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safi001\0012500保健衛生局\0014000保健所\0014020健康支援課\保健支援係\健康づくり事業\kawasima\"/>
    </mc:Choice>
  </mc:AlternateContent>
  <workbookProtection workbookAlgorithmName="SHA-512" workbookHashValue="biDJX8iIPtDxOLfZTDkTQ1IFU6CGJEHo9TEs62ffTTyLbZmKQMGLU/8SBday48ChUqlaDZy+oIW4abxSfrpOuQ==" workbookSaltValue="jhP54DwkCBo15bGPJAfIXA==" workbookSpinCount="100000" lockStructure="1"/>
  <bookViews>
    <workbookView xWindow="0" yWindow="0" windowWidth="23040" windowHeight="9096"/>
  </bookViews>
  <sheets>
    <sheet name="令和７年度" sheetId="1" r:id="rId1"/>
    <sheet name="Sheet2" sheetId="12" r:id="rId2"/>
  </sheets>
  <definedNames>
    <definedName name="_xlnm.Print_Area" localSheetId="0">令和７年度!$A$1:$J$110</definedName>
    <definedName name="Z_149436C9_B0B4_461E_9690_2C381D772D28_.wvu.Cols" localSheetId="0" hidden="1">令和７年度!$A:$A</definedName>
    <definedName name="Z_149436C9_B0B4_461E_9690_2C381D772D28_.wvu.PrintArea" localSheetId="0" hidden="1">令和７年度!$A$1:$J$110</definedName>
    <definedName name="Z_9648BAFF_5520_4215_9ABC_E66EA2934A43_.wvu.Cols" localSheetId="0" hidden="1">令和７年度!$A:$A</definedName>
    <definedName name="Z_9648BAFF_5520_4215_9ABC_E66EA2934A43_.wvu.PrintArea" localSheetId="0" hidden="1">令和７年度!$A$1:$J$110</definedName>
  </definedNames>
  <calcPr calcId="162913"/>
  <customWorkbookViews>
    <customWorkbookView name="シートの非表示" guid="{149436C9-B0B4-461E-9690-2C381D772D28}" xWindow="32" yWindow="32" windowWidth="1881" windowHeight="992" activeSheetId="1"/>
    <customWorkbookView name="シートの一括表示" guid="{9648BAFF-5520-4215-9ABC-E66EA2934A43}" xWindow="32" yWindow="32" windowWidth="1881" windowHeight="99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1" i="1" l="1"/>
  <c r="K43" i="1" l="1"/>
  <c r="K70" i="1"/>
  <c r="K104" i="1"/>
  <c r="K19" i="1"/>
  <c r="K26" i="1"/>
  <c r="L21" i="1"/>
  <c r="K21" i="1"/>
  <c r="K20" i="1"/>
  <c r="K13" i="1"/>
  <c r="K57" i="1"/>
  <c r="K85" i="1"/>
  <c r="DZ2" i="12"/>
  <c r="K47" i="1"/>
  <c r="K5" i="1"/>
  <c r="K108" i="1" l="1"/>
  <c r="K106" i="1"/>
  <c r="L103" i="1"/>
  <c r="K103" i="1"/>
  <c r="K102" i="1"/>
  <c r="L101" i="1"/>
  <c r="K101" i="1"/>
  <c r="K100" i="1"/>
  <c r="L99" i="1"/>
  <c r="K99" i="1"/>
  <c r="K98" i="1"/>
  <c r="L96" i="1"/>
  <c r="K96" i="1"/>
  <c r="K94" i="1"/>
  <c r="L93" i="1"/>
  <c r="K93" i="1"/>
  <c r="K92" i="1"/>
  <c r="K91" i="1"/>
  <c r="K90" i="1"/>
  <c r="K89" i="1"/>
  <c r="K88" i="1"/>
  <c r="K87" i="1"/>
  <c r="M86" i="1"/>
  <c r="K86" i="1"/>
  <c r="GI2" i="12"/>
  <c r="L86" i="1"/>
  <c r="K84" i="1"/>
  <c r="M83" i="1"/>
  <c r="L83" i="1"/>
  <c r="FZ2" i="12"/>
  <c r="K83" i="1"/>
  <c r="K72" i="1"/>
  <c r="L69" i="1"/>
  <c r="K69" i="1"/>
  <c r="L68" i="1"/>
  <c r="K68" i="1"/>
  <c r="K65" i="1"/>
  <c r="I67" i="1"/>
  <c r="I65" i="1"/>
  <c r="K63" i="1"/>
  <c r="K62" i="1"/>
  <c r="K60" i="1"/>
  <c r="K59" i="1"/>
  <c r="K52" i="1"/>
  <c r="K46" i="1"/>
  <c r="K45" i="1"/>
  <c r="K44" i="1"/>
  <c r="K42" i="1" l="1"/>
  <c r="J50" i="1"/>
  <c r="I50" i="1"/>
  <c r="H50" i="1"/>
  <c r="G50" i="1"/>
  <c r="F50" i="1"/>
  <c r="E50" i="1"/>
  <c r="J48" i="1"/>
  <c r="J46" i="1"/>
  <c r="J44" i="1"/>
  <c r="K38" i="1" l="1"/>
  <c r="J41" i="1"/>
  <c r="J40" i="1"/>
  <c r="J39" i="1"/>
  <c r="J38" i="1"/>
  <c r="L35" i="1"/>
  <c r="K35" i="1"/>
  <c r="K33" i="1"/>
  <c r="K34" i="1"/>
  <c r="BC2" i="12"/>
  <c r="M30" i="1"/>
  <c r="L30" i="1"/>
  <c r="K30" i="1"/>
  <c r="K27" i="1" l="1"/>
  <c r="K29" i="1"/>
  <c r="K25" i="1"/>
  <c r="K23" i="1"/>
  <c r="K22" i="1"/>
  <c r="L19" i="1"/>
  <c r="M18" i="1"/>
  <c r="L18" i="1"/>
  <c r="K18" i="1"/>
  <c r="M17" i="1"/>
  <c r="L17" i="1"/>
  <c r="K17" i="1"/>
  <c r="L15" i="1"/>
  <c r="K16" i="1"/>
  <c r="K15" i="1"/>
  <c r="K14" i="1"/>
  <c r="L14" i="1"/>
  <c r="K11" i="1"/>
  <c r="K10" i="1" l="1"/>
  <c r="K8" i="1"/>
  <c r="K7" i="1"/>
  <c r="A2" i="12" l="1"/>
  <c r="B2" i="12"/>
  <c r="C2" i="12"/>
  <c r="D2" i="12"/>
  <c r="E2" i="12"/>
  <c r="F2" i="12"/>
  <c r="G2" i="12"/>
  <c r="H2" i="12"/>
  <c r="I2" i="12"/>
  <c r="J2" i="12"/>
  <c r="K2" i="12"/>
  <c r="L2" i="12"/>
  <c r="M2" i="12"/>
  <c r="N2" i="12"/>
  <c r="O2" i="12"/>
  <c r="P2" i="12"/>
  <c r="Q2" i="12"/>
  <c r="R2" i="12"/>
  <c r="S2" i="12"/>
  <c r="T2" i="12"/>
  <c r="U2" i="12"/>
  <c r="V2" i="12"/>
  <c r="W2" i="12"/>
  <c r="X2" i="12"/>
  <c r="Y2" i="12"/>
  <c r="Z2" i="12"/>
  <c r="AA2" i="12"/>
  <c r="AB2" i="12"/>
  <c r="AC2" i="12"/>
  <c r="AD2" i="12"/>
  <c r="AE2" i="12"/>
  <c r="AF2" i="12"/>
  <c r="AG2" i="12"/>
  <c r="AH2" i="12"/>
  <c r="AI2" i="12"/>
  <c r="AJ2" i="12"/>
  <c r="AK2" i="12"/>
  <c r="AL2" i="12"/>
  <c r="AM2" i="12"/>
  <c r="AN2" i="12"/>
  <c r="AO2" i="12"/>
  <c r="AP2" i="12"/>
  <c r="AQ2" i="12"/>
  <c r="AR2" i="12"/>
  <c r="AS2" i="12"/>
  <c r="AT2" i="12"/>
  <c r="AU2" i="12"/>
  <c r="AV2" i="12"/>
  <c r="AW2" i="12"/>
  <c r="AX2" i="12"/>
  <c r="AY2" i="12"/>
  <c r="AZ2" i="12"/>
  <c r="BA2" i="12"/>
  <c r="BD2" i="12"/>
  <c r="BE2" i="12"/>
  <c r="BF2" i="12"/>
  <c r="BG2" i="12"/>
  <c r="BH2" i="12"/>
  <c r="BI2" i="12"/>
  <c r="BJ2" i="12"/>
  <c r="BK2" i="12"/>
  <c r="BL2" i="12"/>
  <c r="BM2" i="12"/>
  <c r="BN2" i="12"/>
  <c r="BO2" i="12"/>
  <c r="BP2" i="12"/>
  <c r="BQ2" i="12"/>
  <c r="BR2" i="12"/>
  <c r="BS2" i="12"/>
  <c r="BU2" i="12"/>
  <c r="BV2" i="12"/>
  <c r="BW2" i="12"/>
  <c r="BX2" i="12"/>
  <c r="BZ2" i="12"/>
  <c r="CA2" i="12"/>
  <c r="CB2" i="12"/>
  <c r="CC2" i="12"/>
  <c r="CE2" i="12"/>
  <c r="CF2" i="12"/>
  <c r="CG2" i="12"/>
  <c r="CH2" i="12"/>
  <c r="CJ2" i="12"/>
  <c r="CK2" i="12"/>
  <c r="CL2" i="12"/>
  <c r="CM2" i="12"/>
  <c r="CN2" i="12"/>
  <c r="CO2" i="12"/>
  <c r="CP2" i="12"/>
  <c r="CQ2" i="12"/>
  <c r="CR2" i="12"/>
  <c r="CT2" i="12"/>
  <c r="CU2" i="12"/>
  <c r="CV2" i="12"/>
  <c r="CW2" i="12"/>
  <c r="CX2" i="12"/>
  <c r="CY2" i="12"/>
  <c r="CZ2" i="12"/>
  <c r="DA2" i="12"/>
  <c r="DB2" i="12"/>
  <c r="DC2" i="12"/>
  <c r="DD2" i="12"/>
  <c r="DE2" i="12"/>
  <c r="DF2" i="12"/>
  <c r="DO2" i="12"/>
  <c r="DP2" i="12"/>
  <c r="DQ2" i="12"/>
  <c r="DR2" i="12"/>
  <c r="DS2" i="12"/>
  <c r="DT2" i="12"/>
  <c r="DU2" i="12"/>
  <c r="DV2" i="12"/>
  <c r="DW2" i="12"/>
  <c r="DX2" i="12"/>
  <c r="DY2" i="12"/>
  <c r="EA2" i="12"/>
  <c r="EB2" i="12"/>
  <c r="EC2" i="12"/>
  <c r="ED2" i="12"/>
  <c r="EE2" i="12"/>
  <c r="EF2" i="12"/>
  <c r="EG2" i="12"/>
  <c r="EH2" i="12"/>
  <c r="EI2" i="12"/>
  <c r="EJ2" i="12"/>
  <c r="EK2" i="12"/>
  <c r="EL2" i="12"/>
  <c r="EM2" i="12"/>
  <c r="EN2" i="12"/>
  <c r="EO2" i="12"/>
  <c r="EP2" i="12"/>
  <c r="ER2" i="12"/>
  <c r="ES2" i="12"/>
  <c r="EU2" i="12"/>
  <c r="EV2" i="12"/>
  <c r="EW2" i="12"/>
  <c r="EX2" i="12"/>
  <c r="EY2" i="12"/>
  <c r="EZ2" i="12"/>
  <c r="FA2" i="12"/>
  <c r="FB2" i="12"/>
  <c r="FC2" i="12"/>
  <c r="FD2" i="12"/>
  <c r="FE2" i="12"/>
  <c r="FF2" i="12"/>
  <c r="FG2" i="12"/>
  <c r="FH2" i="12"/>
  <c r="FI2" i="12"/>
  <c r="FJ2" i="12"/>
  <c r="FK2" i="12"/>
  <c r="FL2" i="12"/>
  <c r="FM2" i="12"/>
  <c r="FN2" i="12"/>
  <c r="FO2" i="12"/>
  <c r="FP2" i="12"/>
  <c r="FQ2" i="12"/>
  <c r="FR2" i="12"/>
  <c r="FS2" i="12"/>
  <c r="FT2" i="12"/>
  <c r="FU2" i="12"/>
  <c r="FV2" i="12"/>
  <c r="FW2" i="12"/>
  <c r="FX2" i="12"/>
  <c r="FY2" i="12"/>
  <c r="GA2" i="12"/>
  <c r="GB2" i="12"/>
  <c r="GC2" i="12"/>
  <c r="GD2" i="12"/>
  <c r="GE2" i="12"/>
  <c r="GF2" i="12"/>
  <c r="GG2" i="12"/>
  <c r="GH2" i="12"/>
  <c r="GJ2" i="12"/>
  <c r="GK2" i="12"/>
  <c r="GL2" i="12"/>
  <c r="GM2" i="12"/>
  <c r="GN2" i="12"/>
  <c r="GO2" i="12"/>
  <c r="GP2" i="12"/>
  <c r="GQ2" i="12"/>
  <c r="GR2" i="12"/>
  <c r="GS2" i="12"/>
  <c r="GT2" i="12"/>
  <c r="GU2" i="12"/>
  <c r="GV2" i="12"/>
  <c r="GW2" i="12"/>
  <c r="GX2" i="12"/>
  <c r="GY2" i="12"/>
  <c r="GZ2" i="12"/>
  <c r="HA2" i="12"/>
  <c r="HB2" i="12"/>
  <c r="HC2" i="12"/>
  <c r="HD2" i="12"/>
  <c r="HE2" i="12"/>
  <c r="HF2" i="12"/>
  <c r="HG2" i="12"/>
  <c r="HH2" i="12"/>
  <c r="HI2" i="12"/>
  <c r="HJ2" i="12"/>
  <c r="HK2" i="12"/>
  <c r="HL2" i="12"/>
  <c r="HM2" i="12"/>
  <c r="HN2" i="12"/>
  <c r="HO2" i="12"/>
  <c r="HP2" i="12"/>
  <c r="HQ2" i="12"/>
  <c r="HR2" i="12"/>
  <c r="HS2" i="12"/>
  <c r="HT2" i="12"/>
  <c r="HU2" i="12"/>
  <c r="HV2" i="12"/>
  <c r="HW2" i="12"/>
  <c r="HX2" i="12"/>
  <c r="D51" i="1" l="1"/>
  <c r="DH2" i="12" s="1"/>
  <c r="ET2" i="12" l="1"/>
  <c r="EQ2" i="12" l="1"/>
  <c r="DI2" i="12" l="1"/>
  <c r="DM2" i="12"/>
  <c r="DL2" i="12"/>
  <c r="DK2" i="12"/>
  <c r="DJ2" i="12"/>
  <c r="DG2" i="12"/>
  <c r="CS2" i="12"/>
  <c r="BY2" i="12"/>
  <c r="BT2" i="12"/>
  <c r="CI2" i="12"/>
  <c r="CD2" i="12"/>
  <c r="DN2" i="12" l="1"/>
</calcChain>
</file>

<file path=xl/comments1.xml><?xml version="1.0" encoding="utf-8"?>
<comments xmlns="http://schemas.openxmlformats.org/spreadsheetml/2006/main">
  <authors>
    <author>さいたま市</author>
  </authors>
  <commentList>
    <comment ref="I5" authorId="0" shapeId="0">
      <text>
        <r>
          <rPr>
            <b/>
            <sz val="9"/>
            <color indexed="81"/>
            <rFont val="MS P ゴシック"/>
            <family val="3"/>
            <charset val="128"/>
          </rPr>
          <t>提出日をyyyy/mm/ddでご入力ください。</t>
        </r>
      </text>
    </comment>
    <comment ref="H8" authorId="0" shapeId="0">
      <text>
        <r>
          <rPr>
            <b/>
            <sz val="9"/>
            <color indexed="81"/>
            <rFont val="MS P ゴシック"/>
            <family val="3"/>
            <charset val="128"/>
          </rPr>
          <t>給食を委託している場合、委託先ではなく当該施設の管理者が報告者になります。</t>
        </r>
      </text>
    </comment>
    <comment ref="G10" authorId="0" shapeId="0">
      <text>
        <r>
          <rPr>
            <b/>
            <sz val="9"/>
            <color indexed="81"/>
            <rFont val="MS P ゴシック"/>
            <family val="3"/>
            <charset val="128"/>
          </rPr>
          <t>管理栄養士必置指定施設には保健所から通知しています。</t>
        </r>
      </text>
    </comment>
    <comment ref="I19" authorId="0" shapeId="0">
      <text>
        <r>
          <rPr>
            <b/>
            <sz val="9"/>
            <color indexed="81"/>
            <rFont val="MS P ゴシック"/>
            <family val="3"/>
            <charset val="128"/>
          </rPr>
          <t>一部委託の場合は、その他を選択し、右側のセルに「一部委託」と入力してください。「一部委託」の場合は、下の委託先の名称～代表者氏名の欄も入力してください。</t>
        </r>
      </text>
    </comment>
    <comment ref="E30" authorId="0" shapeId="0">
      <text>
        <r>
          <rPr>
            <b/>
            <sz val="9"/>
            <color indexed="81"/>
            <rFont val="MS P ゴシック"/>
            <family val="3"/>
            <charset val="128"/>
          </rPr>
          <t>例）２～３の場合は2.5等、平均の数を入力してください。</t>
        </r>
      </text>
    </comment>
    <comment ref="I34" authorId="0" shapeId="0">
      <text>
        <r>
          <rPr>
            <b/>
            <sz val="9"/>
            <color indexed="81"/>
            <rFont val="MS P ゴシック"/>
            <family val="3"/>
            <charset val="128"/>
          </rPr>
          <t>例）２～３の場合は2.5等、平均の数を入力してください。</t>
        </r>
      </text>
    </comment>
    <comment ref="F35" authorId="0" shapeId="0">
      <text>
        <r>
          <rPr>
            <b/>
            <sz val="9"/>
            <color indexed="81"/>
            <rFont val="MS P ゴシック"/>
            <family val="3"/>
            <charset val="128"/>
          </rPr>
          <t>同一厨房で他施設の給食を調理している場合は「有」を選択してください。</t>
        </r>
      </text>
    </comment>
    <comment ref="J37" authorId="0" shapeId="0">
      <text>
        <r>
          <rPr>
            <b/>
            <sz val="9"/>
            <color indexed="81"/>
            <rFont val="MS P ゴシック"/>
            <family val="3"/>
            <charset val="128"/>
          </rPr>
          <t xml:space="preserve"> 自動計算</t>
        </r>
      </text>
    </comment>
    <comment ref="J42" authorId="0" shapeId="0">
      <text>
        <r>
          <rPr>
            <b/>
            <sz val="9"/>
            <color indexed="81"/>
            <rFont val="MS P ゴシック"/>
            <family val="3"/>
            <charset val="128"/>
          </rPr>
          <t xml:space="preserve"> 自動計算</t>
        </r>
      </text>
    </comment>
    <comment ref="D45" authorId="0" shapeId="0">
      <text>
        <r>
          <rPr>
            <b/>
            <sz val="9"/>
            <color indexed="81"/>
            <rFont val="MS P ゴシック"/>
            <family val="3"/>
            <charset val="128"/>
          </rPr>
          <t>定員(人数)を入力してください(数字)。</t>
        </r>
      </text>
    </comment>
    <comment ref="D47" authorId="0" shapeId="0">
      <text>
        <r>
          <rPr>
            <b/>
            <sz val="9"/>
            <color indexed="81"/>
            <rFont val="MS P ゴシック"/>
            <family val="3"/>
            <charset val="128"/>
          </rPr>
          <t>定員(人数)を入力してください(数字)。</t>
        </r>
      </text>
    </comment>
    <comment ref="D52" authorId="0" shapeId="0">
      <text>
        <r>
          <rPr>
            <b/>
            <sz val="9"/>
            <color indexed="81"/>
            <rFont val="MS P ゴシック"/>
            <family val="3"/>
            <charset val="128"/>
          </rPr>
          <t>数字を入力してください。</t>
        </r>
      </text>
    </comment>
    <comment ref="B53" authorId="0" shapeId="0">
      <text>
        <r>
          <rPr>
            <b/>
            <sz val="9"/>
            <color indexed="81"/>
            <rFont val="MS P ゴシック"/>
            <family val="3"/>
            <charset val="128"/>
          </rPr>
          <t>該当する食事提供の方法・種類を選択・入力してください。</t>
        </r>
      </text>
    </comment>
    <comment ref="D56" authorId="0" shapeId="0">
      <text>
        <r>
          <rPr>
            <b/>
            <sz val="9"/>
            <color indexed="81"/>
            <rFont val="MS P ゴシック"/>
            <family val="3"/>
            <charset val="128"/>
          </rPr>
          <t>アラカルトの種類を数字で入力してください。</t>
        </r>
      </text>
    </comment>
    <comment ref="D58" authorId="0" shapeId="0">
      <text>
        <r>
          <rPr>
            <b/>
            <sz val="9"/>
            <color indexed="81"/>
            <rFont val="MS P ゴシック"/>
            <family val="3"/>
            <charset val="128"/>
          </rPr>
          <t>カフェテリアで提供している食事の種類を数字で入力してください。</t>
        </r>
      </text>
    </comment>
    <comment ref="H63" authorId="0" shapeId="0">
      <text>
        <r>
          <rPr>
            <b/>
            <sz val="9"/>
            <color indexed="81"/>
            <rFont val="MS P ゴシック"/>
            <family val="3"/>
            <charset val="128"/>
          </rPr>
          <t>yyyy/mmで入力ください。</t>
        </r>
      </text>
    </comment>
    <comment ref="G71" authorId="0" shapeId="0">
      <text>
        <r>
          <rPr>
            <b/>
            <sz val="9"/>
            <color indexed="81"/>
            <rFont val="MS P ゴシック"/>
            <family val="3"/>
            <charset val="128"/>
          </rPr>
          <t>・幅がある場合は
○○～●●のように
「～」で入力してください。
・設定がない場合は「設定なし」と入力してください。</t>
        </r>
        <r>
          <rPr>
            <sz val="9"/>
            <color indexed="81"/>
            <rFont val="MS P ゴシック"/>
            <family val="3"/>
            <charset val="128"/>
          </rPr>
          <t xml:space="preserve">
</t>
        </r>
      </text>
    </comment>
    <comment ref="E83" authorId="0" shapeId="0">
      <text>
        <r>
          <rPr>
            <b/>
            <sz val="9"/>
            <color indexed="81"/>
            <rFont val="MS P ゴシック"/>
            <family val="3"/>
            <charset val="128"/>
          </rPr>
          <t>例）２～３の場合は2.5等、平均の数を入力してください。</t>
        </r>
      </text>
    </comment>
    <comment ref="E86" authorId="0" shapeId="0">
      <text>
        <r>
          <rPr>
            <b/>
            <sz val="9"/>
            <color indexed="81"/>
            <rFont val="MS P ゴシック"/>
            <family val="3"/>
            <charset val="128"/>
          </rPr>
          <t>例）２～３の場合は2.5等、平均の数を入力してください。</t>
        </r>
      </text>
    </comment>
    <comment ref="E96" authorId="0" shapeId="0">
      <text>
        <r>
          <rPr>
            <b/>
            <sz val="9"/>
            <color indexed="81"/>
            <rFont val="MS P ゴシック"/>
            <family val="3"/>
            <charset val="128"/>
          </rPr>
          <t>例）２～３の場合は2.5等、平均の数を入力してください。</t>
        </r>
      </text>
    </comment>
    <comment ref="G101" authorId="0" shapeId="0">
      <text>
        <r>
          <rPr>
            <b/>
            <sz val="9"/>
            <color indexed="81"/>
            <rFont val="MS P ゴシック"/>
            <family val="3"/>
            <charset val="128"/>
          </rPr>
          <t>数字で入力してください</t>
        </r>
      </text>
    </comment>
    <comment ref="I101" authorId="0" shapeId="0">
      <text>
        <r>
          <rPr>
            <b/>
            <sz val="9"/>
            <color indexed="81"/>
            <rFont val="MS P ゴシック"/>
            <family val="3"/>
            <charset val="128"/>
          </rPr>
          <t>数字で入力してください。</t>
        </r>
      </text>
    </comment>
  </commentList>
</comments>
</file>

<file path=xl/sharedStrings.xml><?xml version="1.0" encoding="utf-8"?>
<sst xmlns="http://schemas.openxmlformats.org/spreadsheetml/2006/main" count="575" uniqueCount="428">
  <si>
    <t>栄養管理報告書</t>
    <rPh sb="0" eb="2">
      <t>エイヨウ</t>
    </rPh>
    <rPh sb="2" eb="4">
      <t>カンリ</t>
    </rPh>
    <rPh sb="4" eb="7">
      <t>ホウコクショ</t>
    </rPh>
    <phoneticPr fontId="1"/>
  </si>
  <si>
    <t>　　　　　　</t>
    <phoneticPr fontId="1"/>
  </si>
  <si>
    <t>（宛先）さいたま市保健所長</t>
    <rPh sb="1" eb="3">
      <t>アテサキ</t>
    </rPh>
    <rPh sb="8" eb="9">
      <t>シ</t>
    </rPh>
    <rPh sb="9" eb="12">
      <t>ホケンジョ</t>
    </rPh>
    <rPh sb="12" eb="13">
      <t>チョウ</t>
    </rPh>
    <phoneticPr fontId="1"/>
  </si>
  <si>
    <t>報告者　</t>
    <rPh sb="0" eb="3">
      <t>ホウコクシャ</t>
    </rPh>
    <phoneticPr fontId="1"/>
  </si>
  <si>
    <t>施設管理者</t>
    <phoneticPr fontId="1"/>
  </si>
  <si>
    <t>　　</t>
    <phoneticPr fontId="1"/>
  </si>
  <si>
    <t>職・氏名</t>
    <rPh sb="0" eb="1">
      <t>ショク</t>
    </rPh>
    <rPh sb="2" eb="4">
      <t>シメイ</t>
    </rPh>
    <phoneticPr fontId="1"/>
  </si>
  <si>
    <t>健康増進法第２１条第１項の規定による管理栄養士必置施設指定</t>
    <rPh sb="0" eb="2">
      <t>ケンコウ</t>
    </rPh>
    <rPh sb="2" eb="4">
      <t>ゾウシン</t>
    </rPh>
    <rPh sb="4" eb="5">
      <t>ホウ</t>
    </rPh>
    <rPh sb="5" eb="6">
      <t>ダイ</t>
    </rPh>
    <rPh sb="8" eb="9">
      <t>ジョウ</t>
    </rPh>
    <rPh sb="9" eb="10">
      <t>ダイ</t>
    </rPh>
    <rPh sb="11" eb="12">
      <t>コウ</t>
    </rPh>
    <rPh sb="13" eb="15">
      <t>キテイ</t>
    </rPh>
    <rPh sb="18" eb="20">
      <t>カンリ</t>
    </rPh>
    <rPh sb="20" eb="23">
      <t>エイヨウシ</t>
    </rPh>
    <rPh sb="23" eb="25">
      <t>ヒッチ</t>
    </rPh>
    <rPh sb="25" eb="27">
      <t>シセツ</t>
    </rPh>
    <rPh sb="27" eb="29">
      <t>シテイ</t>
    </rPh>
    <phoneticPr fontId="1"/>
  </si>
  <si>
    <t>施設の名称</t>
    <rPh sb="0" eb="2">
      <t>シセツ</t>
    </rPh>
    <rPh sb="3" eb="5">
      <t>メイショウ</t>
    </rPh>
    <phoneticPr fontId="1"/>
  </si>
  <si>
    <t>設置者氏名</t>
    <rPh sb="0" eb="3">
      <t>セッチシャ</t>
    </rPh>
    <rPh sb="3" eb="5">
      <t>シメイ</t>
    </rPh>
    <phoneticPr fontId="1"/>
  </si>
  <si>
    <t>施設の所在地</t>
    <rPh sb="0" eb="2">
      <t>シセツ</t>
    </rPh>
    <rPh sb="3" eb="6">
      <t>ショザイチ</t>
    </rPh>
    <phoneticPr fontId="1"/>
  </si>
  <si>
    <t>電話番号</t>
    <rPh sb="0" eb="2">
      <t>デンワ</t>
    </rPh>
    <rPh sb="2" eb="4">
      <t>バンゴウ</t>
    </rPh>
    <phoneticPr fontId="1"/>
  </si>
  <si>
    <t>栄養管理・給食部門の責任者</t>
    <rPh sb="0" eb="2">
      <t>エイヨウ</t>
    </rPh>
    <rPh sb="2" eb="4">
      <t>カンリ</t>
    </rPh>
    <rPh sb="5" eb="7">
      <t>キュウショク</t>
    </rPh>
    <rPh sb="7" eb="9">
      <t>ブモン</t>
    </rPh>
    <rPh sb="10" eb="13">
      <t>セキニンシャ</t>
    </rPh>
    <phoneticPr fontId="1"/>
  </si>
  <si>
    <t>報告書作成者</t>
    <rPh sb="0" eb="3">
      <t>ホウコクショ</t>
    </rPh>
    <rPh sb="3" eb="5">
      <t>サクセイ</t>
    </rPh>
    <rPh sb="5" eb="6">
      <t>シャ</t>
    </rPh>
    <phoneticPr fontId="1"/>
  </si>
  <si>
    <t>運営の形態</t>
    <rPh sb="0" eb="2">
      <t>ウンエイ</t>
    </rPh>
    <rPh sb="3" eb="5">
      <t>ケイタイ</t>
    </rPh>
    <phoneticPr fontId="1"/>
  </si>
  <si>
    <t>委託先</t>
    <rPh sb="0" eb="2">
      <t>イタク</t>
    </rPh>
    <rPh sb="2" eb="3">
      <t>サキ</t>
    </rPh>
    <phoneticPr fontId="1"/>
  </si>
  <si>
    <t>名称</t>
    <rPh sb="0" eb="2">
      <t>メイショウ</t>
    </rPh>
    <phoneticPr fontId="1"/>
  </si>
  <si>
    <t>所在地</t>
    <rPh sb="0" eb="3">
      <t>ショザイチ</t>
    </rPh>
    <phoneticPr fontId="1"/>
  </si>
  <si>
    <t>代表者氏名</t>
    <rPh sb="0" eb="3">
      <t>ダイヒョウシャ</t>
    </rPh>
    <rPh sb="3" eb="5">
      <t>シメイ</t>
    </rPh>
    <phoneticPr fontId="1"/>
  </si>
  <si>
    <t>委託内容</t>
    <rPh sb="0" eb="2">
      <t>イタク</t>
    </rPh>
    <rPh sb="2" eb="4">
      <t>ナイヨウ</t>
    </rPh>
    <phoneticPr fontId="1"/>
  </si>
  <si>
    <t>栄養管理における理念・方針・目標について具体的に記入</t>
    <phoneticPr fontId="1"/>
  </si>
  <si>
    <t>区分</t>
    <rPh sb="0" eb="2">
      <t>クブン</t>
    </rPh>
    <phoneticPr fontId="1"/>
  </si>
  <si>
    <t>管理栄養士</t>
    <rPh sb="0" eb="2">
      <t>カンリ</t>
    </rPh>
    <rPh sb="2" eb="5">
      <t>エイヨウシ</t>
    </rPh>
    <phoneticPr fontId="1"/>
  </si>
  <si>
    <t>栄養士</t>
    <rPh sb="0" eb="3">
      <t>エイヨウシ</t>
    </rPh>
    <phoneticPr fontId="1"/>
  </si>
  <si>
    <t>調理師</t>
    <rPh sb="0" eb="3">
      <t>チョウリシ</t>
    </rPh>
    <phoneticPr fontId="1"/>
  </si>
  <si>
    <t>その他</t>
    <rPh sb="2" eb="3">
      <t>タ</t>
    </rPh>
    <phoneticPr fontId="1"/>
  </si>
  <si>
    <t>計</t>
    <rPh sb="0" eb="1">
      <t>ケイ</t>
    </rPh>
    <phoneticPr fontId="1"/>
  </si>
  <si>
    <t>設置者</t>
    <rPh sb="0" eb="3">
      <t>セッチシャ</t>
    </rPh>
    <phoneticPr fontId="1"/>
  </si>
  <si>
    <t>常勤</t>
    <rPh sb="0" eb="2">
      <t>ジョウキン</t>
    </rPh>
    <phoneticPr fontId="1"/>
  </si>
  <si>
    <t>非常勤</t>
    <rPh sb="0" eb="3">
      <t>ヒジョウキン</t>
    </rPh>
    <phoneticPr fontId="1"/>
  </si>
  <si>
    <t>委託先</t>
    <rPh sb="0" eb="3">
      <t>イタクサキ</t>
    </rPh>
    <phoneticPr fontId="1"/>
  </si>
  <si>
    <t>朝食</t>
    <rPh sb="0" eb="2">
      <t>チョウショク</t>
    </rPh>
    <phoneticPr fontId="1"/>
  </si>
  <si>
    <t>昼食</t>
    <rPh sb="0" eb="2">
      <t>チュウショク</t>
    </rPh>
    <phoneticPr fontId="1"/>
  </si>
  <si>
    <t>夕食</t>
    <rPh sb="0" eb="2">
      <t>ユウショク</t>
    </rPh>
    <phoneticPr fontId="1"/>
  </si>
  <si>
    <t>栄養管理における
理念・方針・目標</t>
    <rPh sb="0" eb="2">
      <t>エイヨウ</t>
    </rPh>
    <rPh sb="2" eb="4">
      <t>カンリ</t>
    </rPh>
    <rPh sb="9" eb="11">
      <t>リネン</t>
    </rPh>
    <rPh sb="12" eb="14">
      <t>ホウシン</t>
    </rPh>
    <rPh sb="15" eb="17">
      <t>モクヒョウ</t>
    </rPh>
    <phoneticPr fontId="1"/>
  </si>
  <si>
    <t>栄養管理等について検討する会議</t>
    <rPh sb="0" eb="2">
      <t>エイヨウ</t>
    </rPh>
    <rPh sb="2" eb="4">
      <t>カンリ</t>
    </rPh>
    <rPh sb="4" eb="5">
      <t>トウ</t>
    </rPh>
    <rPh sb="9" eb="11">
      <t>ケントウ</t>
    </rPh>
    <rPh sb="13" eb="15">
      <t>カイギ</t>
    </rPh>
    <phoneticPr fontId="1"/>
  </si>
  <si>
    <t>１日あたりの
平均給食数</t>
    <rPh sb="1" eb="2">
      <t>ニチ</t>
    </rPh>
    <rPh sb="7" eb="9">
      <t>ヘイキン</t>
    </rPh>
    <rPh sb="9" eb="11">
      <t>キュウショク</t>
    </rPh>
    <rPh sb="11" eb="12">
      <t>スウ</t>
    </rPh>
    <phoneticPr fontId="1"/>
  </si>
  <si>
    <t>区分</t>
    <rPh sb="0" eb="2">
      <t>クブン</t>
    </rPh>
    <phoneticPr fontId="1"/>
  </si>
  <si>
    <t>エネルギー
及び栄養素</t>
    <rPh sb="6" eb="7">
      <t>オヨ</t>
    </rPh>
    <rPh sb="8" eb="11">
      <t>エイヨウソ</t>
    </rPh>
    <phoneticPr fontId="1"/>
  </si>
  <si>
    <t>※区分１</t>
    <phoneticPr fontId="1"/>
  </si>
  <si>
    <t>単位</t>
    <phoneticPr fontId="1"/>
  </si>
  <si>
    <t>給与栄養目標量（範囲）</t>
    <rPh sb="0" eb="2">
      <t>キュウヨ</t>
    </rPh>
    <rPh sb="2" eb="4">
      <t>エイヨウ</t>
    </rPh>
    <rPh sb="4" eb="6">
      <t>モクヒョウ</t>
    </rPh>
    <rPh sb="6" eb="7">
      <t>リョウ</t>
    </rPh>
    <rPh sb="8" eb="10">
      <t>ハンイ</t>
    </rPh>
    <phoneticPr fontId="1"/>
  </si>
  <si>
    <t>実施給与栄養量</t>
    <rPh sb="0" eb="2">
      <t>ジッシ</t>
    </rPh>
    <rPh sb="2" eb="4">
      <t>キュウヨ</t>
    </rPh>
    <rPh sb="4" eb="6">
      <t>エイヨウ</t>
    </rPh>
    <rPh sb="6" eb="7">
      <t>リョウ</t>
    </rPh>
    <phoneticPr fontId="1"/>
  </si>
  <si>
    <t>実施内容</t>
    <rPh sb="0" eb="2">
      <t>ジッシ</t>
    </rPh>
    <rPh sb="2" eb="4">
      <t>ナイヨウ</t>
    </rPh>
    <phoneticPr fontId="1"/>
  </si>
  <si>
    <t>栄養教育</t>
    <rPh sb="0" eb="2">
      <t>エイヨウ</t>
    </rPh>
    <rPh sb="2" eb="4">
      <t>キョウイク</t>
    </rPh>
    <phoneticPr fontId="1"/>
  </si>
  <si>
    <t>危機発生時の給食体制マニュアル</t>
    <rPh sb="0" eb="2">
      <t>キキ</t>
    </rPh>
    <rPh sb="2" eb="4">
      <t>ハッセイ</t>
    </rPh>
    <rPh sb="4" eb="5">
      <t>ジ</t>
    </rPh>
    <rPh sb="6" eb="8">
      <t>キュウショク</t>
    </rPh>
    <rPh sb="8" eb="10">
      <t>タイセイ</t>
    </rPh>
    <phoneticPr fontId="1"/>
  </si>
  <si>
    <t>近隣住民に対する食糧提供体制</t>
    <rPh sb="0" eb="2">
      <t>キンリン</t>
    </rPh>
    <rPh sb="2" eb="4">
      <t>ジュウミン</t>
    </rPh>
    <rPh sb="5" eb="6">
      <t>タイ</t>
    </rPh>
    <rPh sb="8" eb="10">
      <t>ショクリョウ</t>
    </rPh>
    <rPh sb="10" eb="12">
      <t>テイキョウ</t>
    </rPh>
    <rPh sb="12" eb="14">
      <t>タイセイ</t>
    </rPh>
    <phoneticPr fontId="1"/>
  </si>
  <si>
    <t>エネルギー</t>
    <phoneticPr fontId="1"/>
  </si>
  <si>
    <t>たんぱく質</t>
    <rPh sb="4" eb="5">
      <t>シツ</t>
    </rPh>
    <phoneticPr fontId="1"/>
  </si>
  <si>
    <t>脂質</t>
    <rPh sb="0" eb="2">
      <t>シシツ</t>
    </rPh>
    <phoneticPr fontId="1"/>
  </si>
  <si>
    <t>ビタミンA</t>
    <phoneticPr fontId="1"/>
  </si>
  <si>
    <t>ビタミンB1</t>
    <phoneticPr fontId="1"/>
  </si>
  <si>
    <t>ビタミンB2</t>
    <phoneticPr fontId="1"/>
  </si>
  <si>
    <t>ビタミンC</t>
    <phoneticPr fontId="1"/>
  </si>
  <si>
    <t>カルシウム</t>
    <phoneticPr fontId="1"/>
  </si>
  <si>
    <t>鉄</t>
    <rPh sb="0" eb="1">
      <t>テツ</t>
    </rPh>
    <phoneticPr fontId="1"/>
  </si>
  <si>
    <t>食塩相当量</t>
    <rPh sb="0" eb="2">
      <t>ショクエン</t>
    </rPh>
    <rPh sb="2" eb="4">
      <t>ソウトウ</t>
    </rPh>
    <rPh sb="4" eb="5">
      <t>リョウ</t>
    </rPh>
    <phoneticPr fontId="1"/>
  </si>
  <si>
    <t>食物繊維</t>
    <rPh sb="0" eb="2">
      <t>ショクモツ</t>
    </rPh>
    <rPh sb="2" eb="4">
      <t>センイ</t>
    </rPh>
    <phoneticPr fontId="1"/>
  </si>
  <si>
    <t>kcal</t>
    <phoneticPr fontId="1"/>
  </si>
  <si>
    <t>g</t>
    <phoneticPr fontId="1"/>
  </si>
  <si>
    <t>µgRE</t>
    <phoneticPr fontId="1"/>
  </si>
  <si>
    <t>mg</t>
    <phoneticPr fontId="1"/>
  </si>
  <si>
    <t>ＦＡＸ</t>
    <phoneticPr fontId="1"/>
  </si>
  <si>
    <t>回／年</t>
    <phoneticPr fontId="1"/>
  </si>
  <si>
    <t>施設番号</t>
    <rPh sb="0" eb="2">
      <t>シセツ</t>
    </rPh>
    <rPh sb="2" eb="4">
      <t>バンゴウ</t>
    </rPh>
    <phoneticPr fontId="1"/>
  </si>
  <si>
    <t>数字</t>
    <rPh sb="0" eb="2">
      <t>スウジ</t>
    </rPh>
    <phoneticPr fontId="1"/>
  </si>
  <si>
    <t>※設定区分が複数ある場合は各区分ごとに記入　（別紙）</t>
    <rPh sb="1" eb="3">
      <t>セッテイ</t>
    </rPh>
    <rPh sb="3" eb="5">
      <t>クブン</t>
    </rPh>
    <rPh sb="6" eb="8">
      <t>フクスウ</t>
    </rPh>
    <rPh sb="10" eb="12">
      <t>バアイ</t>
    </rPh>
    <rPh sb="13" eb="16">
      <t>カククブン</t>
    </rPh>
    <rPh sb="19" eb="21">
      <t>キニュウ</t>
    </rPh>
    <phoneticPr fontId="1"/>
  </si>
  <si>
    <t>　栄養管理状況について、次のとおり報告します。</t>
    <rPh sb="1" eb="3">
      <t>エイヨウ</t>
    </rPh>
    <rPh sb="3" eb="5">
      <t>カンリ</t>
    </rPh>
    <rPh sb="5" eb="7">
      <t>ジョウキョウ</t>
    </rPh>
    <rPh sb="12" eb="13">
      <t>ツギ</t>
    </rPh>
    <rPh sb="17" eb="19">
      <t>ホウコク</t>
    </rPh>
    <phoneticPr fontId="1"/>
  </si>
  <si>
    <t xml:space="preserve">所属部署 </t>
    <phoneticPr fontId="1"/>
  </si>
  <si>
    <t>職名</t>
    <rPh sb="0" eb="2">
      <t>ショクメイ</t>
    </rPh>
    <phoneticPr fontId="1"/>
  </si>
  <si>
    <t>所属部署</t>
    <phoneticPr fontId="1"/>
  </si>
  <si>
    <t>氏名</t>
    <phoneticPr fontId="1"/>
  </si>
  <si>
    <t>実施回数</t>
    <phoneticPr fontId="1"/>
  </si>
  <si>
    <t>設定区分数</t>
    <rPh sb="0" eb="2">
      <t>セッテイ</t>
    </rPh>
    <rPh sb="2" eb="4">
      <t>クブン</t>
    </rPh>
    <rPh sb="4" eb="5">
      <t>スウ</t>
    </rPh>
    <phoneticPr fontId="1"/>
  </si>
  <si>
    <t>対象者</t>
    <phoneticPr fontId="1"/>
  </si>
  <si>
    <t>改善課題</t>
    <rPh sb="0" eb="2">
      <t>カイゼン</t>
    </rPh>
    <rPh sb="2" eb="4">
      <t>カダイ</t>
    </rPh>
    <phoneticPr fontId="1"/>
  </si>
  <si>
    <t>参加回数</t>
    <rPh sb="0" eb="2">
      <t>サンカ</t>
    </rPh>
    <rPh sb="2" eb="4">
      <t>カイスウ</t>
    </rPh>
    <phoneticPr fontId="1"/>
  </si>
  <si>
    <t>施設の自己評価・
今後改善したいこと等</t>
    <rPh sb="0" eb="2">
      <t>シセツ</t>
    </rPh>
    <rPh sb="3" eb="5">
      <t>ジコ</t>
    </rPh>
    <rPh sb="5" eb="7">
      <t>ヒョウカ</t>
    </rPh>
    <rPh sb="9" eb="11">
      <t>コンゴ</t>
    </rPh>
    <rPh sb="11" eb="13">
      <t>カイゼン</t>
    </rPh>
    <rPh sb="18" eb="19">
      <t>トウ</t>
    </rPh>
    <phoneticPr fontId="1"/>
  </si>
  <si>
    <t>記号</t>
    <rPh sb="0" eb="2">
      <t>キゴウ</t>
    </rPh>
    <phoneticPr fontId="1"/>
  </si>
  <si>
    <t>日分保管</t>
    <phoneticPr fontId="1"/>
  </si>
  <si>
    <t>人分を</t>
    <phoneticPr fontId="1"/>
  </si>
  <si>
    <t>保管食数</t>
    <phoneticPr fontId="1"/>
  </si>
  <si>
    <t>保管場所</t>
    <phoneticPr fontId="1"/>
  </si>
  <si>
    <t>食品名</t>
    <rPh sb="0" eb="2">
      <t>ショクヒン</t>
    </rPh>
    <rPh sb="2" eb="3">
      <t>メイ</t>
    </rPh>
    <phoneticPr fontId="1"/>
  </si>
  <si>
    <t>直営</t>
    <rPh sb="0" eb="2">
      <t>チョクエイ</t>
    </rPh>
    <phoneticPr fontId="1"/>
  </si>
  <si>
    <t>委託</t>
    <rPh sb="0" eb="2">
      <t>イタク</t>
    </rPh>
    <phoneticPr fontId="1"/>
  </si>
  <si>
    <t>その他</t>
    <rPh sb="2" eb="3">
      <t>タ</t>
    </rPh>
    <phoneticPr fontId="1"/>
  </si>
  <si>
    <t>　</t>
  </si>
  <si>
    <t>献立作成</t>
    <rPh sb="0" eb="2">
      <t>コンダテ</t>
    </rPh>
    <rPh sb="2" eb="4">
      <t>サクセイ</t>
    </rPh>
    <phoneticPr fontId="1"/>
  </si>
  <si>
    <t>材料購入</t>
    <rPh sb="0" eb="2">
      <t>ザイリョウ</t>
    </rPh>
    <rPh sb="2" eb="4">
      <t>コウニュウ</t>
    </rPh>
    <phoneticPr fontId="1"/>
  </si>
  <si>
    <t>調理</t>
    <rPh sb="0" eb="2">
      <t>チョウリ</t>
    </rPh>
    <phoneticPr fontId="1"/>
  </si>
  <si>
    <t>配膳</t>
    <rPh sb="0" eb="2">
      <t>ハイゼン</t>
    </rPh>
    <phoneticPr fontId="1"/>
  </si>
  <si>
    <t>下膳</t>
    <rPh sb="0" eb="2">
      <t>ゲゼン</t>
    </rPh>
    <phoneticPr fontId="1"/>
  </si>
  <si>
    <t>食器洗浄</t>
    <rPh sb="0" eb="2">
      <t>ショッキ</t>
    </rPh>
    <rPh sb="2" eb="4">
      <t>センジョウ</t>
    </rPh>
    <phoneticPr fontId="1"/>
  </si>
  <si>
    <t>施設外調理</t>
    <rPh sb="0" eb="2">
      <t>シセツ</t>
    </rPh>
    <rPh sb="2" eb="3">
      <t>ガイ</t>
    </rPh>
    <rPh sb="3" eb="5">
      <t>チョウリ</t>
    </rPh>
    <phoneticPr fontId="1"/>
  </si>
  <si>
    <t>栄養教育</t>
    <rPh sb="0" eb="2">
      <t>エイヨウ</t>
    </rPh>
    <rPh sb="2" eb="4">
      <t>キョウイク</t>
    </rPh>
    <phoneticPr fontId="1"/>
  </si>
  <si>
    <t>有</t>
    <rPh sb="0" eb="1">
      <t>アリ</t>
    </rPh>
    <phoneticPr fontId="1"/>
  </si>
  <si>
    <t>無</t>
    <rPh sb="0" eb="1">
      <t>ナ</t>
    </rPh>
    <phoneticPr fontId="1"/>
  </si>
  <si>
    <t>有</t>
    <rPh sb="0" eb="1">
      <t>ア</t>
    </rPh>
    <phoneticPr fontId="1"/>
  </si>
  <si>
    <t>無</t>
    <rPh sb="0" eb="1">
      <t>ナシ</t>
    </rPh>
    <phoneticPr fontId="1"/>
  </si>
  <si>
    <t>施設内での共有</t>
    <rPh sb="5" eb="7">
      <t>キョウユウ</t>
    </rPh>
    <phoneticPr fontId="1"/>
  </si>
  <si>
    <t>施設管理者</t>
    <rPh sb="0" eb="2">
      <t>シセツ</t>
    </rPh>
    <rPh sb="2" eb="5">
      <t>カンリシャ</t>
    </rPh>
    <phoneticPr fontId="1"/>
  </si>
  <si>
    <t>調理員</t>
    <rPh sb="0" eb="3">
      <t>チョウリイン</t>
    </rPh>
    <phoneticPr fontId="1"/>
  </si>
  <si>
    <t>給食利用者</t>
    <rPh sb="0" eb="2">
      <t>キュウショク</t>
    </rPh>
    <rPh sb="2" eb="5">
      <t>リヨウシャ</t>
    </rPh>
    <phoneticPr fontId="1"/>
  </si>
  <si>
    <t>事務職員</t>
    <rPh sb="0" eb="2">
      <t>ジム</t>
    </rPh>
    <rPh sb="2" eb="4">
      <t>ショクイン</t>
    </rPh>
    <phoneticPr fontId="1"/>
  </si>
  <si>
    <t>施設名</t>
    <rPh sb="0" eb="2">
      <t>シセツ</t>
    </rPh>
    <rPh sb="2" eb="3">
      <t>メイ</t>
    </rPh>
    <phoneticPr fontId="1"/>
  </si>
  <si>
    <t>性別</t>
    <rPh sb="0" eb="2">
      <t>セイベツ</t>
    </rPh>
    <phoneticPr fontId="1"/>
  </si>
  <si>
    <t>年齢</t>
    <rPh sb="0" eb="2">
      <t>ネンレイ</t>
    </rPh>
    <phoneticPr fontId="1"/>
  </si>
  <si>
    <t>身長</t>
    <rPh sb="0" eb="2">
      <t>シンチョウ</t>
    </rPh>
    <phoneticPr fontId="1"/>
  </si>
  <si>
    <t>体重</t>
    <rPh sb="0" eb="2">
      <t>タイジュウ</t>
    </rPh>
    <phoneticPr fontId="1"/>
  </si>
  <si>
    <t>BMI</t>
    <phoneticPr fontId="1"/>
  </si>
  <si>
    <t>対象者の把握　　　　　</t>
    <rPh sb="0" eb="3">
      <t>タイショウシャ</t>
    </rPh>
    <rPh sb="4" eb="6">
      <t>ハアク</t>
    </rPh>
    <phoneticPr fontId="1"/>
  </si>
  <si>
    <t>摂取状況の把握</t>
    <rPh sb="0" eb="2">
      <t>セッシュ</t>
    </rPh>
    <rPh sb="2" eb="4">
      <t>ジョウキョウ</t>
    </rPh>
    <rPh sb="5" eb="7">
      <t>ハアク</t>
    </rPh>
    <phoneticPr fontId="1"/>
  </si>
  <si>
    <t>残菜調査</t>
    <rPh sb="0" eb="2">
      <t>ザンサイ</t>
    </rPh>
    <rPh sb="2" eb="4">
      <t>チョウサ</t>
    </rPh>
    <phoneticPr fontId="1"/>
  </si>
  <si>
    <t>摂取量調査</t>
    <rPh sb="0" eb="2">
      <t>セッシュ</t>
    </rPh>
    <rPh sb="2" eb="3">
      <t>リョウ</t>
    </rPh>
    <rPh sb="3" eb="5">
      <t>チョウサ</t>
    </rPh>
    <phoneticPr fontId="1"/>
  </si>
  <si>
    <t>利用者による
食事の評価</t>
    <rPh sb="0" eb="3">
      <t>リヨウシャ</t>
    </rPh>
    <rPh sb="7" eb="9">
      <t>ショクジ</t>
    </rPh>
    <rPh sb="10" eb="12">
      <t>ヒョウカ</t>
    </rPh>
    <phoneticPr fontId="1"/>
  </si>
  <si>
    <t>食事内容調査</t>
    <rPh sb="0" eb="2">
      <t>ショクジ</t>
    </rPh>
    <rPh sb="2" eb="4">
      <t>ナイヨウ</t>
    </rPh>
    <rPh sb="4" eb="6">
      <t>チョウサ</t>
    </rPh>
    <phoneticPr fontId="1"/>
  </si>
  <si>
    <t>嗜好調査</t>
    <rPh sb="0" eb="2">
      <t>シコウ</t>
    </rPh>
    <rPh sb="2" eb="4">
      <t>チョウサ</t>
    </rPh>
    <phoneticPr fontId="1"/>
  </si>
  <si>
    <t>献立表の配布及び掲示</t>
    <rPh sb="0" eb="2">
      <t>コンダテ</t>
    </rPh>
    <rPh sb="2" eb="3">
      <t>ヒョウ</t>
    </rPh>
    <rPh sb="4" eb="6">
      <t>ハイフ</t>
    </rPh>
    <rPh sb="6" eb="7">
      <t>オヨ</t>
    </rPh>
    <rPh sb="8" eb="10">
      <t>ケイジ</t>
    </rPh>
    <phoneticPr fontId="1"/>
  </si>
  <si>
    <t>栄養成分表示</t>
    <rPh sb="0" eb="2">
      <t>エイヨウ</t>
    </rPh>
    <rPh sb="2" eb="4">
      <t>セイブン</t>
    </rPh>
    <rPh sb="4" eb="6">
      <t>ヒョウジ</t>
    </rPh>
    <phoneticPr fontId="1"/>
  </si>
  <si>
    <t>ﾎﾟｽﾀｰやﾘｰﾌﾚｯﾄの掲示</t>
    <rPh sb="13" eb="15">
      <t>ケイジ</t>
    </rPh>
    <phoneticPr fontId="1"/>
  </si>
  <si>
    <t>給食だよりの配布及び掲示</t>
    <rPh sb="0" eb="2">
      <t>キュウショク</t>
    </rPh>
    <rPh sb="6" eb="8">
      <t>ハイフ</t>
    </rPh>
    <rPh sb="8" eb="9">
      <t>オヨ</t>
    </rPh>
    <rPh sb="10" eb="12">
      <t>ケイジ</t>
    </rPh>
    <phoneticPr fontId="1"/>
  </si>
  <si>
    <t>卓上ﾒﾓの設置</t>
    <rPh sb="0" eb="2">
      <t>タクジョウ</t>
    </rPh>
    <rPh sb="5" eb="7">
      <t>セッチ</t>
    </rPh>
    <phoneticPr fontId="1"/>
  </si>
  <si>
    <t>ｻﾝﾌﾟﾙ品の展示</t>
    <rPh sb="5" eb="6">
      <t>ヒン</t>
    </rPh>
    <rPh sb="7" eb="9">
      <t>テンジ</t>
    </rPh>
    <phoneticPr fontId="1"/>
  </si>
  <si>
    <t>利用者への健康・
栄養情報の提供</t>
    <rPh sb="5" eb="7">
      <t>ケンコウ</t>
    </rPh>
    <rPh sb="9" eb="11">
      <t>エイヨウ</t>
    </rPh>
    <rPh sb="11" eb="13">
      <t>ジョウホウ</t>
    </rPh>
    <rPh sb="14" eb="16">
      <t>テイキョウ</t>
    </rPh>
    <phoneticPr fontId="1"/>
  </si>
  <si>
    <t>有</t>
    <phoneticPr fontId="1"/>
  </si>
  <si>
    <t>無</t>
    <phoneticPr fontId="1"/>
  </si>
  <si>
    <t>栄養教育内容</t>
    <rPh sb="0" eb="2">
      <t>エイヨウ</t>
    </rPh>
    <rPh sb="2" eb="4">
      <t>キョウイク</t>
    </rPh>
    <rPh sb="4" eb="6">
      <t>ナイヨウ</t>
    </rPh>
    <phoneticPr fontId="1"/>
  </si>
  <si>
    <t>個別指導</t>
    <rPh sb="0" eb="2">
      <t>コベツ</t>
    </rPh>
    <rPh sb="2" eb="4">
      <t>シドウ</t>
    </rPh>
    <phoneticPr fontId="1"/>
  </si>
  <si>
    <t>集団指導</t>
    <rPh sb="0" eb="2">
      <t>シュウダン</t>
    </rPh>
    <rPh sb="2" eb="4">
      <t>シドウ</t>
    </rPh>
    <phoneticPr fontId="1"/>
  </si>
  <si>
    <t>給食従事者向け研修会への参加</t>
    <rPh sb="0" eb="2">
      <t>キュウショク</t>
    </rPh>
    <rPh sb="2" eb="5">
      <t>ジュウジシャ</t>
    </rPh>
    <rPh sb="5" eb="6">
      <t>ム</t>
    </rPh>
    <rPh sb="7" eb="9">
      <t>ケンシュウ</t>
    </rPh>
    <rPh sb="9" eb="10">
      <t>カイ</t>
    </rPh>
    <rPh sb="12" eb="14">
      <t>サンカ</t>
    </rPh>
    <phoneticPr fontId="1"/>
  </si>
  <si>
    <t>危機発生時の
給食体制整備</t>
    <rPh sb="0" eb="2">
      <t>キキ</t>
    </rPh>
    <rPh sb="2" eb="4">
      <t>ハッセイ</t>
    </rPh>
    <rPh sb="4" eb="5">
      <t>ジ</t>
    </rPh>
    <rPh sb="7" eb="9">
      <t>キュウショク</t>
    </rPh>
    <rPh sb="9" eb="11">
      <t>タイセイ</t>
    </rPh>
    <rPh sb="11" eb="13">
      <t>セイビ</t>
    </rPh>
    <phoneticPr fontId="1"/>
  </si>
  <si>
    <t>保管食品</t>
    <rPh sb="0" eb="2">
      <t>ホカン</t>
    </rPh>
    <rPh sb="2" eb="4">
      <t>ショクヒン</t>
    </rPh>
    <phoneticPr fontId="1"/>
  </si>
  <si>
    <t>厨房内</t>
    <rPh sb="0" eb="2">
      <t>チュウボウ</t>
    </rPh>
    <rPh sb="2" eb="3">
      <t>ナイ</t>
    </rPh>
    <phoneticPr fontId="1"/>
  </si>
  <si>
    <t>防災保管庫</t>
    <rPh sb="0" eb="2">
      <t>ボウサイ</t>
    </rPh>
    <rPh sb="2" eb="5">
      <t>ホカンコ</t>
    </rPh>
    <phoneticPr fontId="1"/>
  </si>
  <si>
    <t>主な研修内容</t>
    <phoneticPr fontId="1"/>
  </si>
  <si>
    <t>施設の種類</t>
    <phoneticPr fontId="1"/>
  </si>
  <si>
    <t>身体活動レベル</t>
    <rPh sb="0" eb="2">
      <t>シンタイ</t>
    </rPh>
    <rPh sb="2" eb="4">
      <t>カツドウ</t>
    </rPh>
    <phoneticPr fontId="1"/>
  </si>
  <si>
    <t>生活習慣</t>
    <rPh sb="0" eb="2">
      <t>セイカツ</t>
    </rPh>
    <rPh sb="2" eb="4">
      <t>シュウカン</t>
    </rPh>
    <phoneticPr fontId="1"/>
  </si>
  <si>
    <t>疾病状況</t>
    <rPh sb="0" eb="4">
      <t>シッペイジョウキョウ</t>
    </rPh>
    <phoneticPr fontId="1"/>
  </si>
  <si>
    <t>区分
定員</t>
    <rPh sb="0" eb="2">
      <t>クブン</t>
    </rPh>
    <rPh sb="3" eb="5">
      <t>テイイン</t>
    </rPh>
    <phoneticPr fontId="1"/>
  </si>
  <si>
    <t>定員</t>
    <rPh sb="0" eb="2">
      <t>テイイン</t>
    </rPh>
    <phoneticPr fontId="1"/>
  </si>
  <si>
    <t>様式第７号（その５）（第７条関係）</t>
    <rPh sb="0" eb="2">
      <t>ヨウシキ</t>
    </rPh>
    <rPh sb="2" eb="3">
      <t>ダイ</t>
    </rPh>
    <rPh sb="4" eb="5">
      <t>ゴウ</t>
    </rPh>
    <rPh sb="11" eb="12">
      <t>ダイ</t>
    </rPh>
    <rPh sb="13" eb="14">
      <t>ジョウ</t>
    </rPh>
    <rPh sb="14" eb="16">
      <t>カンケイ</t>
    </rPh>
    <phoneticPr fontId="1"/>
  </si>
  <si>
    <t>学校（大学）</t>
    <rPh sb="0" eb="2">
      <t>ガッコウ</t>
    </rPh>
    <rPh sb="3" eb="5">
      <t>ダイガク</t>
    </rPh>
    <phoneticPr fontId="1"/>
  </si>
  <si>
    <t>社会福祉施設</t>
    <rPh sb="0" eb="2">
      <t>シャカイ</t>
    </rPh>
    <rPh sb="2" eb="4">
      <t>フクシ</t>
    </rPh>
    <rPh sb="4" eb="6">
      <t>シセツ</t>
    </rPh>
    <phoneticPr fontId="1"/>
  </si>
  <si>
    <t>事業所</t>
    <rPh sb="0" eb="3">
      <t>ジギョウショ</t>
    </rPh>
    <phoneticPr fontId="1"/>
  </si>
  <si>
    <t>寄宿舎</t>
    <rPh sb="0" eb="3">
      <t>キシュクシャ</t>
    </rPh>
    <phoneticPr fontId="1"/>
  </si>
  <si>
    <t>矯正施設</t>
    <rPh sb="0" eb="2">
      <t>キョウセイ</t>
    </rPh>
    <rPh sb="2" eb="4">
      <t>シセツ</t>
    </rPh>
    <phoneticPr fontId="1"/>
  </si>
  <si>
    <t>自衛隊</t>
    <rPh sb="0" eb="2">
      <t>ジエイ</t>
    </rPh>
    <rPh sb="2" eb="3">
      <t>タイ</t>
    </rPh>
    <phoneticPr fontId="1"/>
  </si>
  <si>
    <t>一般給食センター</t>
    <rPh sb="0" eb="2">
      <t>イッパン</t>
    </rPh>
    <rPh sb="2" eb="4">
      <t>キュウショク</t>
    </rPh>
    <phoneticPr fontId="1"/>
  </si>
  <si>
    <t>職員・その他</t>
    <rPh sb="0" eb="2">
      <t>ショクイン</t>
    </rPh>
    <rPh sb="5" eb="6">
      <t>タ</t>
    </rPh>
    <phoneticPr fontId="1"/>
  </si>
  <si>
    <t>喫食状況</t>
    <rPh sb="0" eb="2">
      <t>キッショク</t>
    </rPh>
    <rPh sb="2" eb="4">
      <t>ジョウキョウ</t>
    </rPh>
    <phoneticPr fontId="1"/>
  </si>
  <si>
    <t>％</t>
    <phoneticPr fontId="1"/>
  </si>
  <si>
    <t>【1回500食以上又は1日1,500食以上の施設のみ】</t>
    <rPh sb="2" eb="3">
      <t>カイ</t>
    </rPh>
    <rPh sb="6" eb="7">
      <t>ショク</t>
    </rPh>
    <rPh sb="7" eb="9">
      <t>イジョウ</t>
    </rPh>
    <rPh sb="9" eb="10">
      <t>マタ</t>
    </rPh>
    <rPh sb="12" eb="13">
      <t>ニチ</t>
    </rPh>
    <rPh sb="18" eb="19">
      <t>ショク</t>
    </rPh>
    <rPh sb="19" eb="21">
      <t>イジョウ</t>
    </rPh>
    <rPh sb="22" eb="24">
      <t>シセツ</t>
    </rPh>
    <phoneticPr fontId="1"/>
  </si>
  <si>
    <t>食事提供の
方法・種類</t>
    <rPh sb="0" eb="2">
      <t>ショクジ</t>
    </rPh>
    <rPh sb="2" eb="4">
      <t>テイキョウ</t>
    </rPh>
    <rPh sb="6" eb="8">
      <t>ホウホウ</t>
    </rPh>
    <rPh sb="9" eb="11">
      <t>シュルイ</t>
    </rPh>
    <phoneticPr fontId="1"/>
  </si>
  <si>
    <t>種類</t>
    <rPh sb="0" eb="2">
      <t>シュルイ</t>
    </rPh>
    <phoneticPr fontId="1"/>
  </si>
  <si>
    <t>主な種類</t>
    <rPh sb="0" eb="1">
      <t>オモ</t>
    </rPh>
    <rPh sb="2" eb="4">
      <t>シュルイ</t>
    </rPh>
    <phoneticPr fontId="1"/>
  </si>
  <si>
    <t>麺類</t>
    <rPh sb="0" eb="2">
      <t>メンルイ</t>
    </rPh>
    <phoneticPr fontId="1"/>
  </si>
  <si>
    <t>丼物</t>
    <rPh sb="0" eb="1">
      <t>ドン</t>
    </rPh>
    <rPh sb="1" eb="2">
      <t>モノ</t>
    </rPh>
    <phoneticPr fontId="1"/>
  </si>
  <si>
    <t>カレー</t>
    <phoneticPr fontId="1"/>
  </si>
  <si>
    <t>肥満とやせの変化</t>
    <rPh sb="0" eb="2">
      <t>ヒマン</t>
    </rPh>
    <rPh sb="6" eb="8">
      <t>ヘンカ</t>
    </rPh>
    <phoneticPr fontId="1"/>
  </si>
  <si>
    <t>肥満</t>
    <rPh sb="0" eb="2">
      <t>ヒマン</t>
    </rPh>
    <phoneticPr fontId="1"/>
  </si>
  <si>
    <t>今年度</t>
    <rPh sb="0" eb="3">
      <t>コンネンド</t>
    </rPh>
    <phoneticPr fontId="1"/>
  </si>
  <si>
    <t>比較時</t>
    <phoneticPr fontId="1"/>
  </si>
  <si>
    <t>増減</t>
    <rPh sb="0" eb="2">
      <t>ゾウゲン</t>
    </rPh>
    <phoneticPr fontId="1"/>
  </si>
  <si>
    <t>％</t>
    <phoneticPr fontId="1"/>
  </si>
  <si>
    <t>やせ</t>
    <phoneticPr fontId="1"/>
  </si>
  <si>
    <t>注１　様式第７号（その５）は、「学校（大学）・社会福祉施設・事業所・寄宿舎・矯正施設・自衛隊・一般給食センター・その他」用として使用します。</t>
    <rPh sb="0" eb="1">
      <t>チュウ</t>
    </rPh>
    <rPh sb="3" eb="5">
      <t>ヨウシキ</t>
    </rPh>
    <rPh sb="5" eb="6">
      <t>ダイ</t>
    </rPh>
    <rPh sb="7" eb="8">
      <t>ゴウ</t>
    </rPh>
    <rPh sb="16" eb="18">
      <t>ガッコウ</t>
    </rPh>
    <rPh sb="19" eb="21">
      <t>ダイガク</t>
    </rPh>
    <rPh sb="23" eb="25">
      <t>シャカイ</t>
    </rPh>
    <rPh sb="25" eb="27">
      <t>フクシ</t>
    </rPh>
    <rPh sb="27" eb="29">
      <t>シセツ</t>
    </rPh>
    <rPh sb="30" eb="33">
      <t>ジギョウショ</t>
    </rPh>
    <rPh sb="34" eb="37">
      <t>キシュクシャ</t>
    </rPh>
    <rPh sb="38" eb="40">
      <t>キョウセイ</t>
    </rPh>
    <rPh sb="40" eb="42">
      <t>シセツ</t>
    </rPh>
    <rPh sb="43" eb="46">
      <t>ジエイタイ</t>
    </rPh>
    <rPh sb="47" eb="49">
      <t>イッパン</t>
    </rPh>
    <rPh sb="49" eb="51">
      <t>キュウショク</t>
    </rPh>
    <rPh sb="58" eb="59">
      <t>タ</t>
    </rPh>
    <rPh sb="60" eb="61">
      <t>ヨウ</t>
    </rPh>
    <rPh sb="64" eb="66">
      <t>シヨウ</t>
    </rPh>
    <phoneticPr fontId="1"/>
  </si>
  <si>
    <t>単一定食</t>
    <rPh sb="0" eb="2">
      <t>タンイツ</t>
    </rPh>
    <rPh sb="2" eb="4">
      <t>テイショク</t>
    </rPh>
    <phoneticPr fontId="1"/>
  </si>
  <si>
    <t>複数定食</t>
    <rPh sb="0" eb="2">
      <t>フクスウ</t>
    </rPh>
    <rPh sb="2" eb="4">
      <t>テイショク</t>
    </rPh>
    <phoneticPr fontId="1"/>
  </si>
  <si>
    <t>アラカルト</t>
    <phoneticPr fontId="1"/>
  </si>
  <si>
    <t>カフェテリア</t>
    <phoneticPr fontId="1"/>
  </si>
  <si>
    <t>肥満・やせ</t>
    <rPh sb="0" eb="2">
      <t>ヒマン</t>
    </rPh>
    <phoneticPr fontId="1"/>
  </si>
  <si>
    <t>方法</t>
    <phoneticPr fontId="1"/>
  </si>
  <si>
    <t>出食状況調査</t>
    <rPh sb="0" eb="1">
      <t>シュツ</t>
    </rPh>
    <rPh sb="1" eb="2">
      <t>ショク</t>
    </rPh>
    <rPh sb="2" eb="4">
      <t>ジョウキョウ</t>
    </rPh>
    <rPh sb="4" eb="6">
      <t>チョウサ</t>
    </rPh>
    <phoneticPr fontId="1"/>
  </si>
  <si>
    <t xml:space="preserve">給食施設の管理者
</t>
    <rPh sb="0" eb="2">
      <t>キュウショク</t>
    </rPh>
    <rPh sb="2" eb="4">
      <t>シセツ</t>
    </rPh>
    <rPh sb="5" eb="8">
      <t>カンリシャ</t>
    </rPh>
    <phoneticPr fontId="1"/>
  </si>
  <si>
    <t xml:space="preserve">栄養管理等担当者
</t>
    <phoneticPr fontId="1"/>
  </si>
  <si>
    <t>他施設との重複</t>
    <rPh sb="0" eb="1">
      <t>タ</t>
    </rPh>
    <rPh sb="1" eb="3">
      <t>シセツ</t>
    </rPh>
    <rPh sb="5" eb="7">
      <t>チョウフク</t>
    </rPh>
    <phoneticPr fontId="1"/>
  </si>
  <si>
    <t>電話番号</t>
    <rPh sb="0" eb="4">
      <t>デンワバンゴウ</t>
    </rPh>
    <phoneticPr fontId="1"/>
  </si>
  <si>
    <t xml:space="preserve">
　　　　　　　　　　　　　　　構成員　　　　　　　　　　　　　　　　　　　　　　　　　　
　　　　　　　　　　　　　　　　　　　</t>
    <rPh sb="16" eb="19">
      <t>コウセイイン</t>
    </rPh>
    <phoneticPr fontId="1"/>
  </si>
  <si>
    <t>把握内容　　　　　　　　　　　　　　　　　　　　　　　　</t>
    <rPh sb="0" eb="2">
      <t>ハアク</t>
    </rPh>
    <rPh sb="2" eb="4">
      <t>ナイヨウ</t>
    </rPh>
    <phoneticPr fontId="1"/>
  </si>
  <si>
    <t>計</t>
    <phoneticPr fontId="1"/>
  </si>
  <si>
    <t>人</t>
    <phoneticPr fontId="1"/>
  </si>
  <si>
    <t>給食従事職員</t>
    <rPh sb="0" eb="2">
      <t>キュウショク</t>
    </rPh>
    <rPh sb="2" eb="4">
      <t>ジュウジ</t>
    </rPh>
    <rPh sb="4" eb="6">
      <t>ショクイン</t>
    </rPh>
    <phoneticPr fontId="1"/>
  </si>
  <si>
    <t>給与栄養目標量
の設定</t>
    <rPh sb="0" eb="2">
      <t>キュウヨ</t>
    </rPh>
    <rPh sb="2" eb="4">
      <t>エイヨウ</t>
    </rPh>
    <rPh sb="4" eb="6">
      <t>モクヒョウ</t>
    </rPh>
    <rPh sb="6" eb="7">
      <t>リョウ</t>
    </rPh>
    <rPh sb="9" eb="11">
      <t>セッテイ</t>
    </rPh>
    <phoneticPr fontId="1"/>
  </si>
  <si>
    <t>比較時</t>
    <phoneticPr fontId="1"/>
  </si>
  <si>
    <t>ＦＡＸ</t>
  </si>
  <si>
    <t>設定区分数</t>
  </si>
  <si>
    <t>残菜調査</t>
  </si>
  <si>
    <t>摂取量調査</t>
  </si>
  <si>
    <t>食事内容調査</t>
  </si>
  <si>
    <t>嗜好調査</t>
  </si>
  <si>
    <t>改善課題</t>
  </si>
  <si>
    <t>実施内容_献立表の配布及び掲示</t>
  </si>
  <si>
    <t>実施内容_栄養成分表示</t>
  </si>
  <si>
    <t>実施内容_ﾎﾟｽﾀｰやﾘｰﾌﾚｯﾄの掲示</t>
  </si>
  <si>
    <t>実施内容_給食だよりの配布及び掲示</t>
  </si>
  <si>
    <t>実施内容_卓上ﾒﾓの設置</t>
  </si>
  <si>
    <t>実施内容_ｻﾝﾌﾟﾙ品の展示</t>
  </si>
  <si>
    <t>実施内容_その他</t>
  </si>
  <si>
    <t>個別指導</t>
  </si>
  <si>
    <t>集団指導</t>
  </si>
  <si>
    <t>栄養教育内容</t>
  </si>
  <si>
    <t>記号</t>
  </si>
  <si>
    <t>数字</t>
  </si>
  <si>
    <t>年月日</t>
  </si>
  <si>
    <t>施設管理者</t>
  </si>
  <si>
    <t>職・氏名</t>
  </si>
  <si>
    <t>管理栄養士必置施設指定_有</t>
  </si>
  <si>
    <t>管理栄養士必置施設指定_無</t>
  </si>
  <si>
    <t>施設の種類_学校（大学）</t>
  </si>
  <si>
    <t>施設の種類_社会福祉施設</t>
  </si>
  <si>
    <t>施設の種類_事業所</t>
  </si>
  <si>
    <t>施設の種類_寄宿舎</t>
  </si>
  <si>
    <t>施設の種類_矯正施設</t>
  </si>
  <si>
    <t>施設の種類_自衛隊</t>
  </si>
  <si>
    <t>施設の種類_一般給食センター</t>
  </si>
  <si>
    <t>施設の種類_その他</t>
  </si>
  <si>
    <t>施設の種類_その他(内容)</t>
  </si>
  <si>
    <t>施設の名称</t>
  </si>
  <si>
    <t>設置者氏名</t>
  </si>
  <si>
    <t>施設の所在地</t>
  </si>
  <si>
    <t>電話番号</t>
  </si>
  <si>
    <t>栄養管理・給食部門の責任者_所属部署</t>
  </si>
  <si>
    <t>栄養管理・給食部門の責任者_職名</t>
  </si>
  <si>
    <t>栄養管理・給食部門の責任者_氏名</t>
  </si>
  <si>
    <t>報告書作成者_所属部署</t>
  </si>
  <si>
    <t>報告書作成者_職名</t>
  </si>
  <si>
    <t>報告書作成者_氏名</t>
  </si>
  <si>
    <t>運営の形態_直営</t>
  </si>
  <si>
    <t>運営の形態_委託</t>
  </si>
  <si>
    <t>運営の形態_その他</t>
  </si>
  <si>
    <t>運営の形態_その他(内容)</t>
  </si>
  <si>
    <t>委託先_名称</t>
  </si>
  <si>
    <t>委託先_所在地</t>
  </si>
  <si>
    <t>委託先_電話番号</t>
  </si>
  <si>
    <t>委託先_代表者氏名</t>
  </si>
  <si>
    <t>委託内容_献立作成</t>
  </si>
  <si>
    <t>委託内容_材料購入</t>
  </si>
  <si>
    <t>委託内容_調理</t>
  </si>
  <si>
    <t>委託内容_配膳</t>
  </si>
  <si>
    <t>委託内容_下膳</t>
  </si>
  <si>
    <t>委託内容_食器洗浄</t>
  </si>
  <si>
    <t>委託内容_施設外調理</t>
  </si>
  <si>
    <t>委託内容_栄養教育</t>
  </si>
  <si>
    <t>委託内容_その他</t>
  </si>
  <si>
    <t>委託内容_その他_内容</t>
  </si>
  <si>
    <t>栄養管理における理念・方針・目標_有</t>
  </si>
  <si>
    <t>栄養管理における理念・方針・目標_無</t>
  </si>
  <si>
    <t>栄養管理における理念・方針・目標について具体的に記入</t>
  </si>
  <si>
    <t>施設内での共有_有</t>
  </si>
  <si>
    <t>施設内での共有_無</t>
  </si>
  <si>
    <t>栄養管理等について検討する会議_有</t>
  </si>
  <si>
    <t>栄養管理等について検討する会議_無</t>
  </si>
  <si>
    <t>構成員_施設管理者</t>
  </si>
  <si>
    <t>構成員_管理栄養士</t>
  </si>
  <si>
    <t>構成員_栄養士</t>
  </si>
  <si>
    <t>構成員_調理師</t>
  </si>
  <si>
    <t>構成員_調理員</t>
  </si>
  <si>
    <t>構成員_給食利用者</t>
  </si>
  <si>
    <t>構成員_事務職員</t>
  </si>
  <si>
    <t>構成員_その他</t>
  </si>
  <si>
    <t>構成員_その他_内容</t>
  </si>
  <si>
    <t>構成員_合計(人)</t>
  </si>
  <si>
    <t>他施設との重複_有</t>
  </si>
  <si>
    <t>他施設との重複_無</t>
  </si>
  <si>
    <t>重複する施設名</t>
  </si>
  <si>
    <t>設置者_常勤_管理栄養士</t>
  </si>
  <si>
    <t>設置者_常勤_栄養士</t>
  </si>
  <si>
    <t>設置者_常勤_調理師</t>
  </si>
  <si>
    <t>設置者_常勤_その他</t>
  </si>
  <si>
    <t>設置者_常勤_合計</t>
  </si>
  <si>
    <t>設置者_非常勤_管理栄養士</t>
  </si>
  <si>
    <t>設置者_非常勤_栄養士</t>
  </si>
  <si>
    <t>設置者_非常勤_調理師</t>
  </si>
  <si>
    <t>設置者_非常勤_その他</t>
  </si>
  <si>
    <t>設置者_非常勤_合計</t>
  </si>
  <si>
    <t>委託先_常勤_管理栄養士</t>
  </si>
  <si>
    <t>委託先_常勤_栄養士</t>
  </si>
  <si>
    <t>委託先_常勤_調理師</t>
  </si>
  <si>
    <t>委託先_常勤_その他</t>
  </si>
  <si>
    <t>委託先_常勤_合計</t>
  </si>
  <si>
    <t>委託先_非常勤_管理栄養士</t>
  </si>
  <si>
    <t>委託先_非常勤_栄養士</t>
  </si>
  <si>
    <t>委託先_非常勤_調理師</t>
  </si>
  <si>
    <t>委託先_非常勤_その他</t>
  </si>
  <si>
    <t>委託先_非常勤_合計</t>
  </si>
  <si>
    <t>区分1_内容</t>
  </si>
  <si>
    <t>区分1_定員</t>
  </si>
  <si>
    <t>区分1_朝食</t>
  </si>
  <si>
    <t>区分1_昼食</t>
  </si>
  <si>
    <t>区分1_夕食</t>
  </si>
  <si>
    <t>区分1_その他1</t>
  </si>
  <si>
    <t>その他1(内容)※共通</t>
  </si>
  <si>
    <t>区分1_その他2</t>
  </si>
  <si>
    <t>その他2(内容)※共通</t>
  </si>
  <si>
    <t>区分1_計</t>
  </si>
  <si>
    <t>区分2_内容</t>
  </si>
  <si>
    <t>区分2_定員</t>
  </si>
  <si>
    <t>区分2_朝食</t>
  </si>
  <si>
    <t>区分2_昼食</t>
  </si>
  <si>
    <t>区分2_夕食</t>
  </si>
  <si>
    <t>区分2_その他1</t>
  </si>
  <si>
    <t>区分2_その他2</t>
  </si>
  <si>
    <t>区分2_計</t>
  </si>
  <si>
    <t>職員・その他_朝食</t>
  </si>
  <si>
    <t>職員・その他_昼食</t>
  </si>
  <si>
    <t>職員・その他_夕食</t>
  </si>
  <si>
    <t>職員・その他_その他1</t>
  </si>
  <si>
    <t>職員・その他_その他2</t>
  </si>
  <si>
    <t>職員・その他_計</t>
  </si>
  <si>
    <t>合計_定員</t>
  </si>
  <si>
    <t>合計_朝食</t>
  </si>
  <si>
    <t>合計_昼食</t>
  </si>
  <si>
    <t>合計_夕食</t>
  </si>
  <si>
    <t>合計_その他1</t>
  </si>
  <si>
    <t>合計_その他2</t>
  </si>
  <si>
    <t>合計_計</t>
  </si>
  <si>
    <t>喫食状況(%)【1回500食以上又は1日1,500食以上の施設のみ】</t>
  </si>
  <si>
    <t>単一定食</t>
  </si>
  <si>
    <t>複数定食</t>
  </si>
  <si>
    <t>アラカルト</t>
  </si>
  <si>
    <t>アラカルト_種類</t>
  </si>
  <si>
    <t>カフェテリア</t>
  </si>
  <si>
    <t>カフェテリア_種類</t>
  </si>
  <si>
    <t>主な種類_麺類</t>
  </si>
  <si>
    <t>主な種類_丼物</t>
  </si>
  <si>
    <t>主な種類_カレー</t>
  </si>
  <si>
    <t>主な種類_その他</t>
  </si>
  <si>
    <t>主な種類_その他(内容)</t>
  </si>
  <si>
    <t>対象者の把握_有</t>
  </si>
  <si>
    <t>対象者の把握_無</t>
  </si>
  <si>
    <t>把握内容_性別</t>
  </si>
  <si>
    <t>把握内容_年齢</t>
  </si>
  <si>
    <t>把握内容_身長</t>
  </si>
  <si>
    <t>把握内容_体重</t>
  </si>
  <si>
    <t>把握内容_BMI</t>
  </si>
  <si>
    <t>把握内容_肥満・やせ</t>
  </si>
  <si>
    <t>把握内容_身体活動レベル</t>
  </si>
  <si>
    <t>把握内容_生活習慣</t>
  </si>
  <si>
    <t>把握内容_疾病状況</t>
  </si>
  <si>
    <t>把握内容_その他</t>
  </si>
  <si>
    <t>把握内容_その他(内容)</t>
  </si>
  <si>
    <t>肥満とやせの変化_比較時</t>
  </si>
  <si>
    <t>肥満_今年度(%)</t>
  </si>
  <si>
    <t>肥満_比較時(%)</t>
  </si>
  <si>
    <t>肥満_増減(%)</t>
  </si>
  <si>
    <t>やせ_今年度(%)</t>
  </si>
  <si>
    <t>やせ_比較時(%)</t>
  </si>
  <si>
    <t>やせ_増減(%)</t>
  </si>
  <si>
    <t>給与栄養目標量の設定_有</t>
  </si>
  <si>
    <t>給与栄養目標量の設定_無</t>
  </si>
  <si>
    <t>※設定区分が複数ある場合は各区分ごとに記入　（別紙）_有</t>
  </si>
  <si>
    <t>※設定区分が複数ある場合は各区分ごとに記入　（別紙）_無</t>
  </si>
  <si>
    <t>※区分１対象者</t>
  </si>
  <si>
    <t>エネルギー(kcal)_給与栄養目標量（範囲）</t>
  </si>
  <si>
    <t>エネルギー(kcal)_実施給与栄養量</t>
  </si>
  <si>
    <t>たんぱく質(g)_給与栄養目標量（範囲）</t>
  </si>
  <si>
    <t>たんぱく質(g)_実施給与栄養量</t>
  </si>
  <si>
    <t>脂質(g)_給与栄養目標量（範囲）</t>
  </si>
  <si>
    <t>脂質(g)_実施給与栄養量</t>
  </si>
  <si>
    <t>ビタミンA(µgRE)_給与栄養目標量（範囲）</t>
  </si>
  <si>
    <t>ビタミンA(µgRE)_実施給与栄養量</t>
  </si>
  <si>
    <t>ビタミンB1(mg)_給与栄養目標量（範囲）</t>
  </si>
  <si>
    <t>ビタミンB1(mg)_実施給与栄養量</t>
  </si>
  <si>
    <t>ビタミンB2(mg)_給与栄養目標量（範囲）</t>
  </si>
  <si>
    <t>ビタミンB2(mg)_実施給与栄養量</t>
  </si>
  <si>
    <t>ビタミンC(mg)_給与栄養目標量（範囲）</t>
  </si>
  <si>
    <t>ビタミンC(mg)_実施給与栄養量</t>
  </si>
  <si>
    <t>カルシウム(mg)_給与栄養目標量（範囲）</t>
  </si>
  <si>
    <t>カルシウム(mg)_実施給与栄養量</t>
  </si>
  <si>
    <t>鉄(mg)_給与栄養目標量（範囲）</t>
  </si>
  <si>
    <t>鉄(mg)_実施給与栄養量</t>
  </si>
  <si>
    <t>食塩相当量(g)_給与栄養目標量（範囲）</t>
  </si>
  <si>
    <t>食塩相当量(g)_実施給与栄養量</t>
  </si>
  <si>
    <t>食物繊維(g)_給与栄養目標量（範囲）</t>
  </si>
  <si>
    <t>食物繊維(g)_実施給与栄養量</t>
  </si>
  <si>
    <t>摂取状況の把握_有</t>
  </si>
  <si>
    <t>摂取状況の把握_無</t>
  </si>
  <si>
    <t>出食状況調査</t>
  </si>
  <si>
    <t>その他(摂取状況の把握)</t>
  </si>
  <si>
    <t>その他(摂取状況の把握)_内容</t>
  </si>
  <si>
    <t>利用者による食事の評価_有</t>
  </si>
  <si>
    <t>利用者による食事の評価_無</t>
  </si>
  <si>
    <t>その他(利用者による食事の評価)</t>
  </si>
  <si>
    <t>その他(利用者による食事の評価)_内容</t>
  </si>
  <si>
    <t>利用者への健康・栄養情報の提供_有</t>
  </si>
  <si>
    <t>利用者への健康・栄養情報の提供_無</t>
  </si>
  <si>
    <t>実施内容_その他_内容</t>
  </si>
  <si>
    <t>栄養教育_有</t>
  </si>
  <si>
    <t>栄養教育_無</t>
  </si>
  <si>
    <t>給食従事者向け研修会への参加_有</t>
  </si>
  <si>
    <t>給食従事者向け研修会への参加_無</t>
  </si>
  <si>
    <t>参加回数(回／年)</t>
  </si>
  <si>
    <t>主な研修内容</t>
  </si>
  <si>
    <t>危機発生時の給食体制整備_有</t>
  </si>
  <si>
    <t>危機発生時の給食体制整備_無</t>
  </si>
  <si>
    <t>危機発生時の給食体制マニュアル_有</t>
  </si>
  <si>
    <t>危機発生時の給食体制マニュアル_無</t>
  </si>
  <si>
    <t>保管食品_有</t>
  </si>
  <si>
    <t>保管食品_無</t>
  </si>
  <si>
    <t>食品名</t>
  </si>
  <si>
    <t>保管食数_〇人分を</t>
  </si>
  <si>
    <t>保管食数_〇日分保管</t>
  </si>
  <si>
    <t>保管場所_厨房内</t>
  </si>
  <si>
    <t>保管場所_防災保管庫</t>
  </si>
  <si>
    <t>保管場所_その他</t>
  </si>
  <si>
    <t>保管場所_その他_内容</t>
  </si>
  <si>
    <t>近隣住民に対する食糧提供体制_有</t>
  </si>
  <si>
    <t>近隣住民に対する食糧提供体制_無</t>
  </si>
  <si>
    <t>施設の自己評価・今後改善したいこと等_給食施設の管理者</t>
  </si>
  <si>
    <t>施設の自己評価・今後改善したいこと等_栄養管理等担当者</t>
  </si>
  <si>
    <t>入力ガイド（↓）に従って入力してください。</t>
    <rPh sb="0" eb="2">
      <t>ニュウリョク</t>
    </rPh>
    <rPh sb="9" eb="10">
      <t>シタガ</t>
    </rPh>
    <rPh sb="12" eb="14">
      <t>ニュウリョク</t>
    </rPh>
    <phoneticPr fontId="1"/>
  </si>
  <si>
    <t>コメントも参考にしてください。</t>
    <rPh sb="5" eb="7">
      <t>サンコウ</t>
    </rPh>
    <phoneticPr fontId="1"/>
  </si>
  <si>
    <t>　</t>
    <phoneticPr fontId="1"/>
  </si>
  <si>
    <t>回</t>
    <phoneticPr fontId="1"/>
  </si>
  <si>
    <t>／月・年</t>
    <rPh sb="1" eb="2">
      <t>ツキ</t>
    </rPh>
    <rPh sb="3" eb="4">
      <t>ネン</t>
    </rPh>
    <phoneticPr fontId="1"/>
  </si>
  <si>
    <t>栄養管理等について検討する会議・実施回数(回)</t>
    <phoneticPr fontId="1"/>
  </si>
  <si>
    <t>月・年</t>
    <rPh sb="0" eb="1">
      <t>ツキ</t>
    </rPh>
    <rPh sb="2" eb="3">
      <t>ネン</t>
    </rPh>
    <phoneticPr fontId="1"/>
  </si>
  <si>
    <t>／日・週・月・年</t>
    <rPh sb="1" eb="2">
      <t>ヒ</t>
    </rPh>
    <rPh sb="3" eb="4">
      <t>シュウ</t>
    </rPh>
    <rPh sb="5" eb="6">
      <t>ツキ</t>
    </rPh>
    <rPh sb="7" eb="8">
      <t>ネン</t>
    </rPh>
    <phoneticPr fontId="1"/>
  </si>
  <si>
    <t>実施回数(回)</t>
    <phoneticPr fontId="1"/>
  </si>
  <si>
    <t>日・週・月・年</t>
    <rPh sb="0" eb="1">
      <t>ヒ</t>
    </rPh>
    <rPh sb="2" eb="3">
      <t>シュウ</t>
    </rPh>
    <rPh sb="4" eb="5">
      <t>ツキ</t>
    </rPh>
    <rPh sb="6" eb="7">
      <t>ネン</t>
    </rPh>
    <phoneticPr fontId="1"/>
  </si>
  <si>
    <t>日・週・月・年</t>
    <rPh sb="0" eb="1">
      <t>ニチ</t>
    </rPh>
    <rPh sb="2" eb="3">
      <t>シュウ</t>
    </rPh>
    <rPh sb="4" eb="5">
      <t>ツキ</t>
    </rPh>
    <rPh sb="6" eb="7">
      <t>ネン</t>
    </rPh>
    <phoneticPr fontId="1"/>
  </si>
  <si>
    <t>提出年月日</t>
    <rPh sb="0" eb="5">
      <t>テイシュツネンガッピ</t>
    </rPh>
    <phoneticPr fontId="1"/>
  </si>
  <si>
    <t>その他</t>
    <phoneticPr fontId="1"/>
  </si>
  <si>
    <t>令和７年度</t>
    <rPh sb="0" eb="2">
      <t>レイワ</t>
    </rPh>
    <rPh sb="3" eb="5">
      <t>ネンド</t>
    </rPh>
    <phoneticPr fontId="1"/>
  </si>
  <si>
    <r>
      <t>※ 書式は</t>
    </r>
    <r>
      <rPr>
        <b/>
        <u/>
        <sz val="9"/>
        <color rgb="FFFF0000"/>
        <rFont val="HG丸ｺﾞｼｯｸM-PRO"/>
        <family val="3"/>
        <charset val="128"/>
      </rPr>
      <t>絶対に変更しない</t>
    </r>
    <r>
      <rPr>
        <b/>
        <sz val="9"/>
        <color rgb="FFFF0000"/>
        <rFont val="HG丸ｺﾞｼｯｸM-PRO"/>
        <family val="3"/>
        <charset val="128"/>
      </rPr>
      <t>でください。メールで提出の際は、Excel形式のままご提出ください。</t>
    </r>
    <rPh sb="2" eb="4">
      <t>ショシキ</t>
    </rPh>
    <rPh sb="5" eb="7">
      <t>ゼッタイ</t>
    </rPh>
    <rPh sb="8" eb="10">
      <t>ヘンコウ</t>
    </rPh>
    <rPh sb="23" eb="25">
      <t>テイシュツ</t>
    </rPh>
    <rPh sb="26" eb="27">
      <t>サイ</t>
    </rPh>
    <rPh sb="34" eb="36">
      <t>ケイシキ</t>
    </rPh>
    <rPh sb="40" eb="42">
      <t>テイシュツ</t>
    </rPh>
    <phoneticPr fontId="1"/>
  </si>
  <si>
    <t>←記号・数字は空欄で構いません。</t>
    <rPh sb="1" eb="3">
      <t>キゴウ</t>
    </rPh>
    <rPh sb="4" eb="6">
      <t>スウジ</t>
    </rPh>
    <rPh sb="7" eb="9">
      <t>クウラン</t>
    </rPh>
    <rPh sb="10" eb="11">
      <t>カマ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</si>
</sst>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411]ggge&quot;年&quot;m&quot;月&quot;d&quot;日&quot;;@"/>
    <numFmt numFmtId="178" formatCode="\(yyyy&quot;年&quot;m&quot;月&quot;\);@"/>
  </numFmts>
  <fonts count="2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6"/>
      <color theme="1"/>
      <name val="游ゴシック"/>
      <family val="3"/>
      <charset val="128"/>
      <scheme val="minor"/>
    </font>
    <font>
      <sz val="8"/>
      <color theme="1"/>
      <name val="游ゴシック"/>
      <family val="2"/>
      <charset val="128"/>
      <scheme val="minor"/>
    </font>
    <font>
      <sz val="7"/>
      <color theme="1"/>
      <name val="游ゴシック"/>
      <family val="3"/>
      <charset val="128"/>
      <scheme val="minor"/>
    </font>
    <font>
      <sz val="8"/>
      <color theme="1"/>
      <name val="游ゴシック"/>
      <family val="3"/>
      <charset val="128"/>
      <scheme val="minor"/>
    </font>
    <font>
      <sz val="11"/>
      <color theme="1"/>
      <name val="ＭＳ Ｐゴシック"/>
      <family val="3"/>
      <charset val="128"/>
    </font>
    <font>
      <b/>
      <sz val="9"/>
      <color indexed="81"/>
      <name val="MS P ゴシック"/>
      <family val="3"/>
      <charset val="128"/>
    </font>
    <font>
      <sz val="10"/>
      <color rgb="FFFF0000"/>
      <name val="游ゴシック"/>
      <family val="2"/>
      <charset val="128"/>
      <scheme val="minor"/>
    </font>
    <font>
      <sz val="10"/>
      <color rgb="FFFF0000"/>
      <name val="游ゴシック"/>
      <family val="3"/>
      <charset val="128"/>
      <scheme val="minor"/>
    </font>
    <font>
      <sz val="11"/>
      <name val="游ゴシック"/>
      <family val="2"/>
      <charset val="128"/>
      <scheme val="minor"/>
    </font>
    <font>
      <sz val="10"/>
      <color theme="1"/>
      <name val="ＭＳ Ｐゴシック"/>
      <family val="3"/>
      <charset val="128"/>
    </font>
    <font>
      <sz val="9"/>
      <color indexed="81"/>
      <name val="MS P ゴシック"/>
      <family val="3"/>
      <charset val="128"/>
    </font>
    <font>
      <sz val="9.5"/>
      <color theme="1"/>
      <name val="ＭＳ Ｐゴシック"/>
      <family val="3"/>
      <charset val="128"/>
    </font>
    <font>
      <sz val="10.3"/>
      <color theme="1"/>
      <name val="ＭＳ Ｐゴシック"/>
      <family val="3"/>
      <charset val="128"/>
    </font>
    <font>
      <b/>
      <sz val="11"/>
      <color rgb="FFFF0000"/>
      <name val="游ゴシック"/>
      <family val="3"/>
      <charset val="128"/>
      <scheme val="minor"/>
    </font>
    <font>
      <b/>
      <sz val="9"/>
      <color rgb="FFFF0000"/>
      <name val="HG丸ｺﾞｼｯｸM-PRO"/>
      <family val="3"/>
      <charset val="128"/>
    </font>
    <font>
      <b/>
      <u/>
      <sz val="9"/>
      <color rgb="FFFF0000"/>
      <name val="HG丸ｺﾞｼｯｸM-PRO"/>
      <family val="3"/>
      <charset val="128"/>
    </font>
    <font>
      <b/>
      <sz val="16"/>
      <color rgb="FFFF0000"/>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diagonalUp="1">
      <left style="hair">
        <color indexed="64"/>
      </left>
      <right style="hair">
        <color indexed="64"/>
      </right>
      <top style="hair">
        <color indexed="64"/>
      </top>
      <bottom style="medium">
        <color indexed="64"/>
      </bottom>
      <diagonal style="hair">
        <color indexed="64"/>
      </diagonal>
    </border>
    <border diagonalUp="1">
      <left/>
      <right style="medium">
        <color indexed="64"/>
      </right>
      <top style="hair">
        <color indexed="64"/>
      </top>
      <bottom style="medium">
        <color indexed="64"/>
      </bottom>
      <diagonal style="hair">
        <color indexed="64"/>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style="hair">
        <color indexed="64"/>
      </right>
      <top/>
      <bottom/>
      <diagonal/>
    </border>
    <border>
      <left style="hair">
        <color indexed="64"/>
      </left>
      <right/>
      <top/>
      <bottom/>
      <diagonal/>
    </border>
    <border>
      <left/>
      <right/>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style="hair">
        <color indexed="64"/>
      </left>
      <right style="hair">
        <color indexed="64"/>
      </right>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hair">
        <color indexed="64"/>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style="medium">
        <color indexed="64"/>
      </right>
      <top style="thin">
        <color indexed="64"/>
      </top>
      <bottom style="hair">
        <color indexed="64"/>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diagonalUp="1">
      <left/>
      <right style="hair">
        <color indexed="64"/>
      </right>
      <top style="hair">
        <color indexed="64"/>
      </top>
      <bottom style="medium">
        <color indexed="64"/>
      </bottom>
      <diagonal style="hair">
        <color indexed="64"/>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thin">
        <color indexed="64"/>
      </right>
      <top/>
      <bottom style="hair">
        <color indexed="64"/>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diagonal/>
    </border>
    <border>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 diagonalUp="1">
      <left/>
      <right style="medium">
        <color indexed="64"/>
      </right>
      <top style="hair">
        <color indexed="64"/>
      </top>
      <bottom style="thin">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
      <left style="hair">
        <color indexed="64"/>
      </left>
      <right style="thin">
        <color indexed="64"/>
      </right>
      <top/>
      <bottom style="medium">
        <color indexed="64"/>
      </bottom>
      <diagonal/>
    </border>
  </borders>
  <cellStyleXfs count="1">
    <xf numFmtId="0" fontId="0" fillId="0" borderId="0">
      <alignment vertical="center"/>
    </xf>
  </cellStyleXfs>
  <cellXfs count="468">
    <xf numFmtId="0" fontId="0" fillId="0" borderId="0" xfId="0">
      <alignment vertical="center"/>
    </xf>
    <xf numFmtId="0" fontId="2" fillId="0" borderId="14" xfId="0" applyFont="1" applyBorder="1" applyAlignment="1" applyProtection="1">
      <alignment horizontal="center" vertical="center"/>
      <protection locked="0"/>
    </xf>
    <xf numFmtId="0" fontId="2" fillId="2" borderId="47" xfId="0" applyFont="1" applyFill="1" applyBorder="1" applyAlignment="1" applyProtection="1">
      <alignment vertical="center"/>
      <protection locked="0"/>
    </xf>
    <xf numFmtId="0" fontId="2" fillId="2" borderId="60" xfId="0" applyFont="1" applyFill="1" applyBorder="1" applyAlignment="1" applyProtection="1">
      <alignment vertical="center"/>
      <protection locked="0"/>
    </xf>
    <xf numFmtId="0" fontId="2" fillId="2" borderId="62" xfId="0" applyFont="1" applyFill="1" applyBorder="1" applyAlignment="1" applyProtection="1">
      <alignment vertical="center"/>
      <protection locked="0"/>
    </xf>
    <xf numFmtId="0" fontId="2" fillId="2" borderId="26" xfId="0" applyFont="1" applyFill="1" applyBorder="1" applyAlignment="1" applyProtection="1">
      <alignment vertical="center"/>
      <protection locked="0"/>
    </xf>
    <xf numFmtId="0" fontId="2" fillId="2" borderId="65" xfId="0" applyFont="1" applyFill="1" applyBorder="1" applyAlignment="1" applyProtection="1">
      <alignment vertical="center"/>
      <protection locked="0"/>
    </xf>
    <xf numFmtId="0" fontId="2" fillId="2" borderId="63" xfId="0" applyFont="1" applyFill="1" applyBorder="1" applyAlignment="1" applyProtection="1">
      <alignment vertical="center"/>
      <protection locked="0"/>
    </xf>
    <xf numFmtId="0" fontId="2" fillId="2" borderId="46" xfId="0" applyFont="1" applyFill="1" applyBorder="1" applyAlignment="1" applyProtection="1">
      <alignment vertical="center"/>
      <protection locked="0"/>
    </xf>
    <xf numFmtId="0" fontId="2" fillId="2" borderId="72" xfId="0" applyFont="1" applyFill="1" applyBorder="1" applyAlignment="1" applyProtection="1">
      <alignment vertical="center"/>
      <protection locked="0"/>
    </xf>
    <xf numFmtId="0" fontId="2" fillId="4" borderId="38" xfId="0" applyFont="1" applyFill="1" applyBorder="1" applyAlignment="1" applyProtection="1">
      <alignment horizontal="left" vertical="center" shrinkToFit="1"/>
      <protection locked="0"/>
    </xf>
    <xf numFmtId="0" fontId="2" fillId="4" borderId="17" xfId="0" applyFont="1" applyFill="1" applyBorder="1" applyAlignment="1" applyProtection="1">
      <alignment horizontal="left" vertical="center" shrinkToFit="1"/>
      <protection locked="0"/>
    </xf>
    <xf numFmtId="0" fontId="2" fillId="2" borderId="42" xfId="0" applyFont="1" applyFill="1" applyBorder="1" applyAlignment="1" applyProtection="1">
      <alignment vertical="center"/>
      <protection locked="0"/>
    </xf>
    <xf numFmtId="0" fontId="2" fillId="2" borderId="37" xfId="0" applyFont="1" applyFill="1" applyBorder="1" applyAlignment="1" applyProtection="1">
      <alignment vertical="center"/>
      <protection locked="0"/>
    </xf>
    <xf numFmtId="0" fontId="2" fillId="2" borderId="114"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2" fillId="2" borderId="48" xfId="0" applyFont="1" applyFill="1" applyBorder="1" applyAlignment="1" applyProtection="1">
      <alignment vertical="center"/>
      <protection locked="0"/>
    </xf>
    <xf numFmtId="0" fontId="2" fillId="2" borderId="86" xfId="0" applyFont="1" applyFill="1" applyBorder="1" applyAlignment="1" applyProtection="1">
      <alignment vertical="center"/>
      <protection locked="0"/>
    </xf>
    <xf numFmtId="0" fontId="2" fillId="2" borderId="75" xfId="0" applyFont="1" applyFill="1" applyBorder="1" applyAlignment="1" applyProtection="1">
      <alignment vertical="center"/>
      <protection locked="0"/>
    </xf>
    <xf numFmtId="0" fontId="2" fillId="2" borderId="87" xfId="0" applyFont="1" applyFill="1" applyBorder="1" applyAlignment="1" applyProtection="1">
      <alignment vertical="center"/>
      <protection locked="0"/>
    </xf>
    <xf numFmtId="0" fontId="2" fillId="4" borderId="75" xfId="0" applyFont="1" applyFill="1" applyBorder="1" applyAlignment="1" applyProtection="1">
      <alignment horizontal="left" vertical="center" shrinkToFit="1"/>
      <protection locked="0"/>
    </xf>
    <xf numFmtId="0" fontId="2" fillId="2" borderId="0" xfId="0" applyFont="1" applyFill="1" applyBorder="1" applyAlignment="1" applyProtection="1">
      <alignment vertical="center"/>
      <protection locked="0"/>
    </xf>
    <xf numFmtId="0" fontId="2" fillId="2" borderId="27" xfId="0" applyFont="1" applyFill="1" applyBorder="1" applyAlignment="1" applyProtection="1">
      <alignment vertical="center"/>
      <protection locked="0"/>
    </xf>
    <xf numFmtId="0" fontId="0" fillId="4" borderId="65" xfId="0" applyFill="1" applyBorder="1" applyAlignment="1" applyProtection="1">
      <alignment vertical="center"/>
      <protection locked="0"/>
    </xf>
    <xf numFmtId="0" fontId="2" fillId="2" borderId="28" xfId="0" applyFont="1" applyFill="1" applyBorder="1" applyAlignment="1" applyProtection="1">
      <alignment vertical="center"/>
      <protection locked="0"/>
    </xf>
    <xf numFmtId="0" fontId="2" fillId="2" borderId="105" xfId="0" applyFont="1" applyFill="1" applyBorder="1" applyAlignment="1" applyProtection="1">
      <alignment vertical="center"/>
      <protection locked="0"/>
    </xf>
    <xf numFmtId="0" fontId="2" fillId="2" borderId="102" xfId="0" applyFont="1" applyFill="1" applyBorder="1" applyAlignment="1" applyProtection="1">
      <alignment vertical="center"/>
      <protection locked="0"/>
    </xf>
    <xf numFmtId="0" fontId="2" fillId="2" borderId="11" xfId="0" applyFont="1" applyFill="1" applyBorder="1" applyAlignment="1" applyProtection="1">
      <alignment vertical="center"/>
      <protection locked="0"/>
    </xf>
    <xf numFmtId="0" fontId="2" fillId="2" borderId="108" xfId="0" applyFont="1" applyFill="1" applyBorder="1" applyAlignment="1" applyProtection="1">
      <alignment vertical="center"/>
      <protection locked="0"/>
    </xf>
    <xf numFmtId="0" fontId="2" fillId="2" borderId="19" xfId="0" applyFont="1" applyFill="1" applyBorder="1" applyAlignment="1" applyProtection="1">
      <alignment vertical="center"/>
      <protection locked="0"/>
    </xf>
    <xf numFmtId="0" fontId="2" fillId="2" borderId="129" xfId="0" applyFont="1" applyFill="1" applyBorder="1" applyAlignment="1" applyProtection="1">
      <alignment vertical="center"/>
      <protection locked="0"/>
    </xf>
    <xf numFmtId="0" fontId="0" fillId="4" borderId="102" xfId="0" applyFill="1" applyBorder="1" applyAlignment="1" applyProtection="1">
      <alignment vertical="center" shrinkToFit="1"/>
      <protection locked="0"/>
    </xf>
    <xf numFmtId="0" fontId="2" fillId="2" borderId="112" xfId="0" applyFont="1" applyFill="1" applyBorder="1" applyAlignment="1" applyProtection="1">
      <alignment vertical="center"/>
      <protection locked="0"/>
    </xf>
    <xf numFmtId="0" fontId="3" fillId="4" borderId="35" xfId="0" applyFont="1" applyFill="1" applyBorder="1" applyAlignment="1" applyProtection="1">
      <alignment vertical="center"/>
      <protection locked="0"/>
    </xf>
    <xf numFmtId="0" fontId="7" fillId="4" borderId="138" xfId="0" applyFont="1" applyFill="1" applyBorder="1" applyAlignment="1" applyProtection="1">
      <alignment horizontal="center" vertical="center" shrinkToFit="1"/>
      <protection locked="0"/>
    </xf>
    <xf numFmtId="0" fontId="2" fillId="0" borderId="67" xfId="0" applyFont="1" applyBorder="1" applyAlignment="1" applyProtection="1">
      <alignment horizontal="left" vertical="center" shrinkToFit="1"/>
    </xf>
    <xf numFmtId="0" fontId="3" fillId="4" borderId="65" xfId="0" applyFont="1" applyFill="1" applyBorder="1" applyAlignment="1" applyProtection="1">
      <alignment vertical="center"/>
      <protection locked="0"/>
    </xf>
    <xf numFmtId="0" fontId="11" fillId="0" borderId="0" xfId="0" applyFont="1" applyProtection="1">
      <alignment vertical="center"/>
    </xf>
    <xf numFmtId="0" fontId="11" fillId="0" borderId="0" xfId="0" applyFont="1" applyAlignment="1" applyProtection="1">
      <alignment vertical="center"/>
    </xf>
    <xf numFmtId="0" fontId="2" fillId="4" borderId="40" xfId="0" applyFont="1" applyFill="1" applyBorder="1" applyAlignment="1" applyProtection="1">
      <alignment horizontal="left" vertical="center" shrinkToFit="1"/>
      <protection locked="0"/>
    </xf>
    <xf numFmtId="0" fontId="2" fillId="0" borderId="35" xfId="0" applyFont="1" applyBorder="1" applyAlignment="1" applyProtection="1">
      <alignment vertical="center"/>
    </xf>
    <xf numFmtId="0" fontId="0" fillId="0" borderId="65" xfId="0" applyBorder="1" applyProtection="1">
      <alignment vertical="center"/>
    </xf>
    <xf numFmtId="0" fontId="2" fillId="4" borderId="26" xfId="0" applyFont="1" applyFill="1" applyBorder="1" applyAlignment="1" applyProtection="1">
      <alignment vertical="top" wrapText="1"/>
      <protection locked="0"/>
    </xf>
    <xf numFmtId="0" fontId="2" fillId="2" borderId="117" xfId="0" applyFont="1" applyFill="1" applyBorder="1" applyAlignment="1" applyProtection="1">
      <alignment vertical="center"/>
      <protection locked="0"/>
    </xf>
    <xf numFmtId="176" fontId="2" fillId="4" borderId="73" xfId="0" applyNumberFormat="1" applyFont="1" applyFill="1" applyBorder="1" applyAlignment="1" applyProtection="1">
      <alignment horizontal="center" vertical="center"/>
      <protection locked="0"/>
    </xf>
    <xf numFmtId="176" fontId="2" fillId="4" borderId="98" xfId="0" applyNumberFormat="1" applyFont="1" applyFill="1" applyBorder="1" applyAlignment="1" applyProtection="1">
      <alignment horizontal="center" vertical="center"/>
      <protection locked="0"/>
    </xf>
    <xf numFmtId="176" fontId="2" fillId="4" borderId="67" xfId="0" applyNumberFormat="1" applyFont="1" applyFill="1" applyBorder="1" applyAlignment="1" applyProtection="1">
      <alignment horizontal="center" vertical="center"/>
      <protection locked="0"/>
    </xf>
    <xf numFmtId="176" fontId="2" fillId="4" borderId="68" xfId="0" applyNumberFormat="1" applyFont="1" applyFill="1" applyBorder="1" applyAlignment="1" applyProtection="1">
      <alignment horizontal="center" vertical="center"/>
      <protection locked="0"/>
    </xf>
    <xf numFmtId="176" fontId="2" fillId="4" borderId="94" xfId="0" applyNumberFormat="1" applyFont="1" applyFill="1" applyBorder="1" applyAlignment="1" applyProtection="1">
      <alignment horizontal="center" vertical="center"/>
      <protection locked="0"/>
    </xf>
    <xf numFmtId="176" fontId="2" fillId="5" borderId="99" xfId="0" applyNumberFormat="1" applyFont="1" applyFill="1" applyBorder="1" applyAlignment="1" applyProtection="1">
      <alignment horizontal="center" vertical="center"/>
    </xf>
    <xf numFmtId="176" fontId="2" fillId="5" borderId="76" xfId="0" applyNumberFormat="1" applyFont="1" applyFill="1" applyBorder="1" applyAlignment="1" applyProtection="1">
      <alignment horizontal="center" vertical="center"/>
    </xf>
    <xf numFmtId="176" fontId="2" fillId="5" borderId="103" xfId="0" applyNumberFormat="1" applyFont="1" applyFill="1" applyBorder="1" applyAlignment="1" applyProtection="1">
      <alignment horizontal="center" vertical="center"/>
    </xf>
    <xf numFmtId="176" fontId="2" fillId="4" borderId="97" xfId="0" applyNumberFormat="1" applyFont="1" applyFill="1" applyBorder="1" applyAlignment="1" applyProtection="1">
      <alignment horizontal="center" vertical="center" shrinkToFit="1"/>
      <protection locked="0"/>
    </xf>
    <xf numFmtId="176" fontId="2" fillId="4" borderId="124" xfId="0" applyNumberFormat="1" applyFont="1" applyFill="1" applyBorder="1" applyAlignment="1" applyProtection="1">
      <alignment horizontal="center" vertical="center" shrinkToFit="1"/>
      <protection locked="0"/>
    </xf>
    <xf numFmtId="176" fontId="2" fillId="5" borderId="131" xfId="0" applyNumberFormat="1" applyFont="1" applyFill="1" applyBorder="1" applyAlignment="1" applyProtection="1">
      <alignment horizontal="center" vertical="center"/>
    </xf>
    <xf numFmtId="176" fontId="2" fillId="5" borderId="92" xfId="0" applyNumberFormat="1" applyFont="1" applyFill="1" applyBorder="1" applyAlignment="1" applyProtection="1">
      <alignment horizontal="center" vertical="center"/>
    </xf>
    <xf numFmtId="0" fontId="2" fillId="4" borderId="47" xfId="0" applyFont="1" applyFill="1" applyBorder="1" applyAlignment="1" applyProtection="1">
      <alignment horizontal="center" vertical="center"/>
      <protection locked="0"/>
    </xf>
    <xf numFmtId="0" fontId="8" fillId="4" borderId="63" xfId="0" applyFont="1" applyFill="1" applyBorder="1" applyAlignment="1" applyProtection="1">
      <alignment vertical="center" shrinkToFit="1"/>
      <protection locked="0"/>
    </xf>
    <xf numFmtId="0" fontId="10" fillId="4" borderId="73" xfId="0" applyFont="1" applyFill="1" applyBorder="1" applyAlignment="1" applyProtection="1">
      <alignment vertical="center"/>
      <protection locked="0"/>
    </xf>
    <xf numFmtId="0" fontId="8" fillId="4" borderId="26" xfId="0" applyFont="1" applyFill="1" applyBorder="1" applyAlignment="1" applyProtection="1">
      <alignment vertical="center" shrinkToFit="1"/>
      <protection locked="0"/>
    </xf>
    <xf numFmtId="0" fontId="10" fillId="4" borderId="26" xfId="0" applyFont="1" applyFill="1" applyBorder="1" applyAlignment="1" applyProtection="1">
      <alignment vertical="center"/>
      <protection locked="0"/>
    </xf>
    <xf numFmtId="0" fontId="10" fillId="5" borderId="63" xfId="0" applyFont="1" applyFill="1" applyBorder="1" applyAlignment="1" applyProtection="1">
      <alignment vertical="center"/>
    </xf>
    <xf numFmtId="0" fontId="10" fillId="5" borderId="26" xfId="0" applyFont="1" applyFill="1" applyBorder="1" applyAlignment="1" applyProtection="1">
      <alignment vertical="center"/>
    </xf>
    <xf numFmtId="0" fontId="15" fillId="0" borderId="65" xfId="0" applyFont="1" applyFill="1" applyBorder="1" applyAlignment="1" applyProtection="1">
      <alignment horizontal="center" vertical="center"/>
    </xf>
    <xf numFmtId="0" fontId="4" fillId="0" borderId="60" xfId="0" applyFont="1" applyBorder="1" applyAlignment="1" applyProtection="1">
      <alignment horizontal="left" vertical="center"/>
    </xf>
    <xf numFmtId="0" fontId="11" fillId="0" borderId="0" xfId="0" applyFont="1" applyAlignment="1" applyProtection="1">
      <alignment vertical="center" wrapText="1"/>
    </xf>
    <xf numFmtId="0" fontId="16"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21" fillId="0" borderId="0" xfId="0" applyFont="1" applyProtection="1">
      <alignment vertical="center"/>
    </xf>
    <xf numFmtId="0" fontId="2" fillId="4" borderId="34" xfId="0" applyFont="1" applyFill="1" applyBorder="1" applyAlignment="1" applyProtection="1">
      <alignment horizontal="left" vertical="center" shrinkToFit="1"/>
      <protection locked="0"/>
    </xf>
    <xf numFmtId="0" fontId="2" fillId="4" borderId="13" xfId="0" applyFont="1" applyFill="1" applyBorder="1" applyAlignment="1" applyProtection="1">
      <alignment horizontal="left" vertical="center" shrinkToFit="1"/>
      <protection locked="0"/>
    </xf>
    <xf numFmtId="0" fontId="2" fillId="0" borderId="0" xfId="0" applyFont="1" applyProtection="1">
      <alignment vertical="center"/>
    </xf>
    <xf numFmtId="0" fontId="2" fillId="0" borderId="13" xfId="0" applyFont="1" applyBorder="1" applyProtection="1">
      <alignment vertical="center"/>
    </xf>
    <xf numFmtId="0" fontId="0" fillId="0" borderId="0" xfId="0" applyProtection="1">
      <alignment vertical="center"/>
    </xf>
    <xf numFmtId="0" fontId="2" fillId="0" borderId="14" xfId="0" applyFont="1" applyBorder="1" applyAlignment="1" applyProtection="1">
      <alignment horizontal="center" vertical="center"/>
    </xf>
    <xf numFmtId="0" fontId="2" fillId="0" borderId="0" xfId="0" applyFont="1" applyAlignment="1" applyProtection="1">
      <alignment horizontal="distributed" vertical="center"/>
    </xf>
    <xf numFmtId="0" fontId="2" fillId="0" borderId="0" xfId="0" applyFont="1" applyBorder="1" applyProtection="1">
      <alignment vertical="center"/>
    </xf>
    <xf numFmtId="0" fontId="6" fillId="0" borderId="0" xfId="0" applyFont="1" applyAlignment="1" applyProtection="1">
      <alignment horizontal="right" vertical="center"/>
    </xf>
    <xf numFmtId="0" fontId="6" fillId="0" borderId="0" xfId="0" applyFont="1" applyAlignment="1" applyProtection="1">
      <alignment horizontal="distributed" vertical="center" shrinkToFit="1"/>
    </xf>
    <xf numFmtId="0" fontId="2" fillId="0" borderId="21" xfId="0" applyFont="1" applyBorder="1" applyProtection="1">
      <alignment vertical="center"/>
    </xf>
    <xf numFmtId="0" fontId="2" fillId="0" borderId="40" xfId="0" applyFont="1" applyBorder="1" applyAlignment="1" applyProtection="1">
      <alignment vertical="center"/>
    </xf>
    <xf numFmtId="0" fontId="2" fillId="0" borderId="33" xfId="0" applyFont="1" applyBorder="1" applyAlignment="1" applyProtection="1">
      <alignment horizontal="left" vertical="center"/>
    </xf>
    <xf numFmtId="0" fontId="2" fillId="0" borderId="66" xfId="0" applyFont="1" applyBorder="1" applyAlignment="1" applyProtection="1">
      <alignment vertical="center" shrinkToFit="1"/>
    </xf>
    <xf numFmtId="0" fontId="2" fillId="0" borderId="13" xfId="0" applyFont="1" applyBorder="1" applyAlignment="1" applyProtection="1">
      <alignment horizontal="left" vertical="center" shrinkToFit="1"/>
    </xf>
    <xf numFmtId="0" fontId="2" fillId="0" borderId="67" xfId="0" applyFont="1" applyBorder="1" applyAlignment="1" applyProtection="1">
      <alignment vertical="center" shrinkToFit="1"/>
    </xf>
    <xf numFmtId="0" fontId="2" fillId="0" borderId="113" xfId="0" applyFont="1" applyBorder="1" applyAlignment="1" applyProtection="1">
      <alignment horizontal="left" vertical="center" shrinkToFit="1"/>
    </xf>
    <xf numFmtId="0" fontId="2" fillId="0" borderId="68" xfId="0" applyFont="1" applyBorder="1" applyAlignment="1" applyProtection="1">
      <alignment vertical="center" shrinkToFit="1"/>
    </xf>
    <xf numFmtId="0" fontId="2" fillId="0" borderId="26" xfId="0" applyFont="1" applyBorder="1" applyAlignment="1" applyProtection="1">
      <alignment vertical="center" shrinkToFit="1"/>
    </xf>
    <xf numFmtId="0" fontId="2" fillId="0" borderId="17" xfId="0" applyFont="1" applyBorder="1" applyAlignment="1" applyProtection="1">
      <alignment horizontal="left" vertical="center"/>
    </xf>
    <xf numFmtId="0" fontId="3" fillId="0" borderId="70" xfId="0" applyFont="1" applyBorder="1" applyAlignment="1" applyProtection="1">
      <alignment horizontal="center" vertical="center"/>
    </xf>
    <xf numFmtId="0" fontId="3" fillId="0" borderId="70" xfId="0" applyFont="1" applyBorder="1" applyAlignment="1" applyProtection="1">
      <alignment horizontal="center" vertical="center" wrapText="1" shrinkToFit="1"/>
    </xf>
    <xf numFmtId="0" fontId="2" fillId="0" borderId="70" xfId="0" applyFont="1" applyBorder="1" applyAlignment="1" applyProtection="1">
      <alignment horizontal="center" vertical="center"/>
    </xf>
    <xf numFmtId="0" fontId="3" fillId="0" borderId="71" xfId="0" applyFont="1" applyBorder="1" applyAlignment="1" applyProtection="1">
      <alignment horizontal="center" vertical="center"/>
    </xf>
    <xf numFmtId="0" fontId="3" fillId="0" borderId="71" xfId="0" applyFont="1" applyBorder="1" applyAlignment="1" applyProtection="1">
      <alignment horizontal="center" vertical="center" wrapText="1" shrinkToFit="1"/>
    </xf>
    <xf numFmtId="0" fontId="2" fillId="0" borderId="71" xfId="0" applyFont="1" applyBorder="1" applyAlignment="1" applyProtection="1">
      <alignment horizontal="center" vertical="center"/>
    </xf>
    <xf numFmtId="0" fontId="2" fillId="0" borderId="46" xfId="0" applyFont="1" applyBorder="1" applyAlignment="1" applyProtection="1">
      <alignment vertical="center"/>
    </xf>
    <xf numFmtId="0" fontId="2" fillId="0" borderId="46" xfId="0" applyFont="1" applyBorder="1" applyAlignment="1" applyProtection="1">
      <alignment vertical="center" shrinkToFit="1"/>
    </xf>
    <xf numFmtId="0" fontId="2" fillId="0" borderId="58"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2" fillId="0" borderId="78" xfId="0" applyFont="1" applyBorder="1" applyAlignment="1" applyProtection="1">
      <alignment horizontal="center" vertical="center"/>
    </xf>
    <xf numFmtId="0" fontId="6" fillId="0" borderId="34" xfId="0" applyFont="1" applyBorder="1" applyAlignment="1" applyProtection="1">
      <alignment horizontal="distributed" vertical="center" shrinkToFit="1"/>
    </xf>
    <xf numFmtId="0" fontId="2" fillId="0" borderId="66" xfId="0" applyFont="1" applyBorder="1" applyAlignment="1" applyProtection="1">
      <alignment horizontal="left" vertical="center" shrinkToFit="1"/>
    </xf>
    <xf numFmtId="0" fontId="2" fillId="0" borderId="65" xfId="0" applyFont="1" applyBorder="1" applyAlignment="1" applyProtection="1">
      <alignment horizontal="left" vertical="center" shrinkToFit="1"/>
    </xf>
    <xf numFmtId="0" fontId="2" fillId="0" borderId="80" xfId="0" applyFont="1" applyBorder="1" applyAlignment="1" applyProtection="1">
      <alignment vertical="center" shrinkToFit="1"/>
    </xf>
    <xf numFmtId="0" fontId="2" fillId="0" borderId="63" xfId="0" applyFont="1" applyBorder="1" applyAlignment="1" applyProtection="1">
      <alignment horizontal="left" vertical="center" shrinkToFit="1"/>
    </xf>
    <xf numFmtId="0" fontId="2" fillId="0" borderId="76" xfId="0" applyFont="1" applyBorder="1" applyAlignment="1" applyProtection="1">
      <alignment vertical="center" shrinkToFit="1"/>
    </xf>
    <xf numFmtId="0" fontId="2" fillId="0" borderId="82" xfId="0" applyFont="1" applyBorder="1" applyAlignment="1" applyProtection="1">
      <alignment horizontal="left" vertical="center" shrinkToFit="1"/>
    </xf>
    <xf numFmtId="0" fontId="2" fillId="0" borderId="68" xfId="0" applyFont="1" applyBorder="1" applyAlignment="1" applyProtection="1">
      <alignment horizontal="left" vertical="center" shrinkToFit="1"/>
    </xf>
    <xf numFmtId="0" fontId="2" fillId="0" borderId="26" xfId="0" applyFont="1" applyBorder="1" applyAlignment="1" applyProtection="1">
      <alignment horizontal="left" vertical="center" shrinkToFit="1"/>
    </xf>
    <xf numFmtId="0" fontId="2" fillId="0" borderId="9" xfId="0" applyFont="1" applyBorder="1" applyAlignment="1" applyProtection="1">
      <alignment horizontal="center" vertical="center" wrapText="1"/>
    </xf>
    <xf numFmtId="0" fontId="0" fillId="0" borderId="13" xfId="0" applyBorder="1" applyProtection="1">
      <alignment vertical="center"/>
    </xf>
    <xf numFmtId="0" fontId="2" fillId="0" borderId="34" xfId="0" applyFont="1" applyBorder="1" applyAlignment="1" applyProtection="1">
      <alignment horizontal="center" vertical="center" wrapText="1"/>
    </xf>
    <xf numFmtId="0" fontId="2" fillId="0" borderId="83" xfId="0" applyFont="1" applyBorder="1" applyAlignment="1" applyProtection="1">
      <alignment horizontal="left" vertical="center" shrinkToFit="1"/>
    </xf>
    <xf numFmtId="0" fontId="2" fillId="0" borderId="21" xfId="0" applyFont="1" applyBorder="1" applyAlignment="1" applyProtection="1">
      <alignment horizontal="left" vertical="center" shrinkToFit="1"/>
    </xf>
    <xf numFmtId="0" fontId="2" fillId="0" borderId="115" xfId="0" applyFont="1" applyBorder="1" applyAlignment="1" applyProtection="1">
      <alignment horizontal="left" vertical="center" shrinkToFit="1"/>
    </xf>
    <xf numFmtId="0" fontId="0" fillId="0" borderId="52" xfId="0" applyBorder="1" applyProtection="1">
      <alignment vertical="center"/>
    </xf>
    <xf numFmtId="0" fontId="3" fillId="0" borderId="35" xfId="0" applyFont="1" applyBorder="1" applyAlignment="1" applyProtection="1">
      <alignment horizontal="left" vertical="center"/>
    </xf>
    <xf numFmtId="0" fontId="2" fillId="0" borderId="0" xfId="0" applyFont="1" applyBorder="1" applyAlignment="1" applyProtection="1">
      <alignment vertical="center"/>
    </xf>
    <xf numFmtId="0" fontId="2" fillId="0" borderId="55" xfId="0" applyFont="1" applyBorder="1" applyAlignment="1" applyProtection="1">
      <alignment vertical="center"/>
    </xf>
    <xf numFmtId="0" fontId="2" fillId="0" borderId="90" xfId="0" applyFont="1" applyBorder="1" applyAlignment="1" applyProtection="1">
      <alignment vertical="center" shrinkToFit="1"/>
    </xf>
    <xf numFmtId="0" fontId="2" fillId="0" borderId="89" xfId="0" applyFont="1" applyBorder="1" applyAlignment="1" applyProtection="1">
      <alignment vertical="center" shrinkToFit="1"/>
    </xf>
    <xf numFmtId="0" fontId="2" fillId="0" borderId="76" xfId="0" applyFont="1" applyBorder="1" applyAlignment="1" applyProtection="1">
      <alignment vertical="top" shrinkToFit="1"/>
    </xf>
    <xf numFmtId="0" fontId="2" fillId="0" borderId="31" xfId="0" applyFont="1" applyBorder="1" applyAlignment="1" applyProtection="1">
      <alignment horizontal="center" vertical="center" wrapText="1"/>
    </xf>
    <xf numFmtId="0" fontId="2" fillId="3" borderId="112" xfId="0" applyFont="1" applyFill="1" applyBorder="1" applyAlignment="1" applyProtection="1">
      <alignment vertical="center"/>
    </xf>
    <xf numFmtId="0" fontId="2" fillId="3" borderId="111" xfId="0" applyFont="1" applyFill="1" applyBorder="1" applyAlignment="1" applyProtection="1">
      <alignment vertical="center" shrinkToFit="1"/>
    </xf>
    <xf numFmtId="0" fontId="2" fillId="3" borderId="111" xfId="0" applyFont="1" applyFill="1" applyBorder="1" applyAlignment="1" applyProtection="1">
      <alignment vertical="center"/>
    </xf>
    <xf numFmtId="0" fontId="2" fillId="3" borderId="111" xfId="0" applyFont="1" applyFill="1" applyBorder="1" applyAlignment="1" applyProtection="1">
      <alignment horizontal="right" vertical="center" shrinkToFit="1"/>
    </xf>
    <xf numFmtId="0" fontId="2" fillId="0" borderId="116" xfId="0" applyFont="1" applyBorder="1" applyAlignment="1" applyProtection="1">
      <alignment vertical="top" shrinkToFit="1"/>
    </xf>
    <xf numFmtId="0" fontId="0" fillId="0" borderId="0" xfId="0" applyBorder="1" applyProtection="1">
      <alignment vertical="center"/>
    </xf>
    <xf numFmtId="0" fontId="2" fillId="0" borderId="65" xfId="0" applyFont="1" applyBorder="1" applyAlignment="1" applyProtection="1">
      <alignment vertical="center" wrapText="1"/>
    </xf>
    <xf numFmtId="0" fontId="2" fillId="0" borderId="105" xfId="0" applyFont="1" applyBorder="1" applyAlignment="1" applyProtection="1">
      <alignment horizontal="center" vertical="center" shrinkToFit="1"/>
    </xf>
    <xf numFmtId="0" fontId="2" fillId="0" borderId="6" xfId="0" applyFont="1" applyBorder="1" applyAlignment="1" applyProtection="1">
      <alignment vertical="center" wrapText="1"/>
    </xf>
    <xf numFmtId="0" fontId="2" fillId="0" borderId="117" xfId="0" applyFont="1" applyBorder="1" applyAlignment="1" applyProtection="1">
      <alignment vertical="top" shrinkToFit="1"/>
    </xf>
    <xf numFmtId="0" fontId="2" fillId="0" borderId="6" xfId="0" applyFont="1" applyBorder="1" applyAlignment="1" applyProtection="1">
      <alignment vertical="top" shrinkToFit="1"/>
    </xf>
    <xf numFmtId="0" fontId="2" fillId="0" borderId="22" xfId="0" applyFont="1" applyBorder="1" applyAlignment="1" applyProtection="1">
      <alignment vertical="top" wrapText="1"/>
    </xf>
    <xf numFmtId="0" fontId="6" fillId="0" borderId="87" xfId="0" applyFont="1" applyBorder="1" applyAlignment="1" applyProtection="1">
      <alignment horizontal="center" vertical="center"/>
    </xf>
    <xf numFmtId="0" fontId="2" fillId="0" borderId="92" xfId="0" applyFont="1" applyBorder="1" applyAlignment="1" applyProtection="1">
      <alignment horizontal="center" vertical="center"/>
    </xf>
    <xf numFmtId="0" fontId="2" fillId="0" borderId="87" xfId="0" applyFont="1" applyBorder="1" applyAlignment="1" applyProtection="1">
      <alignment horizontal="center" vertical="center"/>
    </xf>
    <xf numFmtId="0" fontId="2" fillId="0" borderId="86" xfId="0" applyFont="1" applyBorder="1" applyAlignment="1" applyProtection="1">
      <alignment horizontal="center" vertical="center"/>
    </xf>
    <xf numFmtId="0" fontId="2" fillId="0" borderId="120" xfId="0" applyFont="1" applyBorder="1" applyAlignment="1" applyProtection="1">
      <alignment horizontal="distributed" vertical="center"/>
    </xf>
    <xf numFmtId="0" fontId="2" fillId="0" borderId="100" xfId="0" applyFont="1" applyBorder="1" applyAlignment="1" applyProtection="1">
      <alignment horizontal="center" vertical="center"/>
    </xf>
    <xf numFmtId="0" fontId="2" fillId="0" borderId="73" xfId="0" applyFont="1" applyBorder="1" applyAlignment="1" applyProtection="1">
      <alignment horizontal="center" vertical="center"/>
    </xf>
    <xf numFmtId="0" fontId="2" fillId="0" borderId="104" xfId="0" applyFont="1" applyBorder="1" applyAlignment="1" applyProtection="1">
      <alignment horizontal="center" vertical="center"/>
    </xf>
    <xf numFmtId="0" fontId="2" fillId="0" borderId="126" xfId="0" applyFont="1" applyBorder="1" applyAlignment="1" applyProtection="1">
      <alignment horizontal="center" vertical="center" wrapText="1"/>
    </xf>
    <xf numFmtId="0" fontId="7" fillId="0" borderId="127" xfId="0" applyFont="1" applyBorder="1" applyAlignment="1" applyProtection="1">
      <alignment horizontal="center" vertical="center" wrapText="1" shrinkToFit="1"/>
    </xf>
    <xf numFmtId="0" fontId="2" fillId="0" borderId="122" xfId="0" applyFont="1" applyBorder="1" applyAlignment="1" applyProtection="1">
      <alignment horizontal="center" vertical="center"/>
    </xf>
    <xf numFmtId="0" fontId="2" fillId="0" borderId="141" xfId="0" applyNumberFormat="1" applyFont="1" applyBorder="1" applyAlignment="1" applyProtection="1">
      <alignment horizontal="distributed" vertical="center"/>
    </xf>
    <xf numFmtId="0" fontId="2" fillId="0" borderId="142" xfId="0" applyNumberFormat="1" applyFont="1" applyBorder="1" applyAlignment="1" applyProtection="1">
      <alignment horizontal="distributed" vertical="center"/>
    </xf>
    <xf numFmtId="0" fontId="7" fillId="0" borderId="141" xfId="0" applyNumberFormat="1" applyFont="1" applyBorder="1" applyAlignment="1" applyProtection="1">
      <alignment horizontal="center" vertical="center" shrinkToFit="1"/>
    </xf>
    <xf numFmtId="0" fontId="2" fillId="0" borderId="143" xfId="0" applyNumberFormat="1" applyFont="1" applyBorder="1" applyAlignment="1" applyProtection="1">
      <alignment horizontal="center" vertical="center"/>
    </xf>
    <xf numFmtId="176" fontId="2" fillId="0" borderId="97" xfId="0" applyNumberFormat="1" applyFont="1" applyBorder="1" applyAlignment="1" applyProtection="1">
      <alignment horizontal="center" vertical="center" shrinkToFit="1"/>
    </xf>
    <xf numFmtId="0" fontId="2" fillId="0" borderId="144" xfId="0" applyNumberFormat="1" applyFont="1" applyBorder="1" applyAlignment="1" applyProtection="1">
      <alignment horizontal="center" vertical="center"/>
    </xf>
    <xf numFmtId="0" fontId="2" fillId="0" borderId="141" xfId="0" applyNumberFormat="1" applyFont="1" applyBorder="1" applyAlignment="1" applyProtection="1">
      <alignment horizontal="center" vertical="center"/>
    </xf>
    <xf numFmtId="0" fontId="2" fillId="0" borderId="142" xfId="0" applyNumberFormat="1" applyFont="1" applyBorder="1" applyAlignment="1" applyProtection="1">
      <alignment horizontal="center" vertical="center"/>
    </xf>
    <xf numFmtId="0" fontId="0" fillId="0" borderId="27" xfId="0" applyBorder="1" applyProtection="1">
      <alignment vertical="center"/>
    </xf>
    <xf numFmtId="176" fontId="2" fillId="0" borderId="97" xfId="0" applyNumberFormat="1" applyFont="1" applyBorder="1" applyAlignment="1" applyProtection="1">
      <alignment horizontal="center" vertical="center"/>
    </xf>
    <xf numFmtId="176" fontId="2" fillId="5" borderId="71" xfId="0" applyNumberFormat="1" applyFont="1" applyFill="1" applyBorder="1" applyAlignment="1" applyProtection="1">
      <alignment horizontal="center" vertical="center"/>
    </xf>
    <xf numFmtId="0" fontId="2" fillId="0" borderId="95" xfId="0" applyNumberFormat="1" applyFont="1" applyBorder="1" applyAlignment="1" applyProtection="1">
      <alignment horizontal="center" vertical="center"/>
    </xf>
    <xf numFmtId="0" fontId="2" fillId="0" borderId="125" xfId="0" applyNumberFormat="1" applyFont="1" applyBorder="1" applyAlignment="1" applyProtection="1">
      <alignment horizontal="center" vertical="center"/>
    </xf>
    <xf numFmtId="0" fontId="2" fillId="0" borderId="96" xfId="0" applyNumberFormat="1" applyFont="1" applyBorder="1" applyAlignment="1" applyProtection="1">
      <alignment horizontal="center" vertical="center"/>
    </xf>
    <xf numFmtId="0" fontId="2" fillId="0" borderId="46"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100" xfId="0" applyFont="1" applyBorder="1" applyAlignment="1" applyProtection="1">
      <alignment vertical="center" shrinkToFit="1"/>
    </xf>
    <xf numFmtId="0" fontId="2" fillId="0" borderId="102" xfId="0" applyFont="1" applyBorder="1" applyAlignment="1" applyProtection="1">
      <alignment horizontal="left" vertical="center"/>
    </xf>
    <xf numFmtId="0" fontId="2" fillId="0" borderId="99" xfId="0" applyFont="1" applyBorder="1" applyAlignment="1" applyProtection="1">
      <alignment horizontal="left" vertical="center"/>
    </xf>
    <xf numFmtId="0" fontId="2" fillId="0" borderId="67" xfId="0" applyFont="1" applyBorder="1" applyAlignment="1" applyProtection="1">
      <alignment vertical="center" wrapText="1"/>
    </xf>
    <xf numFmtId="0" fontId="2" fillId="0" borderId="76" xfId="0" applyFont="1" applyBorder="1" applyAlignment="1" applyProtection="1">
      <alignment vertical="center" wrapText="1"/>
    </xf>
    <xf numFmtId="0" fontId="6" fillId="0" borderId="67" xfId="0" applyFont="1" applyBorder="1" applyAlignment="1" applyProtection="1">
      <alignment horizontal="left" vertical="center"/>
    </xf>
    <xf numFmtId="0" fontId="2" fillId="3" borderId="63" xfId="0" applyFont="1" applyFill="1" applyBorder="1" applyAlignment="1" applyProtection="1">
      <alignment vertical="center"/>
    </xf>
    <xf numFmtId="0" fontId="2" fillId="0" borderId="63" xfId="0" applyFont="1" applyBorder="1" applyAlignment="1" applyProtection="1">
      <alignment vertical="center" shrinkToFit="1"/>
    </xf>
    <xf numFmtId="0" fontId="2" fillId="0" borderId="101" xfId="0" applyFont="1" applyBorder="1" applyAlignment="1" applyProtection="1">
      <alignment horizontal="left" vertical="center"/>
    </xf>
    <xf numFmtId="0" fontId="2" fillId="0" borderId="63" xfId="0" applyFont="1" applyFill="1" applyBorder="1" applyAlignment="1" applyProtection="1">
      <alignment horizontal="left" vertical="center" shrinkToFit="1"/>
    </xf>
    <xf numFmtId="0" fontId="6" fillId="0" borderId="82"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66" xfId="0" applyFont="1" applyBorder="1" applyAlignment="1" applyProtection="1">
      <alignment horizontal="left" vertical="center" wrapText="1"/>
    </xf>
    <xf numFmtId="0" fontId="2" fillId="0" borderId="80" xfId="0" applyFont="1" applyBorder="1" applyAlignment="1" applyProtection="1">
      <alignment horizontal="left" vertical="center" wrapText="1"/>
    </xf>
    <xf numFmtId="0" fontId="2" fillId="0" borderId="67" xfId="0" applyFont="1" applyBorder="1" applyAlignment="1" applyProtection="1">
      <alignment horizontal="left" vertical="center" wrapText="1"/>
    </xf>
    <xf numFmtId="0" fontId="2" fillId="0" borderId="76" xfId="0" applyFont="1" applyBorder="1" applyAlignment="1" applyProtection="1">
      <alignment horizontal="left" vertical="center" shrinkToFit="1"/>
    </xf>
    <xf numFmtId="0" fontId="0" fillId="0" borderId="102" xfId="0" applyBorder="1" applyAlignment="1" applyProtection="1">
      <alignment horizontal="left" vertical="center"/>
    </xf>
    <xf numFmtId="0" fontId="0" fillId="0" borderId="102" xfId="0" applyBorder="1" applyAlignment="1" applyProtection="1">
      <alignment vertical="center" shrinkToFit="1"/>
    </xf>
    <xf numFmtId="0" fontId="0" fillId="0" borderId="99" xfId="0" applyBorder="1" applyAlignment="1" applyProtection="1">
      <alignment vertical="center" shrinkToFit="1"/>
    </xf>
    <xf numFmtId="0" fontId="0" fillId="0" borderId="0" xfId="0" applyAlignment="1" applyProtection="1">
      <alignment vertical="center" wrapText="1"/>
    </xf>
    <xf numFmtId="0" fontId="2" fillId="0" borderId="3" xfId="0" applyFont="1" applyBorder="1" applyAlignment="1" applyProtection="1">
      <alignment horizontal="center" vertical="center" wrapText="1"/>
    </xf>
    <xf numFmtId="0" fontId="0" fillId="0" borderId="27" xfId="0" applyBorder="1" applyAlignment="1" applyProtection="1">
      <alignment vertical="center" wrapText="1"/>
    </xf>
    <xf numFmtId="0" fontId="0" fillId="0" borderId="12" xfId="0" applyBorder="1" applyAlignment="1" applyProtection="1">
      <alignment vertical="center" wrapText="1"/>
    </xf>
    <xf numFmtId="0" fontId="9" fillId="0" borderId="73" xfId="0" applyFont="1" applyBorder="1" applyAlignment="1" applyProtection="1">
      <alignment vertical="center"/>
    </xf>
    <xf numFmtId="0" fontId="9" fillId="0" borderId="74" xfId="0" applyFont="1" applyBorder="1" applyAlignment="1" applyProtection="1">
      <alignment vertical="center"/>
    </xf>
    <xf numFmtId="0" fontId="0" fillId="0" borderId="37" xfId="0" applyBorder="1" applyAlignment="1" applyProtection="1">
      <alignment vertical="center" wrapText="1"/>
    </xf>
    <xf numFmtId="0" fontId="0" fillId="0" borderId="34" xfId="0" applyBorder="1" applyAlignment="1" applyProtection="1">
      <alignment vertical="center" wrapText="1"/>
    </xf>
    <xf numFmtId="0" fontId="9" fillId="0" borderId="104" xfId="0" applyFont="1" applyBorder="1" applyAlignment="1" applyProtection="1">
      <alignment vertical="center"/>
    </xf>
    <xf numFmtId="0" fontId="9" fillId="0" borderId="103" xfId="0" applyFont="1" applyBorder="1" applyAlignment="1" applyProtection="1">
      <alignment vertical="center"/>
    </xf>
    <xf numFmtId="0" fontId="0" fillId="0" borderId="0" xfId="0" applyBorder="1" applyAlignment="1" applyProtection="1">
      <alignment vertical="center" shrinkToFit="1"/>
    </xf>
    <xf numFmtId="0" fontId="0" fillId="0" borderId="0" xfId="0" applyBorder="1" applyAlignment="1" applyProtection="1">
      <alignment vertical="center"/>
    </xf>
    <xf numFmtId="0" fontId="0" fillId="0" borderId="0" xfId="0" applyAlignment="1" applyProtection="1">
      <alignment vertical="center"/>
    </xf>
    <xf numFmtId="0" fontId="0" fillId="0" borderId="80" xfId="0" applyBorder="1" applyAlignment="1" applyProtection="1">
      <alignment vertical="center"/>
    </xf>
    <xf numFmtId="0" fontId="3" fillId="0" borderId="63" xfId="0" applyFont="1" applyBorder="1" applyAlignment="1" applyProtection="1">
      <alignment horizontal="center" vertical="center"/>
    </xf>
    <xf numFmtId="0" fontId="0" fillId="0" borderId="76" xfId="0" applyBorder="1" applyAlignment="1" applyProtection="1">
      <alignment horizontal="center" vertical="center"/>
    </xf>
    <xf numFmtId="0" fontId="0" fillId="0" borderId="75" xfId="0" applyBorder="1" applyAlignment="1" applyProtection="1">
      <alignment vertical="center"/>
    </xf>
    <xf numFmtId="0" fontId="0" fillId="0" borderId="63" xfId="0" applyBorder="1" applyAlignment="1" applyProtection="1">
      <alignment horizontal="center" vertical="center" shrinkToFit="1"/>
    </xf>
    <xf numFmtId="0" fontId="0" fillId="0" borderId="73" xfId="0" applyBorder="1" applyAlignment="1" applyProtection="1">
      <alignment horizontal="center" vertical="center"/>
    </xf>
    <xf numFmtId="0" fontId="0" fillId="0" borderId="28" xfId="0" applyBorder="1" applyAlignment="1" applyProtection="1">
      <alignment vertical="center" wrapText="1"/>
    </xf>
    <xf numFmtId="0" fontId="0" fillId="0" borderId="5" xfId="0" applyBorder="1" applyAlignment="1" applyProtection="1">
      <alignment vertical="center" wrapText="1"/>
    </xf>
    <xf numFmtId="0" fontId="2" fillId="0" borderId="5" xfId="0" applyFont="1" applyBorder="1" applyAlignment="1" applyProtection="1">
      <alignment horizontal="center" vertical="center" wrapText="1"/>
    </xf>
    <xf numFmtId="0" fontId="0" fillId="0" borderId="27" xfId="0" applyBorder="1" applyAlignment="1" applyProtection="1">
      <alignment vertical="center"/>
    </xf>
    <xf numFmtId="0" fontId="0" fillId="0" borderId="12" xfId="0" applyBorder="1" applyAlignment="1" applyProtection="1">
      <alignment vertical="center"/>
    </xf>
    <xf numFmtId="0" fontId="0" fillId="0" borderId="37" xfId="0" applyBorder="1" applyAlignment="1" applyProtection="1">
      <alignment vertical="center"/>
    </xf>
    <xf numFmtId="0" fontId="0" fillId="0" borderId="34" xfId="0" applyBorder="1" applyAlignment="1" applyProtection="1">
      <alignment vertical="center"/>
    </xf>
    <xf numFmtId="0" fontId="0" fillId="0" borderId="94" xfId="0" applyBorder="1" applyAlignment="1" applyProtection="1">
      <alignment horizontal="center" vertical="center"/>
    </xf>
    <xf numFmtId="0" fontId="0" fillId="0" borderId="80" xfId="0" applyBorder="1" applyProtection="1">
      <alignment vertical="center"/>
    </xf>
    <xf numFmtId="0" fontId="2" fillId="0" borderId="12" xfId="0" applyFont="1" applyBorder="1" applyAlignment="1" applyProtection="1">
      <alignment horizontal="center" vertical="center" wrapText="1"/>
    </xf>
    <xf numFmtId="0" fontId="0" fillId="0" borderId="63" xfId="0" applyFill="1" applyBorder="1" applyAlignment="1" applyProtection="1">
      <alignment horizontal="left" vertical="center"/>
    </xf>
    <xf numFmtId="0" fontId="0" fillId="0" borderId="63" xfId="0" applyBorder="1" applyAlignment="1" applyProtection="1">
      <alignment horizontal="left" vertical="center" shrinkToFit="1"/>
    </xf>
    <xf numFmtId="0" fontId="0" fillId="0" borderId="76" xfId="0" applyBorder="1" applyAlignment="1" applyProtection="1">
      <alignment horizontal="left" vertical="center" shrinkToFit="1"/>
    </xf>
    <xf numFmtId="0" fontId="0" fillId="0" borderId="26" xfId="0" applyFill="1" applyBorder="1" applyAlignment="1" applyProtection="1">
      <alignment horizontal="left" vertical="center" shrinkToFit="1"/>
    </xf>
    <xf numFmtId="0" fontId="0" fillId="0" borderId="67" xfId="0" applyFill="1" applyBorder="1" applyAlignment="1" applyProtection="1">
      <alignment horizontal="center" vertical="center" shrinkToFit="1"/>
    </xf>
    <xf numFmtId="0" fontId="0" fillId="0" borderId="63" xfId="0" applyBorder="1" applyAlignment="1" applyProtection="1">
      <alignment vertical="center" shrinkToFit="1"/>
    </xf>
    <xf numFmtId="0" fontId="0" fillId="0" borderId="75" xfId="0" applyBorder="1" applyProtection="1">
      <alignment vertical="center"/>
    </xf>
    <xf numFmtId="0" fontId="0" fillId="0" borderId="63" xfId="0" applyFill="1" applyBorder="1" applyAlignment="1" applyProtection="1">
      <alignment horizontal="center" vertical="center" shrinkToFit="1"/>
    </xf>
    <xf numFmtId="0" fontId="4" fillId="0" borderId="26" xfId="0" applyFont="1" applyBorder="1" applyAlignment="1" applyProtection="1">
      <alignment horizontal="left" vertical="center"/>
    </xf>
    <xf numFmtId="0" fontId="0" fillId="0" borderId="66" xfId="0" applyFill="1" applyBorder="1" applyAlignment="1" applyProtection="1">
      <alignment horizontal="left" vertical="center" shrinkToFit="1"/>
    </xf>
    <xf numFmtId="0" fontId="0" fillId="0" borderId="66" xfId="0" applyBorder="1" applyAlignment="1" applyProtection="1">
      <alignment horizontal="left" vertical="center" shrinkToFit="1"/>
    </xf>
    <xf numFmtId="0" fontId="0" fillId="0" borderId="80" xfId="0" applyBorder="1" applyAlignment="1" applyProtection="1">
      <alignment horizontal="left" vertical="center" shrinkToFit="1"/>
    </xf>
    <xf numFmtId="0" fontId="0" fillId="0" borderId="67" xfId="0" applyFill="1" applyBorder="1" applyAlignment="1" applyProtection="1">
      <alignment horizontal="left" vertical="center" shrinkToFit="1"/>
    </xf>
    <xf numFmtId="0" fontId="0" fillId="0" borderId="67" xfId="0" applyBorder="1" applyAlignment="1" applyProtection="1">
      <alignment horizontal="left" vertical="center" shrinkToFit="1"/>
    </xf>
    <xf numFmtId="0" fontId="0" fillId="0" borderId="102" xfId="0" applyFill="1" applyBorder="1" applyAlignment="1" applyProtection="1">
      <alignment horizontal="left" vertical="center" shrinkToFit="1"/>
    </xf>
    <xf numFmtId="0" fontId="0" fillId="0" borderId="63" xfId="0" applyBorder="1" applyAlignment="1" applyProtection="1">
      <alignment horizontal="left" vertical="center"/>
    </xf>
    <xf numFmtId="0" fontId="0" fillId="0" borderId="67" xfId="0" applyBorder="1" applyAlignment="1" applyProtection="1">
      <alignment horizontal="left" vertical="center"/>
    </xf>
    <xf numFmtId="0" fontId="0" fillId="0" borderId="76" xfId="0" applyBorder="1" applyAlignment="1" applyProtection="1">
      <alignment horizontal="left" vertical="center"/>
    </xf>
    <xf numFmtId="0" fontId="0" fillId="0" borderId="48" xfId="0" applyBorder="1" applyAlignment="1" applyProtection="1">
      <alignment vertical="center"/>
    </xf>
    <xf numFmtId="0" fontId="0" fillId="0" borderId="31" xfId="0" applyBorder="1" applyProtection="1">
      <alignment vertical="center"/>
    </xf>
    <xf numFmtId="0" fontId="0" fillId="0" borderId="82" xfId="0" applyBorder="1" applyAlignment="1" applyProtection="1">
      <alignment horizontal="left" vertical="center"/>
    </xf>
    <xf numFmtId="0" fontId="0" fillId="0" borderId="26" xfId="0" applyBorder="1" applyAlignment="1" applyProtection="1">
      <alignment vertical="center" shrinkToFit="1"/>
    </xf>
    <xf numFmtId="0" fontId="0" fillId="0" borderId="17" xfId="0" applyBorder="1" applyAlignment="1" applyProtection="1">
      <alignment vertical="center" shrinkToFit="1"/>
    </xf>
    <xf numFmtId="0" fontId="0" fillId="0" borderId="65" xfId="0" applyBorder="1" applyAlignment="1" applyProtection="1">
      <alignment horizontal="right" vertical="center"/>
    </xf>
    <xf numFmtId="0" fontId="0" fillId="0" borderId="19" xfId="0" applyBorder="1" applyAlignment="1" applyProtection="1">
      <alignment horizontal="left" vertical="center"/>
    </xf>
    <xf numFmtId="0" fontId="0" fillId="0" borderId="80" xfId="0" applyBorder="1" applyAlignment="1" applyProtection="1">
      <alignment horizontal="left" vertical="center"/>
    </xf>
    <xf numFmtId="0" fontId="0" fillId="0" borderId="78" xfId="0" applyBorder="1" applyAlignment="1" applyProtection="1">
      <alignment horizontal="center" vertical="center" shrinkToFit="1"/>
    </xf>
    <xf numFmtId="0" fontId="0" fillId="0" borderId="73" xfId="0" applyBorder="1" applyAlignment="1" applyProtection="1">
      <alignment horizontal="center" vertical="center" shrinkToFit="1"/>
    </xf>
    <xf numFmtId="0" fontId="0" fillId="0" borderId="102" xfId="0" applyBorder="1" applyAlignment="1" applyProtection="1">
      <alignment horizontal="left" vertical="center" shrinkToFit="1"/>
    </xf>
    <xf numFmtId="0" fontId="0" fillId="0" borderId="99" xfId="0" applyBorder="1" applyAlignment="1" applyProtection="1">
      <alignment horizontal="left" vertical="center" shrinkToFit="1"/>
    </xf>
    <xf numFmtId="0" fontId="2" fillId="0" borderId="63"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0" fillId="0" borderId="17" xfId="0" applyBorder="1" applyAlignment="1" applyProtection="1">
      <alignment horizontal="left" vertical="center"/>
    </xf>
    <xf numFmtId="0" fontId="2" fillId="4" borderId="0" xfId="0" applyFont="1" applyFill="1" applyBorder="1" applyAlignment="1" applyProtection="1">
      <alignment horizontal="left" vertical="center"/>
      <protection locked="0"/>
    </xf>
    <xf numFmtId="0" fontId="2" fillId="4" borderId="26" xfId="0" applyFont="1" applyFill="1" applyBorder="1" applyAlignment="1" applyProtection="1">
      <alignment horizontal="left" vertical="center"/>
      <protection locked="0"/>
    </xf>
    <xf numFmtId="0" fontId="23" fillId="0" borderId="0" xfId="0" applyFont="1" applyProtection="1">
      <alignment vertical="center"/>
    </xf>
    <xf numFmtId="0" fontId="24" fillId="0" borderId="0" xfId="0" applyFont="1" applyProtection="1">
      <alignment vertical="center"/>
    </xf>
    <xf numFmtId="0" fontId="0" fillId="0" borderId="29" xfId="0" applyBorder="1" applyAlignment="1" applyProtection="1">
      <alignment horizontal="distributed" vertical="center" wrapText="1"/>
    </xf>
    <xf numFmtId="0" fontId="0" fillId="0" borderId="20" xfId="0" applyBorder="1" applyAlignment="1" applyProtection="1">
      <alignment horizontal="distributed" vertical="center" wrapText="1"/>
    </xf>
    <xf numFmtId="0" fontId="0" fillId="0" borderId="27" xfId="0" applyBorder="1" applyAlignment="1" applyProtection="1">
      <alignment horizontal="distributed" vertical="center" wrapText="1"/>
    </xf>
    <xf numFmtId="0" fontId="0" fillId="0" borderId="12" xfId="0" applyBorder="1" applyAlignment="1" applyProtection="1">
      <alignment horizontal="distributed" vertical="center" wrapText="1"/>
    </xf>
    <xf numFmtId="0" fontId="0" fillId="0" borderId="28" xfId="0" applyBorder="1" applyAlignment="1" applyProtection="1">
      <alignment horizontal="distributed" vertical="center" wrapText="1"/>
    </xf>
    <xf numFmtId="0" fontId="0" fillId="0" borderId="5" xfId="0" applyBorder="1" applyAlignment="1" applyProtection="1">
      <alignment horizontal="distributed" vertical="center" wrapText="1"/>
    </xf>
    <xf numFmtId="0" fontId="5" fillId="0" borderId="19" xfId="0" applyFont="1" applyBorder="1" applyAlignment="1" applyProtection="1">
      <alignment horizontal="left" vertical="top" wrapText="1"/>
    </xf>
    <xf numFmtId="0" fontId="5" fillId="0" borderId="0" xfId="0" applyFont="1" applyAlignment="1" applyProtection="1">
      <alignment horizontal="left" vertical="top" wrapText="1"/>
    </xf>
    <xf numFmtId="0" fontId="4" fillId="0" borderId="108" xfId="0" applyFont="1" applyBorder="1" applyAlignment="1" applyProtection="1">
      <alignment horizontal="center" vertical="center" shrinkToFit="1"/>
    </xf>
    <xf numFmtId="0" fontId="4" fillId="0" borderId="134"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100" xfId="0" applyFont="1" applyBorder="1" applyAlignment="1" applyProtection="1">
      <alignment horizontal="center" vertical="center" shrinkToFit="1"/>
    </xf>
    <xf numFmtId="0" fontId="0" fillId="0" borderId="109" xfId="0" applyBorder="1" applyAlignment="1" applyProtection="1">
      <alignment horizontal="center" vertical="center"/>
    </xf>
    <xf numFmtId="0" fontId="5" fillId="0" borderId="107" xfId="0" applyFont="1" applyBorder="1" applyAlignment="1" applyProtection="1">
      <alignment horizontal="center" vertical="center"/>
    </xf>
    <xf numFmtId="0" fontId="6" fillId="0" borderId="121" xfId="0" applyFont="1" applyBorder="1" applyAlignment="1" applyProtection="1">
      <alignment horizontal="center" vertical="center"/>
    </xf>
    <xf numFmtId="0" fontId="13" fillId="0" borderId="62" xfId="0" applyFont="1" applyBorder="1" applyAlignment="1" applyProtection="1">
      <alignment horizontal="left" vertical="center" shrinkToFit="1"/>
    </xf>
    <xf numFmtId="0" fontId="14" fillId="0" borderId="63" xfId="0" applyFont="1" applyBorder="1" applyAlignment="1" applyProtection="1">
      <alignment horizontal="left" vertical="center" shrinkToFit="1"/>
    </xf>
    <xf numFmtId="0" fontId="14" fillId="0" borderId="67" xfId="0" applyFont="1" applyBorder="1" applyAlignment="1" applyProtection="1">
      <alignment horizontal="left" vertical="center" shrinkToFit="1"/>
    </xf>
    <xf numFmtId="0" fontId="0" fillId="4" borderId="136" xfId="0" applyFill="1" applyBorder="1" applyAlignment="1" applyProtection="1">
      <alignment horizontal="center" vertical="center"/>
      <protection locked="0"/>
    </xf>
    <xf numFmtId="0" fontId="0" fillId="4" borderId="137" xfId="0" applyFill="1" applyBorder="1" applyAlignment="1" applyProtection="1">
      <alignment horizontal="center" vertical="center"/>
      <protection locked="0"/>
    </xf>
    <xf numFmtId="0" fontId="0" fillId="0" borderId="61" xfId="0" applyBorder="1" applyAlignment="1" applyProtection="1">
      <alignment horizontal="center" vertical="center"/>
    </xf>
    <xf numFmtId="0" fontId="0" fillId="0" borderId="93" xfId="0" applyBorder="1" applyAlignment="1" applyProtection="1">
      <alignment horizontal="center" vertical="center"/>
    </xf>
    <xf numFmtId="0" fontId="0" fillId="4" borderId="135" xfId="0" applyFill="1" applyBorder="1" applyAlignment="1" applyProtection="1">
      <alignment horizontal="center" vertical="center"/>
      <protection locked="0"/>
    </xf>
    <xf numFmtId="0" fontId="0" fillId="4" borderId="93" xfId="0" applyFill="1" applyBorder="1" applyAlignment="1" applyProtection="1">
      <alignment horizontal="center" vertical="center"/>
      <protection locked="0"/>
    </xf>
    <xf numFmtId="0" fontId="0" fillId="4" borderId="63" xfId="0" applyFill="1" applyBorder="1" applyAlignment="1" applyProtection="1">
      <alignment horizontal="center" vertical="center" shrinkToFit="1"/>
      <protection locked="0"/>
    </xf>
    <xf numFmtId="0" fontId="0" fillId="4" borderId="76" xfId="0" applyFill="1" applyBorder="1" applyAlignment="1" applyProtection="1">
      <alignment horizontal="center" vertical="center" shrinkToFit="1"/>
      <protection locked="0"/>
    </xf>
    <xf numFmtId="0" fontId="0" fillId="4" borderId="75" xfId="0" applyFill="1" applyBorder="1" applyAlignment="1" applyProtection="1">
      <alignment horizontal="left" vertical="center" shrinkToFit="1"/>
      <protection locked="0"/>
    </xf>
    <xf numFmtId="0" fontId="0" fillId="4" borderId="63" xfId="0" applyFill="1" applyBorder="1" applyAlignment="1" applyProtection="1">
      <alignment horizontal="left" vertical="center" shrinkToFit="1"/>
      <protection locked="0"/>
    </xf>
    <xf numFmtId="0" fontId="0" fillId="4" borderId="76" xfId="0" applyFill="1" applyBorder="1" applyAlignment="1" applyProtection="1">
      <alignment horizontal="left" vertical="center" shrinkToFit="1"/>
      <protection locked="0"/>
    </xf>
    <xf numFmtId="0" fontId="0" fillId="0" borderId="133" xfId="0" applyBorder="1" applyAlignment="1" applyProtection="1">
      <alignment horizontal="distributed" vertical="center"/>
    </xf>
    <xf numFmtId="0" fontId="0" fillId="0" borderId="85" xfId="0" applyBorder="1" applyAlignment="1" applyProtection="1">
      <alignment horizontal="distributed" vertical="center"/>
    </xf>
    <xf numFmtId="0" fontId="0" fillId="0" borderId="97" xfId="0" applyBorder="1" applyAlignment="1" applyProtection="1">
      <alignment horizontal="distributed" vertical="center"/>
    </xf>
    <xf numFmtId="0" fontId="4" fillId="0" borderId="43" xfId="0" applyFont="1" applyBorder="1" applyAlignment="1" applyProtection="1">
      <alignment horizontal="distributed" vertical="center" wrapText="1"/>
    </xf>
    <xf numFmtId="0" fontId="3" fillId="0" borderId="10" xfId="0" applyFont="1" applyBorder="1" applyAlignment="1" applyProtection="1">
      <alignment horizontal="distributed" vertical="center"/>
    </xf>
    <xf numFmtId="0" fontId="3" fillId="0" borderId="41" xfId="0" applyFont="1" applyBorder="1" applyAlignment="1" applyProtection="1">
      <alignment horizontal="distributed" vertical="center"/>
    </xf>
    <xf numFmtId="0" fontId="3" fillId="0" borderId="1" xfId="0" applyFont="1" applyBorder="1" applyAlignment="1" applyProtection="1">
      <alignment horizontal="distributed" vertical="center"/>
    </xf>
    <xf numFmtId="0" fontId="3" fillId="0" borderId="49" xfId="0" applyFont="1" applyBorder="1" applyAlignment="1" applyProtection="1">
      <alignment horizontal="distributed" vertical="center"/>
    </xf>
    <xf numFmtId="0" fontId="3" fillId="0" borderId="24" xfId="0" applyFont="1" applyBorder="1" applyAlignment="1" applyProtection="1">
      <alignment horizontal="distributed" vertical="center"/>
    </xf>
    <xf numFmtId="0" fontId="0" fillId="4" borderId="26" xfId="0" applyFill="1" applyBorder="1" applyAlignment="1" applyProtection="1">
      <alignment horizontal="left" vertical="center" shrinkToFit="1"/>
      <protection locked="0"/>
    </xf>
    <xf numFmtId="0" fontId="0" fillId="4" borderId="17" xfId="0" applyFill="1" applyBorder="1" applyAlignment="1" applyProtection="1">
      <alignment horizontal="left" vertical="center" shrinkToFit="1"/>
      <protection locked="0"/>
    </xf>
    <xf numFmtId="0" fontId="0" fillId="4" borderId="102" xfId="0" applyFill="1" applyBorder="1" applyAlignment="1" applyProtection="1">
      <alignment horizontal="left" vertical="center" shrinkToFit="1"/>
      <protection locked="0"/>
    </xf>
    <xf numFmtId="0" fontId="0" fillId="4" borderId="99" xfId="0" applyFill="1" applyBorder="1" applyAlignment="1" applyProtection="1">
      <alignment horizontal="left" vertical="center" shrinkToFit="1"/>
      <protection locked="0"/>
    </xf>
    <xf numFmtId="0" fontId="4" fillId="0" borderId="0" xfId="0" applyFont="1" applyBorder="1" applyAlignment="1" applyProtection="1">
      <alignment horizontal="left" vertical="center"/>
    </xf>
    <xf numFmtId="0" fontId="4" fillId="0" borderId="0" xfId="0" applyFont="1" applyAlignment="1" applyProtection="1">
      <alignment horizontal="left" vertical="center"/>
    </xf>
    <xf numFmtId="0" fontId="7" fillId="0" borderId="53" xfId="0" applyFont="1" applyBorder="1" applyAlignment="1" applyProtection="1">
      <alignment horizontal="distributed" vertical="center" wrapText="1" shrinkToFit="1"/>
    </xf>
    <xf numFmtId="0" fontId="7" fillId="0" borderId="54" xfId="0" applyFont="1" applyBorder="1" applyAlignment="1" applyProtection="1">
      <alignment horizontal="distributed" vertical="center" wrapText="1" shrinkToFit="1"/>
    </xf>
    <xf numFmtId="0" fontId="2" fillId="0" borderId="15" xfId="0" applyFont="1" applyBorder="1" applyAlignment="1" applyProtection="1">
      <alignment horizontal="distributed" vertical="center"/>
    </xf>
    <xf numFmtId="0" fontId="2" fillId="0" borderId="39" xfId="0" applyFont="1" applyBorder="1" applyAlignment="1" applyProtection="1">
      <alignment horizontal="distributed" vertical="center"/>
    </xf>
    <xf numFmtId="0" fontId="2" fillId="4" borderId="39" xfId="0" applyFont="1" applyFill="1" applyBorder="1" applyAlignment="1" applyProtection="1">
      <alignment horizontal="left" vertical="center" shrinkToFit="1"/>
      <protection locked="0"/>
    </xf>
    <xf numFmtId="0" fontId="2" fillId="0" borderId="40" xfId="0" applyFont="1" applyBorder="1" applyAlignment="1" applyProtection="1">
      <alignment horizontal="distributed" vertical="center"/>
    </xf>
    <xf numFmtId="0" fontId="2" fillId="4" borderId="16" xfId="0" applyFont="1" applyFill="1" applyBorder="1" applyAlignment="1" applyProtection="1">
      <alignment horizontal="left" vertical="center" shrinkToFit="1"/>
      <protection locked="0"/>
    </xf>
    <xf numFmtId="0" fontId="2" fillId="0" borderId="27" xfId="0" applyFont="1" applyBorder="1" applyAlignment="1" applyProtection="1">
      <alignment horizontal="distributed" vertical="center"/>
    </xf>
    <xf numFmtId="0" fontId="2" fillId="0" borderId="12" xfId="0" applyFont="1" applyBorder="1" applyAlignment="1" applyProtection="1">
      <alignment horizontal="distributed" vertical="center"/>
    </xf>
    <xf numFmtId="0" fontId="2" fillId="0" borderId="37" xfId="0" applyFont="1" applyBorder="1" applyAlignment="1" applyProtection="1">
      <alignment horizontal="distributed" vertical="center"/>
    </xf>
    <xf numFmtId="0" fontId="2" fillId="0" borderId="34" xfId="0" applyFont="1" applyBorder="1" applyAlignment="1" applyProtection="1">
      <alignment horizontal="distributed" vertical="center"/>
    </xf>
    <xf numFmtId="0" fontId="2" fillId="4" borderId="0" xfId="0" applyFont="1" applyFill="1" applyBorder="1" applyAlignment="1" applyProtection="1">
      <alignment horizontal="left" vertical="center" shrinkToFit="1"/>
      <protection locked="0"/>
    </xf>
    <xf numFmtId="0" fontId="2" fillId="4" borderId="12" xfId="0" applyFont="1" applyFill="1" applyBorder="1" applyAlignment="1" applyProtection="1">
      <alignment horizontal="left" vertical="center" shrinkToFit="1"/>
      <protection locked="0"/>
    </xf>
    <xf numFmtId="0" fontId="2" fillId="4" borderId="26" xfId="0" applyFont="1" applyFill="1" applyBorder="1" applyAlignment="1" applyProtection="1">
      <alignment horizontal="left" vertical="center" shrinkToFit="1"/>
      <protection locked="0"/>
    </xf>
    <xf numFmtId="0" fontId="2" fillId="4" borderId="34" xfId="0" applyFont="1" applyFill="1" applyBorder="1" applyAlignment="1" applyProtection="1">
      <alignment horizontal="left" vertical="center" shrinkToFit="1"/>
      <protection locked="0"/>
    </xf>
    <xf numFmtId="0" fontId="3" fillId="0" borderId="15" xfId="0" applyFont="1" applyBorder="1" applyAlignment="1" applyProtection="1">
      <alignment horizontal="distributed" vertical="center" wrapText="1" shrinkToFit="1"/>
    </xf>
    <xf numFmtId="0" fontId="3" fillId="0" borderId="39" xfId="0" applyFont="1" applyBorder="1" applyAlignment="1" applyProtection="1">
      <alignment horizontal="distributed" vertical="center" wrapText="1" shrinkToFit="1"/>
    </xf>
    <xf numFmtId="0" fontId="0" fillId="4" borderId="64" xfId="0" applyFill="1" applyBorder="1" applyAlignment="1" applyProtection="1">
      <alignment horizontal="center" vertical="center"/>
      <protection locked="0"/>
    </xf>
    <xf numFmtId="0" fontId="0" fillId="4" borderId="81" xfId="0" applyFill="1" applyBorder="1" applyAlignment="1" applyProtection="1">
      <alignment horizontal="center" vertical="center"/>
      <protection locked="0"/>
    </xf>
    <xf numFmtId="0" fontId="0" fillId="4" borderId="34" xfId="0"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3" fillId="4" borderId="26" xfId="0" applyFont="1" applyFill="1" applyBorder="1" applyAlignment="1" applyProtection="1">
      <alignment horizontal="left" vertical="center" shrinkToFit="1"/>
      <protection locked="0"/>
    </xf>
    <xf numFmtId="0" fontId="3" fillId="4" borderId="17" xfId="0" applyFont="1" applyFill="1" applyBorder="1" applyAlignment="1" applyProtection="1">
      <alignment horizontal="left" vertical="center" shrinkToFit="1"/>
      <protection locked="0"/>
    </xf>
    <xf numFmtId="0" fontId="2" fillId="0" borderId="124" xfId="0" applyFont="1" applyBorder="1" applyAlignment="1" applyProtection="1">
      <alignment horizontal="center" vertical="center"/>
    </xf>
    <xf numFmtId="0" fontId="2" fillId="0" borderId="91" xfId="0" applyFont="1" applyBorder="1" applyAlignment="1" applyProtection="1">
      <alignment horizontal="center" vertical="center"/>
    </xf>
    <xf numFmtId="0" fontId="0" fillId="0" borderId="53" xfId="0" applyBorder="1" applyAlignment="1" applyProtection="1">
      <alignment horizontal="distributed" vertical="center" wrapText="1"/>
    </xf>
    <xf numFmtId="0" fontId="0" fillId="0" borderId="54" xfId="0" applyBorder="1" applyAlignment="1" applyProtection="1">
      <alignment horizontal="distributed" vertical="center" wrapText="1"/>
    </xf>
    <xf numFmtId="0" fontId="0" fillId="4" borderId="145" xfId="0" applyFill="1" applyBorder="1" applyAlignment="1" applyProtection="1">
      <alignment horizontal="center" vertical="center"/>
      <protection locked="0"/>
    </xf>
    <xf numFmtId="0" fontId="0" fillId="4" borderId="71" xfId="0" applyFill="1" applyBorder="1" applyAlignment="1" applyProtection="1">
      <alignment horizontal="center" vertical="center"/>
      <protection locked="0"/>
    </xf>
    <xf numFmtId="0" fontId="0" fillId="0" borderId="44" xfId="0" applyBorder="1" applyAlignment="1" applyProtection="1">
      <alignment horizontal="center" vertical="center"/>
    </xf>
    <xf numFmtId="0" fontId="0" fillId="0" borderId="71" xfId="0" applyBorder="1" applyAlignment="1" applyProtection="1">
      <alignment horizontal="center" vertical="center"/>
    </xf>
    <xf numFmtId="0" fontId="6" fillId="0" borderId="78" xfId="0" applyFont="1" applyBorder="1" applyAlignment="1" applyProtection="1">
      <alignment horizontal="center" vertical="center"/>
    </xf>
    <xf numFmtId="0" fontId="6" fillId="0" borderId="98" xfId="0" applyFont="1" applyBorder="1" applyAlignment="1" applyProtection="1">
      <alignment horizontal="center" vertical="center"/>
    </xf>
    <xf numFmtId="0" fontId="2" fillId="0" borderId="127" xfId="0" applyFont="1" applyBorder="1" applyAlignment="1" applyProtection="1">
      <alignment horizontal="distributed" vertical="center"/>
    </xf>
    <xf numFmtId="0" fontId="2" fillId="0" borderId="138" xfId="0" applyFont="1" applyBorder="1" applyAlignment="1" applyProtection="1">
      <alignment horizontal="distributed" vertical="center"/>
    </xf>
    <xf numFmtId="0" fontId="2" fillId="4" borderId="63" xfId="0" applyFont="1" applyFill="1" applyBorder="1" applyAlignment="1" applyProtection="1">
      <alignment horizontal="center" vertical="center" shrinkToFit="1"/>
      <protection locked="0"/>
    </xf>
    <xf numFmtId="0" fontId="2" fillId="4" borderId="76" xfId="0" applyFont="1" applyFill="1" applyBorder="1" applyAlignment="1" applyProtection="1">
      <alignment horizontal="center" vertical="center" shrinkToFit="1"/>
      <protection locked="0"/>
    </xf>
    <xf numFmtId="0" fontId="2" fillId="0" borderId="30" xfId="0" applyFont="1" applyBorder="1" applyAlignment="1" applyProtection="1">
      <alignment horizontal="distributed" vertical="center" wrapText="1"/>
    </xf>
    <xf numFmtId="0" fontId="2" fillId="0" borderId="56" xfId="0" applyFont="1" applyBorder="1" applyAlignment="1" applyProtection="1">
      <alignment horizontal="distributed" vertical="center" wrapText="1"/>
    </xf>
    <xf numFmtId="0" fontId="2" fillId="0" borderId="41" xfId="0" applyFont="1" applyBorder="1" applyAlignment="1" applyProtection="1">
      <alignment horizontal="distributed" vertical="center" wrapText="1"/>
    </xf>
    <xf numFmtId="0" fontId="2" fillId="0" borderId="7" xfId="0" applyFont="1" applyBorder="1" applyAlignment="1" applyProtection="1">
      <alignment horizontal="distributed" vertical="center" wrapText="1"/>
    </xf>
    <xf numFmtId="0" fontId="2" fillId="0" borderId="51" xfId="0" applyFont="1" applyBorder="1" applyAlignment="1" applyProtection="1">
      <alignment horizontal="distributed" vertical="center" wrapText="1"/>
    </xf>
    <xf numFmtId="0" fontId="2" fillId="0" borderId="2" xfId="0" applyFont="1" applyBorder="1" applyAlignment="1" applyProtection="1">
      <alignment horizontal="distributed" vertical="center" wrapText="1"/>
    </xf>
    <xf numFmtId="0" fontId="2" fillId="0" borderId="49" xfId="0" applyFont="1" applyBorder="1" applyAlignment="1" applyProtection="1">
      <alignment horizontal="distributed" vertical="center" wrapText="1"/>
    </xf>
    <xf numFmtId="0" fontId="2" fillId="0" borderId="32" xfId="0" applyFont="1" applyBorder="1" applyAlignment="1" applyProtection="1">
      <alignment horizontal="distributed" vertical="center" wrapText="1"/>
    </xf>
    <xf numFmtId="0" fontId="2" fillId="4" borderId="68" xfId="0" applyFont="1" applyFill="1" applyBorder="1" applyAlignment="1" applyProtection="1">
      <alignment horizontal="left" vertical="center" shrinkToFit="1"/>
      <protection locked="0"/>
    </xf>
    <xf numFmtId="0" fontId="2" fillId="0" borderId="59" xfId="0" applyFont="1" applyBorder="1" applyAlignment="1" applyProtection="1">
      <alignment horizontal="distributed" vertical="center"/>
    </xf>
    <xf numFmtId="0" fontId="2" fillId="0" borderId="44" xfId="0" applyFont="1" applyBorder="1" applyAlignment="1" applyProtection="1">
      <alignment horizontal="distributed" vertical="center"/>
    </xf>
    <xf numFmtId="0" fontId="2" fillId="0" borderId="88" xfId="0" applyFont="1" applyBorder="1" applyAlignment="1" applyProtection="1">
      <alignment horizontal="center" vertical="center"/>
    </xf>
    <xf numFmtId="0" fontId="2" fillId="0" borderId="90" xfId="0" applyFont="1" applyBorder="1" applyAlignment="1" applyProtection="1">
      <alignment horizontal="center" vertical="center"/>
    </xf>
    <xf numFmtId="0" fontId="2" fillId="0" borderId="29" xfId="0" applyFont="1" applyBorder="1" applyAlignment="1" applyProtection="1">
      <alignment horizontal="distributed" vertical="center"/>
    </xf>
    <xf numFmtId="0" fontId="2" fillId="0" borderId="20" xfId="0" applyFont="1" applyBorder="1" applyAlignment="1" applyProtection="1">
      <alignment horizontal="distributed" vertical="center"/>
    </xf>
    <xf numFmtId="0" fontId="2" fillId="0" borderId="8" xfId="0" applyFont="1" applyBorder="1" applyAlignment="1" applyProtection="1">
      <alignment horizontal="left" vertical="center" shrinkToFit="1"/>
    </xf>
    <xf numFmtId="0" fontId="2" fillId="0" borderId="29" xfId="0" applyFont="1" applyBorder="1" applyAlignment="1" applyProtection="1">
      <alignment horizontal="distributed" vertical="center" shrinkToFit="1"/>
    </xf>
    <xf numFmtId="0" fontId="2" fillId="0" borderId="20" xfId="0" applyFont="1" applyBorder="1" applyAlignment="1" applyProtection="1">
      <alignment horizontal="distributed" vertical="center" shrinkToFit="1"/>
    </xf>
    <xf numFmtId="0" fontId="2" fillId="0" borderId="27" xfId="0" applyFont="1" applyBorder="1" applyAlignment="1" applyProtection="1">
      <alignment horizontal="distributed" vertical="center" shrinkToFit="1"/>
    </xf>
    <xf numFmtId="0" fontId="2" fillId="0" borderId="12" xfId="0" applyFont="1" applyBorder="1" applyAlignment="1" applyProtection="1">
      <alignment horizontal="distributed" vertical="center" shrinkToFit="1"/>
    </xf>
    <xf numFmtId="0" fontId="2" fillId="0" borderId="37" xfId="0" applyFont="1" applyBorder="1" applyAlignment="1" applyProtection="1">
      <alignment horizontal="distributed" vertical="center" shrinkToFit="1"/>
    </xf>
    <xf numFmtId="0" fontId="2" fillId="0" borderId="34" xfId="0" applyFont="1" applyBorder="1" applyAlignment="1" applyProtection="1">
      <alignment horizontal="distributed" vertical="center" shrinkToFit="1"/>
    </xf>
    <xf numFmtId="0" fontId="2" fillId="0" borderId="50" xfId="0" applyFont="1" applyBorder="1" applyAlignment="1" applyProtection="1">
      <alignment horizontal="distributed" vertical="center" wrapText="1"/>
    </xf>
    <xf numFmtId="0" fontId="2" fillId="0" borderId="46" xfId="0" applyFont="1" applyBorder="1" applyAlignment="1" applyProtection="1">
      <alignment horizontal="distributed" vertical="center" wrapText="1"/>
    </xf>
    <xf numFmtId="0" fontId="0" fillId="0" borderId="62" xfId="0" applyFont="1" applyBorder="1" applyAlignment="1" applyProtection="1">
      <alignment horizontal="center" vertical="center" wrapText="1" shrinkToFit="1"/>
    </xf>
    <xf numFmtId="0" fontId="0" fillId="0" borderId="67" xfId="0" applyFont="1" applyBorder="1" applyAlignment="1" applyProtection="1">
      <alignment horizontal="center" vertical="center" shrinkToFit="1"/>
    </xf>
    <xf numFmtId="0" fontId="0" fillId="0" borderId="132" xfId="0" applyFont="1" applyBorder="1" applyAlignment="1" applyProtection="1">
      <alignment horizontal="center" vertical="center" wrapText="1" shrinkToFit="1"/>
    </xf>
    <xf numFmtId="0" fontId="2" fillId="0" borderId="97" xfId="0" applyFont="1" applyBorder="1" applyAlignment="1" applyProtection="1">
      <alignment horizontal="center" vertical="center" wrapText="1" shrinkToFit="1"/>
    </xf>
    <xf numFmtId="0" fontId="8" fillId="0" borderId="75" xfId="0" applyFont="1" applyBorder="1" applyAlignment="1" applyProtection="1">
      <alignment horizontal="center" vertical="center" shrinkToFit="1"/>
    </xf>
    <xf numFmtId="0" fontId="8" fillId="0" borderId="67" xfId="0" applyFont="1" applyBorder="1" applyAlignment="1" applyProtection="1">
      <alignment horizontal="center" vertical="center" shrinkToFit="1"/>
    </xf>
    <xf numFmtId="0" fontId="6" fillId="0" borderId="46" xfId="0" applyFont="1" applyBorder="1" applyAlignment="1" applyProtection="1">
      <alignment horizontal="left" vertical="center"/>
    </xf>
    <xf numFmtId="0" fontId="6" fillId="0" borderId="38" xfId="0" applyFont="1" applyBorder="1" applyAlignment="1" applyProtection="1">
      <alignment horizontal="left" vertical="center"/>
    </xf>
    <xf numFmtId="0" fontId="2" fillId="0" borderId="29" xfId="0" applyFont="1" applyBorder="1" applyAlignment="1" applyProtection="1">
      <alignment horizontal="distributed" vertical="center" wrapText="1"/>
    </xf>
    <xf numFmtId="0" fontId="2" fillId="0" borderId="20" xfId="0" applyFont="1" applyBorder="1" applyAlignment="1" applyProtection="1">
      <alignment horizontal="distributed" vertical="center" wrapText="1"/>
    </xf>
    <xf numFmtId="0" fontId="2" fillId="0" borderId="27" xfId="0" applyFont="1" applyBorder="1" applyAlignment="1" applyProtection="1">
      <alignment horizontal="distributed" vertical="center" wrapText="1"/>
    </xf>
    <xf numFmtId="0" fontId="2" fillId="0" borderId="12" xfId="0" applyFont="1" applyBorder="1" applyAlignment="1" applyProtection="1">
      <alignment horizontal="distributed" vertical="center" wrapText="1"/>
    </xf>
    <xf numFmtId="0" fontId="2" fillId="0" borderId="37" xfId="0" applyFont="1" applyBorder="1" applyAlignment="1" applyProtection="1">
      <alignment horizontal="distributed" vertical="center" wrapText="1"/>
    </xf>
    <xf numFmtId="0" fontId="2" fillId="0" borderId="34" xfId="0" applyFont="1" applyBorder="1" applyAlignment="1" applyProtection="1">
      <alignment horizontal="distributed" vertical="center" wrapText="1"/>
    </xf>
    <xf numFmtId="0" fontId="0" fillId="4" borderId="67" xfId="0" applyFill="1" applyBorder="1" applyAlignment="1" applyProtection="1">
      <alignment horizontal="left" vertical="center" shrinkToFit="1"/>
      <protection locked="0"/>
    </xf>
    <xf numFmtId="0" fontId="10" fillId="0" borderId="29" xfId="0" applyFont="1" applyBorder="1" applyAlignment="1" applyProtection="1">
      <alignment horizontal="distributed" vertical="center" shrinkToFit="1"/>
    </xf>
    <xf numFmtId="0" fontId="10" fillId="0" borderId="19" xfId="0" applyFont="1" applyBorder="1" applyAlignment="1" applyProtection="1">
      <alignment horizontal="distributed" vertical="center" shrinkToFit="1"/>
    </xf>
    <xf numFmtId="0" fontId="2" fillId="0" borderId="30" xfId="0" applyFont="1" applyBorder="1" applyAlignment="1" applyProtection="1">
      <alignment horizontal="distributed" vertical="center"/>
    </xf>
    <xf numFmtId="0" fontId="2" fillId="0" borderId="41" xfId="0" applyFont="1" applyBorder="1" applyAlignment="1" applyProtection="1">
      <alignment horizontal="distributed" vertical="center"/>
    </xf>
    <xf numFmtId="0" fontId="2" fillId="0" borderId="49" xfId="0" applyFont="1" applyBorder="1" applyAlignment="1" applyProtection="1">
      <alignment horizontal="distributed" vertical="center"/>
    </xf>
    <xf numFmtId="0" fontId="2" fillId="4" borderId="59" xfId="0" applyFont="1" applyFill="1" applyBorder="1" applyAlignment="1" applyProtection="1">
      <alignment horizontal="left" vertical="center" shrinkToFit="1"/>
      <protection locked="0"/>
    </xf>
    <xf numFmtId="0" fontId="2" fillId="4" borderId="69" xfId="0" applyFont="1" applyFill="1" applyBorder="1" applyAlignment="1" applyProtection="1">
      <alignment horizontal="left" vertical="center" shrinkToFit="1"/>
      <protection locked="0"/>
    </xf>
    <xf numFmtId="0" fontId="2" fillId="4" borderId="11" xfId="0" applyFont="1" applyFill="1" applyBorder="1" applyAlignment="1" applyProtection="1">
      <alignment horizontal="left" vertical="center" shrinkToFit="1"/>
      <protection locked="0"/>
    </xf>
    <xf numFmtId="0" fontId="2" fillId="0" borderId="84" xfId="0" applyFont="1" applyBorder="1" applyAlignment="1" applyProtection="1">
      <alignment horizontal="center" vertical="center" wrapText="1"/>
    </xf>
    <xf numFmtId="0" fontId="2" fillId="0" borderId="85" xfId="0" applyFont="1" applyBorder="1" applyAlignment="1" applyProtection="1">
      <alignment horizontal="center" vertical="center" wrapText="1"/>
    </xf>
    <xf numFmtId="0" fontId="2" fillId="0" borderId="71" xfId="0" applyFont="1" applyBorder="1" applyAlignment="1" applyProtection="1">
      <alignment horizontal="center" vertical="center" wrapText="1"/>
    </xf>
    <xf numFmtId="0" fontId="2" fillId="0" borderId="28" xfId="0" applyFont="1" applyBorder="1" applyAlignment="1" applyProtection="1">
      <alignment horizontal="distributed" vertical="center" wrapText="1"/>
    </xf>
    <xf numFmtId="0" fontId="2" fillId="0" borderId="5" xfId="0" applyFont="1" applyBorder="1" applyAlignment="1" applyProtection="1">
      <alignment horizontal="distributed" vertical="center" wrapText="1"/>
    </xf>
    <xf numFmtId="0" fontId="2" fillId="0" borderId="122" xfId="0" applyFont="1" applyBorder="1" applyAlignment="1" applyProtection="1">
      <alignment horizontal="center" vertical="center"/>
    </xf>
    <xf numFmtId="0" fontId="2" fillId="0" borderId="123" xfId="0" applyFont="1" applyBorder="1" applyAlignment="1" applyProtection="1">
      <alignment horizontal="center" vertical="center"/>
    </xf>
    <xf numFmtId="0" fontId="0" fillId="0" borderId="71" xfId="0" applyBorder="1" applyAlignment="1" applyProtection="1">
      <alignment horizontal="distributed" vertical="center"/>
    </xf>
    <xf numFmtId="0" fontId="0" fillId="0" borderId="75" xfId="0" applyBorder="1" applyAlignment="1" applyProtection="1">
      <alignment horizontal="left" vertical="center"/>
    </xf>
    <xf numFmtId="0" fontId="0" fillId="0" borderId="63" xfId="0" applyBorder="1" applyAlignment="1" applyProtection="1">
      <alignment horizontal="left" vertical="center"/>
    </xf>
    <xf numFmtId="0" fontId="4" fillId="4" borderId="25" xfId="0" applyFont="1" applyFill="1" applyBorder="1" applyAlignment="1" applyProtection="1">
      <alignment horizontal="left" vertical="center" shrinkToFit="1"/>
      <protection locked="0"/>
    </xf>
    <xf numFmtId="0" fontId="4" fillId="4" borderId="26" xfId="0" applyFont="1" applyFill="1" applyBorder="1" applyAlignment="1" applyProtection="1">
      <alignment horizontal="left" vertical="center" shrinkToFit="1"/>
      <protection locked="0"/>
    </xf>
    <xf numFmtId="0" fontId="4" fillId="4" borderId="17" xfId="0" applyFont="1" applyFill="1" applyBorder="1" applyAlignment="1" applyProtection="1">
      <alignment horizontal="left" vertical="center" shrinkToFit="1"/>
      <protection locked="0"/>
    </xf>
    <xf numFmtId="0" fontId="0" fillId="0" borderId="75" xfId="0" applyBorder="1" applyAlignment="1" applyProtection="1">
      <alignment horizontal="center" vertical="center"/>
    </xf>
    <xf numFmtId="0" fontId="0" fillId="0" borderId="76" xfId="0" applyBorder="1" applyAlignment="1" applyProtection="1">
      <alignment horizontal="center" vertical="center"/>
    </xf>
    <xf numFmtId="0" fontId="2" fillId="0" borderId="14" xfId="0" applyFont="1" applyBorder="1" applyAlignment="1" applyProtection="1">
      <alignment horizontal="distributed" vertical="center"/>
    </xf>
    <xf numFmtId="0" fontId="2" fillId="4" borderId="46" xfId="0" applyFont="1" applyFill="1" applyBorder="1" applyAlignment="1" applyProtection="1">
      <alignment horizontal="left" vertical="center"/>
      <protection locked="0"/>
    </xf>
    <xf numFmtId="0" fontId="2" fillId="4" borderId="40" xfId="0" applyFont="1" applyFill="1" applyBorder="1" applyAlignment="1" applyProtection="1">
      <alignment horizontal="left" vertical="center"/>
      <protection locked="0"/>
    </xf>
    <xf numFmtId="49" fontId="2" fillId="4" borderId="0" xfId="0" applyNumberFormat="1" applyFont="1" applyFill="1" applyBorder="1" applyAlignment="1" applyProtection="1">
      <alignment horizontal="left" vertical="center" shrinkToFit="1"/>
      <protection locked="0"/>
    </xf>
    <xf numFmtId="49" fontId="2" fillId="4" borderId="13" xfId="0" applyNumberFormat="1" applyFont="1" applyFill="1" applyBorder="1" applyAlignment="1" applyProtection="1">
      <alignment horizontal="left" vertical="center" shrinkToFit="1"/>
      <protection locked="0"/>
    </xf>
    <xf numFmtId="0" fontId="2" fillId="0" borderId="12"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130" xfId="0" applyFont="1" applyBorder="1" applyAlignment="1" applyProtection="1">
      <alignment horizontal="distributed" vertical="center"/>
    </xf>
    <xf numFmtId="0" fontId="2" fillId="0" borderId="140" xfId="0" applyFont="1" applyBorder="1" applyAlignment="1" applyProtection="1">
      <alignment horizontal="distributed" vertical="center"/>
    </xf>
    <xf numFmtId="177" fontId="2" fillId="4" borderId="0" xfId="0" applyNumberFormat="1" applyFont="1" applyFill="1" applyAlignment="1" applyProtection="1">
      <alignment horizontal="right" vertical="center" shrinkToFit="1"/>
      <protection locked="0"/>
    </xf>
    <xf numFmtId="0" fontId="2" fillId="4" borderId="1" xfId="0" applyFont="1" applyFill="1" applyBorder="1" applyAlignment="1" applyProtection="1">
      <alignment horizontal="left" vertical="center" shrinkToFit="1"/>
      <protection locked="0"/>
    </xf>
    <xf numFmtId="49" fontId="2" fillId="4" borderId="59" xfId="0" applyNumberFormat="1" applyFont="1" applyFill="1" applyBorder="1" applyAlignment="1" applyProtection="1">
      <alignment horizontal="left" vertical="center" shrinkToFit="1"/>
      <protection locked="0"/>
    </xf>
    <xf numFmtId="49" fontId="2" fillId="4" borderId="69" xfId="0" applyNumberFormat="1" applyFont="1" applyFill="1" applyBorder="1" applyAlignment="1" applyProtection="1">
      <alignment horizontal="left" vertical="center" shrinkToFit="1"/>
      <protection locked="0"/>
    </xf>
    <xf numFmtId="49" fontId="2" fillId="4" borderId="44" xfId="0" applyNumberFormat="1" applyFont="1" applyFill="1" applyBorder="1" applyAlignment="1" applyProtection="1">
      <alignment horizontal="left" vertical="center" shrinkToFit="1"/>
      <protection locked="0"/>
    </xf>
    <xf numFmtId="49" fontId="2" fillId="4" borderId="45" xfId="0" applyNumberFormat="1" applyFont="1" applyFill="1" applyBorder="1" applyAlignment="1" applyProtection="1">
      <alignment horizontal="left" vertical="center" shrinkToFit="1"/>
      <protection locked="0"/>
    </xf>
    <xf numFmtId="0" fontId="2" fillId="4" borderId="19" xfId="0" applyFont="1" applyFill="1" applyBorder="1" applyAlignment="1" applyProtection="1">
      <alignment horizontal="left" vertical="center" shrinkToFit="1"/>
      <protection locked="0"/>
    </xf>
    <xf numFmtId="0" fontId="2" fillId="4" borderId="36" xfId="0" applyFont="1" applyFill="1" applyBorder="1" applyAlignment="1" applyProtection="1">
      <alignment horizontal="left" vertical="center" shrinkToFit="1"/>
      <protection locked="0"/>
    </xf>
    <xf numFmtId="0" fontId="2" fillId="4" borderId="79" xfId="0" applyFont="1" applyFill="1" applyBorder="1" applyAlignment="1" applyProtection="1">
      <alignment horizontal="left" vertical="center" shrinkToFit="1"/>
      <protection locked="0"/>
    </xf>
    <xf numFmtId="0" fontId="2" fillId="4" borderId="77" xfId="0" applyFont="1" applyFill="1" applyBorder="1" applyAlignment="1" applyProtection="1">
      <alignment horizontal="left" vertical="center" shrinkToFit="1"/>
      <protection locked="0"/>
    </xf>
    <xf numFmtId="0" fontId="2" fillId="0" borderId="0" xfId="0" applyFont="1" applyAlignment="1" applyProtection="1">
      <alignment horizontal="distributed" vertical="center"/>
    </xf>
    <xf numFmtId="0" fontId="2" fillId="0" borderId="57" xfId="0" applyFont="1" applyBorder="1" applyAlignment="1" applyProtection="1">
      <alignment horizontal="center" vertical="center" shrinkToFit="1"/>
    </xf>
    <xf numFmtId="0" fontId="2" fillId="0" borderId="118"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119" xfId="0" applyFont="1" applyBorder="1" applyAlignment="1" applyProtection="1">
      <alignment horizontal="center" vertical="center" shrinkToFit="1"/>
    </xf>
    <xf numFmtId="0" fontId="2" fillId="0" borderId="129" xfId="0" applyFont="1" applyBorder="1" applyAlignment="1" applyProtection="1">
      <alignment horizontal="distributed" vertical="center"/>
    </xf>
    <xf numFmtId="0" fontId="2" fillId="0" borderId="139" xfId="0" applyFont="1" applyBorder="1" applyAlignment="1" applyProtection="1">
      <alignment horizontal="distributed" vertical="center"/>
    </xf>
    <xf numFmtId="0" fontId="20" fillId="0" borderId="0" xfId="0" applyFont="1" applyAlignment="1" applyProtection="1">
      <alignment horizontal="center" vertical="center"/>
    </xf>
    <xf numFmtId="0" fontId="2" fillId="0" borderId="75" xfId="0" applyFont="1" applyBorder="1" applyAlignment="1" applyProtection="1">
      <alignment horizontal="center" vertical="center" shrinkToFit="1"/>
    </xf>
    <xf numFmtId="0" fontId="2" fillId="0" borderId="63" xfId="0" applyFont="1" applyBorder="1" applyAlignment="1" applyProtection="1">
      <alignment horizontal="center" vertical="center" shrinkToFit="1"/>
    </xf>
    <xf numFmtId="178" fontId="2" fillId="4" borderId="63" xfId="0" applyNumberFormat="1" applyFont="1" applyFill="1" applyBorder="1" applyAlignment="1" applyProtection="1">
      <alignment horizontal="center" vertical="center" shrinkToFit="1"/>
      <protection locked="0"/>
    </xf>
    <xf numFmtId="0" fontId="2" fillId="0" borderId="133" xfId="0" applyFont="1" applyBorder="1" applyAlignment="1" applyProtection="1">
      <alignment horizontal="center" vertical="center" wrapText="1" shrinkToFit="1"/>
    </xf>
    <xf numFmtId="0" fontId="2" fillId="0" borderId="85" xfId="0" applyFont="1" applyBorder="1" applyAlignment="1" applyProtection="1">
      <alignment horizontal="center" vertical="center" wrapText="1" shrinkToFit="1"/>
    </xf>
    <xf numFmtId="0" fontId="4" fillId="0" borderId="132" xfId="0" applyFont="1" applyBorder="1" applyAlignment="1" applyProtection="1">
      <alignment horizontal="center" vertical="center"/>
    </xf>
    <xf numFmtId="0" fontId="4" fillId="0" borderId="71" xfId="0" applyFont="1" applyBorder="1" applyAlignment="1" applyProtection="1">
      <alignment horizontal="center" vertical="center"/>
    </xf>
    <xf numFmtId="0" fontId="4" fillId="0" borderId="97" xfId="0" applyFont="1" applyBorder="1" applyAlignment="1" applyProtection="1">
      <alignment horizontal="center" vertical="center"/>
    </xf>
    <xf numFmtId="0" fontId="0" fillId="0" borderId="78" xfId="0" applyBorder="1" applyAlignment="1" applyProtection="1">
      <alignment horizontal="center" vertical="center"/>
    </xf>
    <xf numFmtId="0" fontId="8" fillId="0" borderId="102" xfId="0" applyFont="1" applyBorder="1" applyAlignment="1" applyProtection="1">
      <alignment horizontal="center" vertical="center" shrinkToFit="1"/>
    </xf>
    <xf numFmtId="0" fontId="8" fillId="0" borderId="121" xfId="0" applyFont="1" applyBorder="1" applyAlignment="1" applyProtection="1">
      <alignment horizontal="center" vertical="center" shrinkToFit="1"/>
    </xf>
    <xf numFmtId="0" fontId="8" fillId="0" borderId="99" xfId="0" applyFont="1" applyBorder="1" applyAlignment="1" applyProtection="1">
      <alignment horizontal="center" vertical="center" shrinkToFit="1"/>
    </xf>
    <xf numFmtId="0" fontId="2" fillId="0" borderId="132" xfId="0" applyFont="1" applyBorder="1" applyAlignment="1" applyProtection="1">
      <alignment horizontal="center" vertical="center" wrapText="1" shrinkToFit="1"/>
    </xf>
    <xf numFmtId="0" fontId="2" fillId="0" borderId="71" xfId="0" applyFont="1" applyBorder="1" applyAlignment="1" applyProtection="1">
      <alignment horizontal="center" vertical="center" wrapText="1" shrinkToFit="1"/>
    </xf>
    <xf numFmtId="0" fontId="8" fillId="0" borderId="63" xfId="0" applyFont="1" applyBorder="1" applyAlignment="1" applyProtection="1">
      <alignment horizontal="center" vertical="center" shrinkToFit="1"/>
    </xf>
    <xf numFmtId="0" fontId="8" fillId="0" borderId="76" xfId="0" applyFont="1" applyBorder="1" applyAlignment="1" applyProtection="1">
      <alignment horizontal="center" vertical="center" shrinkToFit="1"/>
    </xf>
    <xf numFmtId="0" fontId="0" fillId="0" borderId="57" xfId="0" applyBorder="1" applyAlignment="1" applyProtection="1">
      <alignment horizontal="left" vertical="top" wrapText="1" shrinkToFit="1"/>
    </xf>
    <xf numFmtId="0" fontId="0" fillId="0" borderId="19" xfId="0" applyBorder="1" applyAlignment="1" applyProtection="1">
      <alignment horizontal="left" vertical="top" shrinkToFit="1"/>
    </xf>
    <xf numFmtId="0" fontId="0" fillId="0" borderId="36" xfId="0" applyBorder="1" applyAlignment="1" applyProtection="1">
      <alignment horizontal="left" vertical="top" shrinkToFit="1"/>
    </xf>
    <xf numFmtId="0" fontId="0" fillId="0" borderId="11" xfId="0" applyBorder="1" applyAlignment="1" applyProtection="1">
      <alignment horizontal="left" vertical="top" wrapText="1" shrinkToFit="1"/>
    </xf>
    <xf numFmtId="0" fontId="0" fillId="0" borderId="0" xfId="0" applyBorder="1" applyAlignment="1" applyProtection="1">
      <alignment horizontal="left" vertical="top" shrinkToFit="1"/>
    </xf>
    <xf numFmtId="0" fontId="0" fillId="0" borderId="13" xfId="0" applyBorder="1" applyAlignment="1" applyProtection="1">
      <alignment horizontal="left" vertical="top" shrinkToFit="1"/>
    </xf>
    <xf numFmtId="0" fontId="0" fillId="4" borderId="128" xfId="0" applyFill="1" applyBorder="1" applyAlignment="1" applyProtection="1">
      <alignment horizontal="center" vertical="center"/>
      <protection locked="0"/>
    </xf>
    <xf numFmtId="0" fontId="0" fillId="4" borderId="97" xfId="0" applyFill="1" applyBorder="1" applyAlignment="1" applyProtection="1">
      <alignment horizontal="center" vertical="center"/>
      <protection locked="0"/>
    </xf>
    <xf numFmtId="0" fontId="0" fillId="0" borderId="110" xfId="0" applyBorder="1" applyAlignment="1" applyProtection="1">
      <alignment horizontal="center" vertical="center"/>
    </xf>
    <xf numFmtId="0" fontId="0" fillId="0" borderId="111" xfId="0" applyBorder="1" applyAlignment="1" applyProtection="1">
      <alignment horizontal="center" vertical="center"/>
    </xf>
    <xf numFmtId="0" fontId="0" fillId="0" borderId="82" xfId="0" applyBorder="1" applyAlignment="1" applyProtection="1">
      <alignment horizontal="center" vertical="center"/>
    </xf>
    <xf numFmtId="0" fontId="0" fillId="0" borderId="0" xfId="0" applyBorder="1" applyAlignment="1" applyProtection="1">
      <alignment horizontal="center" vertical="center" shrinkToFit="1"/>
    </xf>
    <xf numFmtId="0" fontId="0" fillId="0" borderId="13" xfId="0" applyBorder="1" applyAlignment="1" applyProtection="1">
      <alignment horizontal="center" vertical="center" shrinkToFit="1"/>
    </xf>
    <xf numFmtId="0" fontId="0" fillId="0" borderId="60" xfId="0" applyBorder="1" applyAlignment="1" applyProtection="1">
      <alignment horizontal="center" vertical="center" shrinkToFit="1"/>
    </xf>
    <xf numFmtId="0" fontId="0" fillId="0" borderId="65" xfId="0" applyBorder="1" applyAlignment="1" applyProtection="1">
      <alignment horizontal="center" vertical="center" shrinkToFit="1"/>
    </xf>
    <xf numFmtId="0" fontId="0" fillId="0" borderId="66" xfId="0" applyBorder="1" applyAlignment="1" applyProtection="1">
      <alignment horizontal="center" vertical="center" shrinkToFit="1"/>
    </xf>
    <xf numFmtId="0" fontId="0" fillId="0" borderId="11"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106" xfId="0" applyBorder="1" applyAlignment="1" applyProtection="1">
      <alignment horizontal="center" vertical="center" wrapText="1"/>
    </xf>
    <xf numFmtId="0" fontId="0" fillId="0" borderId="102" xfId="0" applyBorder="1" applyAlignment="1" applyProtection="1">
      <alignment horizontal="center" vertical="center" wrapText="1"/>
    </xf>
    <xf numFmtId="0" fontId="3" fillId="4" borderId="11" xfId="0" applyFont="1" applyFill="1" applyBorder="1" applyAlignment="1" applyProtection="1">
      <alignment horizontal="left" vertical="center" wrapText="1" shrinkToFit="1"/>
      <protection locked="0"/>
    </xf>
    <xf numFmtId="0" fontId="3" fillId="4" borderId="0" xfId="0" applyFont="1" applyFill="1" applyBorder="1" applyAlignment="1" applyProtection="1">
      <alignment horizontal="left" vertical="center" wrapText="1" shrinkToFit="1"/>
      <protection locked="0"/>
    </xf>
    <xf numFmtId="0" fontId="3" fillId="4" borderId="13" xfId="0" applyFont="1" applyFill="1" applyBorder="1" applyAlignment="1" applyProtection="1">
      <alignment horizontal="left" vertical="center" wrapText="1" shrinkToFit="1"/>
      <protection locked="0"/>
    </xf>
    <xf numFmtId="0" fontId="3" fillId="4" borderId="4" xfId="0" applyFont="1" applyFill="1" applyBorder="1" applyAlignment="1" applyProtection="1">
      <alignment horizontal="left" vertical="center" wrapText="1" shrinkToFit="1"/>
      <protection locked="0"/>
    </xf>
    <xf numFmtId="0" fontId="3" fillId="4" borderId="6" xfId="0" applyFont="1" applyFill="1" applyBorder="1" applyAlignment="1" applyProtection="1">
      <alignment horizontal="left" vertical="center" wrapText="1" shrinkToFit="1"/>
      <protection locked="0"/>
    </xf>
    <xf numFmtId="0" fontId="3" fillId="4" borderId="22" xfId="0" applyFont="1" applyFill="1" applyBorder="1" applyAlignment="1" applyProtection="1">
      <alignment horizontal="left" vertical="center" wrapText="1" shrinkToFit="1"/>
      <protection locked="0"/>
    </xf>
    <xf numFmtId="0" fontId="4" fillId="4" borderId="106" xfId="0" applyFont="1" applyFill="1" applyBorder="1" applyAlignment="1" applyProtection="1">
      <alignment horizontal="left" vertical="center" wrapText="1" shrinkToFit="1"/>
      <protection locked="0"/>
    </xf>
    <xf numFmtId="0" fontId="4" fillId="4" borderId="102" xfId="0" applyFont="1" applyFill="1" applyBorder="1" applyAlignment="1" applyProtection="1">
      <alignment horizontal="left" vertical="center" wrapText="1" shrinkToFit="1"/>
      <protection locked="0"/>
    </xf>
    <xf numFmtId="0" fontId="4" fillId="4" borderId="99" xfId="0" applyFont="1" applyFill="1" applyBorder="1" applyAlignment="1" applyProtection="1">
      <alignment horizontal="left" vertical="center" wrapText="1" shrinkToFit="1"/>
      <protection locked="0"/>
    </xf>
    <xf numFmtId="0" fontId="4" fillId="4" borderId="25" xfId="0" applyFont="1" applyFill="1" applyBorder="1" applyAlignment="1" applyProtection="1">
      <alignment horizontal="left" vertical="center" wrapText="1" shrinkToFit="1"/>
      <protection locked="0"/>
    </xf>
    <xf numFmtId="0" fontId="4" fillId="4" borderId="26" xfId="0" applyFont="1" applyFill="1" applyBorder="1" applyAlignment="1" applyProtection="1">
      <alignment horizontal="left" vertical="center" wrapText="1" shrinkToFit="1"/>
      <protection locked="0"/>
    </xf>
    <xf numFmtId="0" fontId="4" fillId="4" borderId="17" xfId="0" applyFont="1" applyFill="1" applyBorder="1" applyAlignment="1" applyProtection="1">
      <alignment horizontal="left" vertical="center"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T110"/>
  <sheetViews>
    <sheetView showGridLines="0" tabSelected="1" view="pageBreakPreview" topLeftCell="B1" zoomScaleNormal="100" zoomScaleSheetLayoutView="100" workbookViewId="0">
      <selection activeCell="I5" sqref="I5:J5"/>
    </sheetView>
  </sheetViews>
  <sheetFormatPr defaultRowHeight="18"/>
  <cols>
    <col min="1" max="1" width="0" style="74" hidden="1" customWidth="1"/>
    <col min="2" max="2" width="8.796875" style="74"/>
    <col min="3" max="3" width="9.09765625" style="74" customWidth="1"/>
    <col min="4" max="4" width="8.796875" style="74"/>
    <col min="5" max="5" width="10.3984375" style="74" bestFit="1" customWidth="1"/>
    <col min="6" max="9" width="8.796875" style="74"/>
    <col min="10" max="10" width="9" style="74" customWidth="1"/>
    <col min="11" max="11" width="45.59765625" style="74" customWidth="1"/>
    <col min="12" max="12" width="13.3984375" style="74" customWidth="1"/>
    <col min="13" max="16384" width="8.796875" style="74"/>
  </cols>
  <sheetData>
    <row r="1" spans="2:12" ht="19.8" thickBot="1">
      <c r="B1" s="72" t="s">
        <v>142</v>
      </c>
      <c r="C1" s="72"/>
      <c r="D1" s="72"/>
      <c r="E1" s="72"/>
      <c r="F1" s="72"/>
      <c r="G1" s="72"/>
      <c r="H1" s="73"/>
      <c r="I1" s="392" t="s">
        <v>64</v>
      </c>
      <c r="J1" s="392"/>
      <c r="K1" s="247" t="s">
        <v>412</v>
      </c>
    </row>
    <row r="2" spans="2:12" ht="19.8" thickBot="1">
      <c r="B2" s="72"/>
      <c r="C2" s="72"/>
      <c r="D2" s="72"/>
      <c r="E2" s="419" t="s">
        <v>425</v>
      </c>
      <c r="F2" s="419"/>
      <c r="G2" s="419"/>
      <c r="H2" s="73"/>
      <c r="I2" s="75" t="s">
        <v>78</v>
      </c>
      <c r="J2" s="75" t="s">
        <v>65</v>
      </c>
      <c r="K2" s="247" t="s">
        <v>413</v>
      </c>
    </row>
    <row r="3" spans="2:12" ht="18.600000000000001" thickBot="1">
      <c r="B3" s="72"/>
      <c r="C3" s="72"/>
      <c r="D3" s="72"/>
      <c r="E3" s="412" t="s">
        <v>0</v>
      </c>
      <c r="F3" s="412"/>
      <c r="G3" s="412"/>
      <c r="H3" s="73"/>
      <c r="I3" s="1"/>
      <c r="J3" s="1"/>
      <c r="K3" s="74" t="s">
        <v>427</v>
      </c>
    </row>
    <row r="4" spans="2:12" ht="13.05" customHeight="1">
      <c r="B4" s="69" t="s">
        <v>426</v>
      </c>
      <c r="C4" s="72"/>
      <c r="D4" s="72"/>
      <c r="E4" s="76"/>
      <c r="F4" s="76"/>
      <c r="G4" s="76"/>
      <c r="H4" s="77"/>
      <c r="I4" s="77"/>
      <c r="J4" s="77"/>
    </row>
    <row r="5" spans="2:12" ht="13.95" customHeight="1">
      <c r="B5" s="72"/>
      <c r="C5" s="72"/>
      <c r="D5" s="72"/>
      <c r="E5" s="72" t="s">
        <v>1</v>
      </c>
      <c r="F5" s="77"/>
      <c r="G5" s="77"/>
      <c r="H5" s="78" t="s">
        <v>423</v>
      </c>
      <c r="I5" s="402"/>
      <c r="J5" s="402"/>
      <c r="K5" s="37" t="str">
        <f>IF($I$5&lt;1,"提出日をyyyy/mm/ddでご入力ください","")</f>
        <v>提出日をyyyy/mm/ddでご入力ください</v>
      </c>
    </row>
    <row r="6" spans="2:12" ht="13.95" customHeight="1">
      <c r="B6" s="72" t="s">
        <v>2</v>
      </c>
      <c r="C6" s="72"/>
      <c r="D6" s="72"/>
      <c r="E6" s="72"/>
      <c r="F6" s="77"/>
      <c r="G6" s="72"/>
      <c r="H6" s="72"/>
      <c r="I6" s="72"/>
      <c r="J6" s="72"/>
    </row>
    <row r="7" spans="2:12">
      <c r="B7" s="72"/>
      <c r="C7" s="72"/>
      <c r="D7" s="72"/>
      <c r="E7" s="72"/>
      <c r="F7" s="72" t="s">
        <v>3</v>
      </c>
      <c r="G7" s="79" t="s">
        <v>4</v>
      </c>
      <c r="H7" s="403"/>
      <c r="I7" s="403"/>
      <c r="J7" s="403"/>
      <c r="K7" s="37" t="str">
        <f>IF($H$7="","施設名を入力してください","")</f>
        <v>施設名を入力してください</v>
      </c>
    </row>
    <row r="8" spans="2:12">
      <c r="B8" s="72"/>
      <c r="C8" s="72"/>
      <c r="D8" s="72"/>
      <c r="E8" s="72"/>
      <c r="F8" s="72" t="s">
        <v>5</v>
      </c>
      <c r="G8" s="76" t="s">
        <v>6</v>
      </c>
      <c r="H8" s="403"/>
      <c r="I8" s="403"/>
      <c r="J8" s="403"/>
      <c r="K8" s="37" t="str">
        <f>IF($H$8="","施設管理者の職名・氏名を入力してください","")</f>
        <v>施設管理者の職名・氏名を入力してください</v>
      </c>
    </row>
    <row r="9" spans="2:12" ht="13.95" customHeight="1" thickBot="1">
      <c r="B9" s="72" t="s">
        <v>67</v>
      </c>
      <c r="C9" s="72"/>
      <c r="D9" s="72"/>
      <c r="E9" s="72"/>
      <c r="F9" s="72"/>
      <c r="G9" s="72"/>
      <c r="H9" s="80"/>
      <c r="I9" s="80"/>
      <c r="J9" s="80"/>
    </row>
    <row r="10" spans="2:12" ht="16.05" customHeight="1" thickBot="1">
      <c r="B10" s="369" t="s">
        <v>7</v>
      </c>
      <c r="C10" s="370"/>
      <c r="D10" s="370"/>
      <c r="E10" s="370"/>
      <c r="F10" s="370"/>
      <c r="G10" s="8" t="s">
        <v>87</v>
      </c>
      <c r="H10" s="81" t="s">
        <v>98</v>
      </c>
      <c r="I10" s="2" t="s">
        <v>87</v>
      </c>
      <c r="J10" s="82" t="s">
        <v>99</v>
      </c>
      <c r="K10" s="37" t="str">
        <f>IF(COUNTIF($G$10:$J$10,"✔")&gt;=2,"両方に✔がついています。",IF(COUNTIF($G$10:$J$10,"✔")=1,"","管理栄養士必置指定の有無を選択してください"))</f>
        <v>管理栄養士必置指定の有無を選択してください</v>
      </c>
    </row>
    <row r="11" spans="2:12" ht="16.05" customHeight="1">
      <c r="B11" s="346" t="s">
        <v>136</v>
      </c>
      <c r="C11" s="347"/>
      <c r="D11" s="3" t="s">
        <v>87</v>
      </c>
      <c r="E11" s="83" t="s">
        <v>143</v>
      </c>
      <c r="F11" s="6" t="s">
        <v>87</v>
      </c>
      <c r="G11" s="83" t="s">
        <v>144</v>
      </c>
      <c r="H11" s="6" t="s">
        <v>87</v>
      </c>
      <c r="I11" s="83" t="s">
        <v>145</v>
      </c>
      <c r="J11" s="84"/>
      <c r="K11" s="37" t="str">
        <f>IF(COUNTIF($D$11:$J$13,"✔")&gt;=2,"複数✔が入っています",IF(COUNTIF($D$11:$J$13,"✔")=1,"","施設の種類を選択してください"))</f>
        <v>施設の種類を選択してください</v>
      </c>
    </row>
    <row r="12" spans="2:12" ht="16.05" customHeight="1">
      <c r="B12" s="348"/>
      <c r="C12" s="349"/>
      <c r="D12" s="4" t="s">
        <v>87</v>
      </c>
      <c r="E12" s="85" t="s">
        <v>146</v>
      </c>
      <c r="F12" s="7" t="s">
        <v>87</v>
      </c>
      <c r="G12" s="85" t="s">
        <v>147</v>
      </c>
      <c r="H12" s="7" t="s">
        <v>87</v>
      </c>
      <c r="I12" s="85" t="s">
        <v>148</v>
      </c>
      <c r="J12" s="86"/>
    </row>
    <row r="13" spans="2:12" ht="16.05" customHeight="1" thickBot="1">
      <c r="B13" s="350"/>
      <c r="C13" s="351"/>
      <c r="D13" s="5" t="s">
        <v>414</v>
      </c>
      <c r="E13" s="87" t="s">
        <v>149</v>
      </c>
      <c r="F13" s="5"/>
      <c r="G13" s="88" t="s">
        <v>25</v>
      </c>
      <c r="H13" s="306"/>
      <c r="I13" s="338"/>
      <c r="J13" s="89"/>
      <c r="K13" s="38" t="str">
        <f>IF(AND($F$13="✔",$H$13=""),"「その他」の右側のセルに施設の種類を入力してください。(例)有料老人ホーム","")</f>
        <v/>
      </c>
    </row>
    <row r="14" spans="2:12" ht="25.05" customHeight="1" thickBot="1">
      <c r="B14" s="295" t="s">
        <v>8</v>
      </c>
      <c r="C14" s="296"/>
      <c r="D14" s="297"/>
      <c r="E14" s="297"/>
      <c r="F14" s="297"/>
      <c r="G14" s="298" t="s">
        <v>9</v>
      </c>
      <c r="H14" s="296"/>
      <c r="I14" s="297"/>
      <c r="J14" s="299"/>
      <c r="K14" s="37" t="str">
        <f>IF($D$14="","施設の名称を入力してください","")</f>
        <v>施設の名称を入力してください</v>
      </c>
      <c r="L14" s="37" t="str">
        <f>IF($I$14="","設置者氏名を入力してください","")</f>
        <v>設置者氏名を入力してください</v>
      </c>
    </row>
    <row r="15" spans="2:12" ht="18" customHeight="1">
      <c r="B15" s="300" t="s">
        <v>10</v>
      </c>
      <c r="C15" s="301"/>
      <c r="D15" s="304"/>
      <c r="E15" s="304"/>
      <c r="F15" s="305"/>
      <c r="G15" s="339" t="s">
        <v>11</v>
      </c>
      <c r="H15" s="339"/>
      <c r="I15" s="404"/>
      <c r="J15" s="405"/>
      <c r="K15" s="37" t="str">
        <f>IF($D$15="","施設の所在地を入力してください","")</f>
        <v>施設の所在地を入力してください</v>
      </c>
      <c r="L15" s="37" t="str">
        <f>IF($I$15="","電話番号を入力してください","")</f>
        <v>電話番号を入力してください</v>
      </c>
    </row>
    <row r="16" spans="2:12" ht="18" customHeight="1" thickBot="1">
      <c r="B16" s="302"/>
      <c r="C16" s="303"/>
      <c r="D16" s="306"/>
      <c r="E16" s="306"/>
      <c r="F16" s="307"/>
      <c r="G16" s="303" t="s">
        <v>62</v>
      </c>
      <c r="H16" s="340"/>
      <c r="I16" s="406"/>
      <c r="J16" s="407"/>
      <c r="K16" s="37" t="str">
        <f>IF($I$16="","ＦＡＸを入力してください","")</f>
        <v>ＦＡＸを入力してください</v>
      </c>
    </row>
    <row r="17" spans="1:13" ht="29.4" customHeight="1" thickBot="1">
      <c r="B17" s="308" t="s">
        <v>12</v>
      </c>
      <c r="C17" s="309"/>
      <c r="D17" s="90" t="s">
        <v>68</v>
      </c>
      <c r="E17" s="393"/>
      <c r="F17" s="394"/>
      <c r="G17" s="91" t="s">
        <v>69</v>
      </c>
      <c r="H17" s="39"/>
      <c r="I17" s="92" t="s">
        <v>71</v>
      </c>
      <c r="J17" s="71"/>
      <c r="K17" s="37" t="str">
        <f>IF($E$17="","部門の責任者の所属部署を入力してください","")</f>
        <v>部門の責任者の所属部署を入力してください</v>
      </c>
      <c r="L17" s="37" t="str">
        <f>IF($H$17="","責任者の職名を入力してください","")</f>
        <v>責任者の職名を入力してください</v>
      </c>
      <c r="M17" s="37" t="str">
        <f>IF($J$17="","責任者氏名を入力してください","")</f>
        <v>責任者氏名を入力してください</v>
      </c>
    </row>
    <row r="18" spans="1:13" ht="25.5" customHeight="1" thickBot="1">
      <c r="B18" s="302" t="s">
        <v>13</v>
      </c>
      <c r="C18" s="303"/>
      <c r="D18" s="93" t="s">
        <v>70</v>
      </c>
      <c r="E18" s="306"/>
      <c r="F18" s="307"/>
      <c r="G18" s="94" t="s">
        <v>69</v>
      </c>
      <c r="H18" s="70"/>
      <c r="I18" s="95" t="s">
        <v>71</v>
      </c>
      <c r="J18" s="10"/>
      <c r="K18" s="37" t="str">
        <f>IF($E$18="","報告書作成者の所属部署を入力してください","")</f>
        <v>報告書作成者の所属部署を入力してください</v>
      </c>
      <c r="L18" s="37" t="str">
        <f>IF($H$18="","報告者職名を入力してください","")</f>
        <v>報告者職名を入力してください</v>
      </c>
      <c r="M18" s="37" t="str">
        <f>IF($J$18="","報告者氏名を入力してください","")</f>
        <v>報告者氏名を入力してください</v>
      </c>
    </row>
    <row r="19" spans="1:13" ht="16.05" customHeight="1" thickBot="1">
      <c r="B19" s="295" t="s">
        <v>14</v>
      </c>
      <c r="C19" s="296"/>
      <c r="D19" s="8" t="s">
        <v>87</v>
      </c>
      <c r="E19" s="96" t="s">
        <v>84</v>
      </c>
      <c r="F19" s="9"/>
      <c r="G19" s="97" t="s">
        <v>85</v>
      </c>
      <c r="H19" s="9" t="s">
        <v>87</v>
      </c>
      <c r="I19" s="97" t="s">
        <v>86</v>
      </c>
      <c r="J19" s="10"/>
      <c r="K19" s="37" t="str">
        <f>IF(COUNTIF($D$19:$H$19,"✔")&gt;=2,"複数✔が入っています",IF(COUNTIF($D$19:$H$19,"✔")=1,"","直営・委託・その他のいずれかを選択してください"))</f>
        <v>直営・委託・その他のいずれかを選択してください</v>
      </c>
      <c r="L19" s="38" t="str">
        <f>IF(AND($H$19="✔",$J$19=""),"「その他」の右側のセルに形態を入力してください。(例)一部委託","")</f>
        <v/>
      </c>
    </row>
    <row r="20" spans="1:13">
      <c r="B20" s="371" t="s">
        <v>15</v>
      </c>
      <c r="C20" s="98" t="s">
        <v>16</v>
      </c>
      <c r="D20" s="374"/>
      <c r="E20" s="374"/>
      <c r="F20" s="374"/>
      <c r="G20" s="374"/>
      <c r="H20" s="374"/>
      <c r="I20" s="374"/>
      <c r="J20" s="375"/>
      <c r="K20" s="37" t="str">
        <f>IF($F$19&lt;&gt;"✔","",IF($D$20="","名称を入力してください",""))</f>
        <v/>
      </c>
      <c r="L20" s="37"/>
    </row>
    <row r="21" spans="1:13">
      <c r="B21" s="372"/>
      <c r="C21" s="99" t="s">
        <v>17</v>
      </c>
      <c r="D21" s="376"/>
      <c r="E21" s="304"/>
      <c r="F21" s="304"/>
      <c r="G21" s="304"/>
      <c r="H21" s="100" t="s">
        <v>178</v>
      </c>
      <c r="I21" s="395"/>
      <c r="J21" s="396"/>
      <c r="K21" s="37" t="str">
        <f>IF($F$19&lt;&gt;"✔","",IF($D$21="","所在地を入力してください",""))</f>
        <v/>
      </c>
      <c r="L21" s="37" t="str">
        <f>IF($F$19&lt;&gt;"✔","",IF($I$21="","電話番号を入力してください",""))</f>
        <v/>
      </c>
    </row>
    <row r="22" spans="1:13" ht="18" customHeight="1" thickBot="1">
      <c r="B22" s="373"/>
      <c r="C22" s="101" t="s">
        <v>18</v>
      </c>
      <c r="D22" s="410"/>
      <c r="E22" s="410"/>
      <c r="F22" s="410"/>
      <c r="G22" s="410"/>
      <c r="H22" s="410"/>
      <c r="I22" s="410"/>
      <c r="J22" s="411"/>
      <c r="K22" s="37" t="str">
        <f>IF(F19&lt;&gt;"✔","",IF($D$22="","代表者氏名を入力してください",""))</f>
        <v/>
      </c>
      <c r="L22" s="37"/>
    </row>
    <row r="23" spans="1:13" ht="16.05" customHeight="1">
      <c r="B23" s="343" t="s">
        <v>19</v>
      </c>
      <c r="C23" s="344"/>
      <c r="D23" s="3" t="s">
        <v>87</v>
      </c>
      <c r="E23" s="102" t="s">
        <v>88</v>
      </c>
      <c r="F23" s="6" t="s">
        <v>87</v>
      </c>
      <c r="G23" s="102" t="s">
        <v>89</v>
      </c>
      <c r="H23" s="6" t="s">
        <v>87</v>
      </c>
      <c r="I23" s="103" t="s">
        <v>90</v>
      </c>
      <c r="J23" s="104"/>
      <c r="K23" s="37" t="str">
        <f>IF(F19&lt;&gt;"✔","",IF(COUNTIF($D$23:$H$25,"✔")&gt;=1,"入力有・委託内容が複数ある場合は全ての内容を選択してください","委託内容を全て選択してくだい"))</f>
        <v/>
      </c>
    </row>
    <row r="24" spans="1:13" ht="16.05" customHeight="1">
      <c r="B24" s="300"/>
      <c r="C24" s="301"/>
      <c r="D24" s="4" t="s">
        <v>87</v>
      </c>
      <c r="E24" s="35" t="s">
        <v>91</v>
      </c>
      <c r="F24" s="7" t="s">
        <v>87</v>
      </c>
      <c r="G24" s="35" t="s">
        <v>92</v>
      </c>
      <c r="H24" s="7" t="s">
        <v>414</v>
      </c>
      <c r="I24" s="105" t="s">
        <v>93</v>
      </c>
      <c r="J24" s="106"/>
      <c r="K24" s="37"/>
    </row>
    <row r="25" spans="1:13" ht="16.05" customHeight="1" thickBot="1">
      <c r="B25" s="302"/>
      <c r="C25" s="303"/>
      <c r="D25" s="5"/>
      <c r="E25" s="107" t="s">
        <v>94</v>
      </c>
      <c r="F25" s="5"/>
      <c r="G25" s="108" t="s">
        <v>95</v>
      </c>
      <c r="H25" s="5"/>
      <c r="I25" s="109" t="s">
        <v>86</v>
      </c>
      <c r="J25" s="11"/>
      <c r="K25" s="37" t="str">
        <f>IF(AND($H$25="✔",$J$25=""),"「その他」の右側のセルに委託内容を入力してください","")</f>
        <v/>
      </c>
    </row>
    <row r="26" spans="1:13" ht="16.05" customHeight="1">
      <c r="B26" s="362" t="s">
        <v>34</v>
      </c>
      <c r="C26" s="363"/>
      <c r="D26" s="397" t="s">
        <v>20</v>
      </c>
      <c r="E26" s="398"/>
      <c r="F26" s="398"/>
      <c r="G26" s="398"/>
      <c r="H26" s="398"/>
      <c r="I26" s="398"/>
      <c r="J26" s="399"/>
      <c r="K26" s="37" t="str">
        <f>IF(COUNTIF($B$28:$B$29,"✔")&gt;=2,"両方に✔がついています。",IF(COUNTIF($B$28:$B$29,"✔")=1,"","栄養管理における理念・方針・目標の有無を選択してください"))</f>
        <v>栄養管理における理念・方針・目標の有無を選択してください</v>
      </c>
    </row>
    <row r="27" spans="1:13" ht="16.05" customHeight="1">
      <c r="B27" s="364"/>
      <c r="C27" s="365"/>
      <c r="D27" s="456"/>
      <c r="E27" s="457"/>
      <c r="F27" s="457"/>
      <c r="G27" s="457"/>
      <c r="H27" s="457"/>
      <c r="I27" s="457"/>
      <c r="J27" s="458"/>
      <c r="K27" s="37" t="str">
        <f>IF(AND($B$28="✔",$D$27=""),"内容を記入ください","")</f>
        <v/>
      </c>
    </row>
    <row r="28" spans="1:13" ht="16.05" customHeight="1">
      <c r="B28" s="12" t="s">
        <v>87</v>
      </c>
      <c r="C28" s="110" t="s">
        <v>96</v>
      </c>
      <c r="D28" s="459"/>
      <c r="E28" s="460"/>
      <c r="F28" s="460"/>
      <c r="G28" s="460"/>
      <c r="H28" s="460"/>
      <c r="I28" s="460"/>
      <c r="J28" s="461"/>
    </row>
    <row r="29" spans="1:13" ht="15.6" customHeight="1" thickBot="1">
      <c r="A29" s="111"/>
      <c r="B29" s="13"/>
      <c r="C29" s="112" t="s">
        <v>97</v>
      </c>
      <c r="D29" s="345" t="s">
        <v>100</v>
      </c>
      <c r="E29" s="345"/>
      <c r="F29" s="14" t="s">
        <v>87</v>
      </c>
      <c r="G29" s="113" t="s">
        <v>96</v>
      </c>
      <c r="H29" s="15" t="s">
        <v>87</v>
      </c>
      <c r="I29" s="114" t="s">
        <v>97</v>
      </c>
      <c r="J29" s="115"/>
      <c r="K29" s="37" t="str">
        <f>IF(B28&lt;&gt;"✔","",IF(COUNTIF($F$29:$H$29,"✔")&gt;=2,"両方に✔がついています。",IF(COUNTIF($F$29:$H$29,"✔")=1,"","施設内での共有の有無を選択してください")))</f>
        <v/>
      </c>
    </row>
    <row r="30" spans="1:13" ht="16.05" customHeight="1">
      <c r="A30" s="116"/>
      <c r="B30" s="362" t="s">
        <v>35</v>
      </c>
      <c r="C30" s="363"/>
      <c r="D30" s="117" t="s">
        <v>72</v>
      </c>
      <c r="E30" s="33"/>
      <c r="F30" s="40" t="s">
        <v>415</v>
      </c>
      <c r="G30" s="23"/>
      <c r="H30" s="41" t="s">
        <v>416</v>
      </c>
      <c r="I30" s="118"/>
      <c r="J30" s="119"/>
      <c r="K30" s="67" t="str">
        <f>IF(COUNTIF($B$33:$B$34,"✔")&gt;=2,"両方に✔がついています。",IF(COUNTIF($B$33:$B$34,"✔")=1,"","栄養管理等について検討する会議の有無を選択してください"))</f>
        <v>栄養管理等について検討する会議の有無を選択してください</v>
      </c>
      <c r="L30" s="37" t="str">
        <f>IF(AND($B$33="✔",$E$30=""),"回数を記入ください","")</f>
        <v/>
      </c>
      <c r="M30" s="37" t="str">
        <f>IF(AND($B$33="✔",$G$30=""),"単位を選択ください","")</f>
        <v/>
      </c>
    </row>
    <row r="31" spans="1:13" ht="13.95" customHeight="1">
      <c r="A31" s="116"/>
      <c r="B31" s="364"/>
      <c r="C31" s="365"/>
      <c r="D31" s="377" t="s">
        <v>179</v>
      </c>
      <c r="E31" s="17" t="s">
        <v>87</v>
      </c>
      <c r="F31" s="120" t="s">
        <v>101</v>
      </c>
      <c r="G31" s="19" t="s">
        <v>87</v>
      </c>
      <c r="H31" s="120" t="s">
        <v>22</v>
      </c>
      <c r="I31" s="19" t="s">
        <v>87</v>
      </c>
      <c r="J31" s="121" t="s">
        <v>23</v>
      </c>
      <c r="K31" s="37" t="str">
        <f>IF($B$33&lt;&gt;"✔","",IF(COUNTIF($E$31:$I$33,"✔")&gt;=1,"入力有・構成員が複数ある場合は全てを選択してください","構成員を全て選択してください"))</f>
        <v/>
      </c>
    </row>
    <row r="32" spans="1:13" ht="16.05" customHeight="1">
      <c r="A32" s="111"/>
      <c r="B32" s="380"/>
      <c r="C32" s="381"/>
      <c r="D32" s="378"/>
      <c r="E32" s="18" t="s">
        <v>87</v>
      </c>
      <c r="F32" s="85" t="s">
        <v>24</v>
      </c>
      <c r="G32" s="7" t="s">
        <v>87</v>
      </c>
      <c r="H32" s="85" t="s">
        <v>102</v>
      </c>
      <c r="I32" s="7" t="s">
        <v>87</v>
      </c>
      <c r="J32" s="106" t="s">
        <v>103</v>
      </c>
      <c r="K32" s="37"/>
    </row>
    <row r="33" spans="1:12" ht="15.6" customHeight="1">
      <c r="A33" s="111"/>
      <c r="B33" s="12"/>
      <c r="C33" s="110" t="s">
        <v>96</v>
      </c>
      <c r="D33" s="378"/>
      <c r="E33" s="18" t="s">
        <v>87</v>
      </c>
      <c r="F33" s="85" t="s">
        <v>104</v>
      </c>
      <c r="G33" s="7" t="s">
        <v>87</v>
      </c>
      <c r="H33" s="85" t="s">
        <v>25</v>
      </c>
      <c r="I33" s="20"/>
      <c r="J33" s="122"/>
      <c r="K33" s="37" t="str">
        <f>IF(AND($G$33="✔",$I$33=""),"「その他」の右側のセルに構成員を入力してください","")</f>
        <v/>
      </c>
    </row>
    <row r="34" spans="1:12" ht="15.6" customHeight="1" thickBot="1">
      <c r="A34" s="111"/>
      <c r="B34" s="16" t="s">
        <v>87</v>
      </c>
      <c r="C34" s="123" t="s">
        <v>97</v>
      </c>
      <c r="D34" s="379"/>
      <c r="E34" s="124"/>
      <c r="F34" s="125"/>
      <c r="G34" s="126"/>
      <c r="H34" s="127" t="s">
        <v>181</v>
      </c>
      <c r="I34" s="42"/>
      <c r="J34" s="128" t="s">
        <v>182</v>
      </c>
      <c r="K34" s="37" t="str">
        <f>IF(AND($B$33="✔",$I$34=""),"人数を入力ください","")</f>
        <v/>
      </c>
      <c r="L34" s="129"/>
    </row>
    <row r="35" spans="1:12" ht="16.05" customHeight="1">
      <c r="A35" s="111"/>
      <c r="B35" s="343" t="s">
        <v>183</v>
      </c>
      <c r="C35" s="344"/>
      <c r="D35" s="413" t="s">
        <v>177</v>
      </c>
      <c r="E35" s="414"/>
      <c r="F35" s="29"/>
      <c r="G35" s="130" t="s">
        <v>98</v>
      </c>
      <c r="H35" s="131" t="s">
        <v>105</v>
      </c>
      <c r="I35" s="408"/>
      <c r="J35" s="409"/>
      <c r="K35" s="37" t="str">
        <f>IF(COUNTIF($F$35:$F$36,"✔")&gt;=2,"両方に✔がついています。",IF(COUNTIF($F$35:$F$36,"✔")=1,"","他施設との重複の有無を選択してください"))</f>
        <v>他施設との重複の有無を選択してください</v>
      </c>
      <c r="L35" s="37" t="str">
        <f>IF(AND($F$35="✔",$I$35=""),"重複する施設名を記入ください","")</f>
        <v/>
      </c>
    </row>
    <row r="36" spans="1:12" ht="16.05" customHeight="1">
      <c r="A36" s="111"/>
      <c r="B36" s="300"/>
      <c r="C36" s="301"/>
      <c r="D36" s="415"/>
      <c r="E36" s="416"/>
      <c r="F36" s="43" t="s">
        <v>87</v>
      </c>
      <c r="G36" s="132" t="s">
        <v>99</v>
      </c>
      <c r="H36" s="133"/>
      <c r="I36" s="134"/>
      <c r="J36" s="135"/>
    </row>
    <row r="37" spans="1:12" ht="16.05" customHeight="1">
      <c r="A37" s="111"/>
      <c r="B37" s="300"/>
      <c r="C37" s="301"/>
      <c r="D37" s="341" t="s">
        <v>21</v>
      </c>
      <c r="E37" s="342"/>
      <c r="F37" s="136" t="s">
        <v>22</v>
      </c>
      <c r="G37" s="137" t="s">
        <v>23</v>
      </c>
      <c r="H37" s="138" t="s">
        <v>24</v>
      </c>
      <c r="I37" s="139" t="s">
        <v>25</v>
      </c>
      <c r="J37" s="140" t="s">
        <v>26</v>
      </c>
    </row>
    <row r="38" spans="1:12" ht="16.05" customHeight="1">
      <c r="A38" s="111"/>
      <c r="B38" s="300"/>
      <c r="C38" s="301"/>
      <c r="D38" s="316" t="s">
        <v>27</v>
      </c>
      <c r="E38" s="141" t="s">
        <v>28</v>
      </c>
      <c r="F38" s="44"/>
      <c r="G38" s="44"/>
      <c r="H38" s="45"/>
      <c r="I38" s="44"/>
      <c r="J38" s="49" t="str">
        <f>IF(SUM(F38:I38)&lt;&gt;0,SUM(F38:I38),"")</f>
        <v/>
      </c>
      <c r="K38" s="37" t="str">
        <f>IF(COUNTA($F$38:$I$41)&gt;=1,"入力有・各区分の人数を入力してください","給食従事職員の人数を入力してください")</f>
        <v>給食従事職員の人数を入力してください</v>
      </c>
    </row>
    <row r="39" spans="1:12" ht="16.05" customHeight="1">
      <c r="A39" s="111"/>
      <c r="B39" s="300"/>
      <c r="C39" s="301"/>
      <c r="D39" s="317"/>
      <c r="E39" s="142" t="s">
        <v>29</v>
      </c>
      <c r="F39" s="46"/>
      <c r="G39" s="44"/>
      <c r="H39" s="44"/>
      <c r="I39" s="44"/>
      <c r="J39" s="50" t="str">
        <f t="shared" ref="J39:J41" si="0">IF(SUM(F39:I39)&lt;&gt;0,SUM(F39:I39),"")</f>
        <v/>
      </c>
    </row>
    <row r="40" spans="1:12" ht="16.05" customHeight="1">
      <c r="A40" s="111"/>
      <c r="B40" s="300"/>
      <c r="C40" s="301"/>
      <c r="D40" s="382" t="s">
        <v>30</v>
      </c>
      <c r="E40" s="142" t="s">
        <v>28</v>
      </c>
      <c r="F40" s="46"/>
      <c r="G40" s="44"/>
      <c r="H40" s="44"/>
      <c r="I40" s="44"/>
      <c r="J40" s="50" t="str">
        <f t="shared" si="0"/>
        <v/>
      </c>
    </row>
    <row r="41" spans="1:12" ht="16.05" customHeight="1" thickBot="1">
      <c r="A41" s="111"/>
      <c r="B41" s="302"/>
      <c r="C41" s="303"/>
      <c r="D41" s="383"/>
      <c r="E41" s="143" t="s">
        <v>29</v>
      </c>
      <c r="F41" s="47"/>
      <c r="G41" s="48"/>
      <c r="H41" s="48"/>
      <c r="I41" s="48"/>
      <c r="J41" s="51" t="str">
        <f t="shared" si="0"/>
        <v/>
      </c>
    </row>
    <row r="42" spans="1:12" ht="14.55" customHeight="1">
      <c r="A42" s="111"/>
      <c r="B42" s="330" t="s">
        <v>36</v>
      </c>
      <c r="C42" s="331"/>
      <c r="D42" s="144" t="s">
        <v>140</v>
      </c>
      <c r="E42" s="326" t="s">
        <v>31</v>
      </c>
      <c r="F42" s="417" t="s">
        <v>32</v>
      </c>
      <c r="G42" s="326" t="s">
        <v>33</v>
      </c>
      <c r="H42" s="145" t="s">
        <v>25</v>
      </c>
      <c r="I42" s="145" t="s">
        <v>25</v>
      </c>
      <c r="J42" s="400" t="s">
        <v>26</v>
      </c>
      <c r="K42" s="37" t="str">
        <f>IF(COUNTA($E$44:$I$48)&gt;=1,"入力有・各区分の平均給食数を入力してください","１日あたりの平均給食数を入力してください")</f>
        <v>１日あたりの平均給食数を入力してください</v>
      </c>
    </row>
    <row r="43" spans="1:12" ht="14.55" customHeight="1">
      <c r="A43" s="111"/>
      <c r="B43" s="332"/>
      <c r="C43" s="333"/>
      <c r="D43" s="146" t="s">
        <v>141</v>
      </c>
      <c r="E43" s="327"/>
      <c r="F43" s="418"/>
      <c r="G43" s="327"/>
      <c r="H43" s="34"/>
      <c r="I43" s="34"/>
      <c r="J43" s="401"/>
      <c r="K43" s="37" t="str">
        <f>IF(COUNTA($H$43:$I$43)=0,"該当がある場合はその他の下側のセルに区分を入力ください（例：補食）",IF(COUNTA($H$43:$I$43)=2,"","入力有・複数該当がある場合は全ての区分を入力ください"))</f>
        <v>該当がある場合はその他の下側のセルに区分を入力ください（例：補食）</v>
      </c>
    </row>
    <row r="44" spans="1:12" ht="14.55" customHeight="1">
      <c r="A44" s="111"/>
      <c r="B44" s="332"/>
      <c r="C44" s="333"/>
      <c r="D44" s="52"/>
      <c r="E44" s="45"/>
      <c r="F44" s="45"/>
      <c r="G44" s="45"/>
      <c r="H44" s="45"/>
      <c r="I44" s="45"/>
      <c r="J44" s="54" t="str">
        <f>IF(SUM(E44:I44)&lt;&gt;0,SUM(E44:I44),"")</f>
        <v/>
      </c>
      <c r="K44" s="37" t="str">
        <f>IF(ISBLANK($D$44),"該当がある場合は、区分を入力してください","")</f>
        <v>該当がある場合は、区分を入力してください</v>
      </c>
    </row>
    <row r="45" spans="1:12" ht="14.55" customHeight="1">
      <c r="A45" s="111"/>
      <c r="B45" s="332"/>
      <c r="C45" s="333"/>
      <c r="D45" s="53"/>
      <c r="E45" s="147"/>
      <c r="F45" s="148"/>
      <c r="G45" s="147"/>
      <c r="H45" s="149"/>
      <c r="I45" s="149"/>
      <c r="J45" s="150"/>
      <c r="K45" s="37" t="str">
        <f>IF(ISBLANK($D$45),"該当がある場合は、上区分の定員を入力ください","")</f>
        <v>該当がある場合は、上区分の定員を入力ください</v>
      </c>
    </row>
    <row r="46" spans="1:12" ht="14.55" customHeight="1">
      <c r="A46" s="111"/>
      <c r="B46" s="332"/>
      <c r="C46" s="333"/>
      <c r="D46" s="52"/>
      <c r="E46" s="45"/>
      <c r="F46" s="45"/>
      <c r="G46" s="45"/>
      <c r="H46" s="45"/>
      <c r="I46" s="45"/>
      <c r="J46" s="54" t="str">
        <f>IF(SUM(E46:I46)&lt;&gt;0,SUM(E46:I46),"")</f>
        <v/>
      </c>
      <c r="K46" s="37" t="str">
        <f>IF(ISBLANK($D$46),"該当がある場合は、区分を入力してください","")</f>
        <v>該当がある場合は、区分を入力してください</v>
      </c>
    </row>
    <row r="47" spans="1:12" ht="14.55" customHeight="1">
      <c r="A47" s="111"/>
      <c r="B47" s="332"/>
      <c r="C47" s="333"/>
      <c r="D47" s="53"/>
      <c r="E47" s="147"/>
      <c r="F47" s="148"/>
      <c r="G47" s="147"/>
      <c r="H47" s="149"/>
      <c r="I47" s="149"/>
      <c r="J47" s="150"/>
      <c r="K47" s="37" t="str">
        <f>IF(ISBLANK($D$47),"該当がある場合は、上区分の定員を入力ください","")</f>
        <v>該当がある場合は、上区分の定員を入力ください</v>
      </c>
    </row>
    <row r="48" spans="1:12" ht="14.55" customHeight="1">
      <c r="A48" s="111"/>
      <c r="B48" s="332"/>
      <c r="C48" s="333"/>
      <c r="D48" s="151" t="s">
        <v>150</v>
      </c>
      <c r="E48" s="45"/>
      <c r="F48" s="45"/>
      <c r="G48" s="45"/>
      <c r="H48" s="45"/>
      <c r="I48" s="45"/>
      <c r="J48" s="54" t="str">
        <f>IF(SUM(E48:I48)&lt;&gt;0,SUM(E48:I48),"")</f>
        <v/>
      </c>
    </row>
    <row r="49" spans="1:20" ht="14.55" customHeight="1">
      <c r="A49" s="111"/>
      <c r="B49" s="334"/>
      <c r="C49" s="335"/>
      <c r="D49" s="152"/>
      <c r="E49" s="153"/>
      <c r="F49" s="154"/>
      <c r="G49" s="153"/>
      <c r="H49" s="153"/>
      <c r="I49" s="153"/>
      <c r="J49" s="150"/>
      <c r="K49" s="155"/>
    </row>
    <row r="50" spans="1:20" ht="14.55" customHeight="1">
      <c r="A50" s="111"/>
      <c r="B50" s="334"/>
      <c r="C50" s="335"/>
      <c r="D50" s="156" t="s">
        <v>26</v>
      </c>
      <c r="E50" s="55" t="str">
        <f>IF(SUM(E44:E49)&lt;&gt;0,SUM(E44:E49),"")</f>
        <v/>
      </c>
      <c r="F50" s="55" t="str">
        <f t="shared" ref="F50:J50" si="1">IF(SUM(F44:F49)&lt;&gt;0,SUM(F44:F49),"")</f>
        <v/>
      </c>
      <c r="G50" s="55" t="str">
        <f t="shared" si="1"/>
        <v/>
      </c>
      <c r="H50" s="55" t="str">
        <f t="shared" si="1"/>
        <v/>
      </c>
      <c r="I50" s="55" t="str">
        <f t="shared" si="1"/>
        <v/>
      </c>
      <c r="J50" s="55" t="str">
        <f t="shared" si="1"/>
        <v/>
      </c>
      <c r="K50" s="155"/>
    </row>
    <row r="51" spans="1:20" ht="14.55" customHeight="1" thickBot="1">
      <c r="A51" s="111"/>
      <c r="B51" s="336"/>
      <c r="C51" s="337"/>
      <c r="D51" s="157" t="str">
        <f>IF(SUM(D45+D47)&lt;&gt;0,SUM(D45+D47),"")</f>
        <v/>
      </c>
      <c r="E51" s="158"/>
      <c r="F51" s="159"/>
      <c r="G51" s="158"/>
      <c r="H51" s="158"/>
      <c r="I51" s="158"/>
      <c r="J51" s="160"/>
      <c r="K51" s="155"/>
      <c r="T51" s="129"/>
    </row>
    <row r="52" spans="1:20" ht="14.55" customHeight="1" thickBot="1">
      <c r="A52" s="111"/>
      <c r="B52" s="352" t="s">
        <v>151</v>
      </c>
      <c r="C52" s="353"/>
      <c r="D52" s="56"/>
      <c r="E52" s="161" t="s">
        <v>152</v>
      </c>
      <c r="F52" s="360" t="s">
        <v>153</v>
      </c>
      <c r="G52" s="360"/>
      <c r="H52" s="360"/>
      <c r="I52" s="360"/>
      <c r="J52" s="361"/>
      <c r="K52" s="37" t="str">
        <f>IF(ISBLANK($D$52),"該当がある場合は、喫食状況を入力してください","")</f>
        <v>該当がある場合は、喫食状況を入力してください</v>
      </c>
      <c r="T52" s="129"/>
    </row>
    <row r="53" spans="1:20" ht="14.55" customHeight="1">
      <c r="A53" s="111"/>
      <c r="B53" s="362" t="s">
        <v>154</v>
      </c>
      <c r="C53" s="363"/>
      <c r="D53" s="3"/>
      <c r="E53" s="83" t="s">
        <v>168</v>
      </c>
      <c r="F53" s="162"/>
      <c r="G53" s="162"/>
      <c r="H53" s="162"/>
      <c r="I53" s="162"/>
      <c r="J53" s="163"/>
      <c r="K53" s="129"/>
      <c r="T53" s="129"/>
    </row>
    <row r="54" spans="1:20" ht="14.55" customHeight="1">
      <c r="A54" s="111"/>
      <c r="B54" s="364"/>
      <c r="C54" s="365"/>
      <c r="D54" s="21"/>
      <c r="E54" s="164" t="s">
        <v>169</v>
      </c>
      <c r="F54" s="162"/>
      <c r="G54" s="165"/>
      <c r="H54" s="165"/>
      <c r="I54" s="165"/>
      <c r="J54" s="166"/>
      <c r="K54" s="129"/>
      <c r="T54" s="129"/>
    </row>
    <row r="55" spans="1:20" ht="14.55" customHeight="1">
      <c r="A55" s="111"/>
      <c r="B55" s="364"/>
      <c r="C55" s="365"/>
      <c r="D55" s="4"/>
      <c r="E55" s="85" t="s">
        <v>170</v>
      </c>
      <c r="F55" s="324" t="s">
        <v>156</v>
      </c>
      <c r="G55" s="18"/>
      <c r="H55" s="167" t="s">
        <v>157</v>
      </c>
      <c r="I55" s="7"/>
      <c r="J55" s="168" t="s">
        <v>158</v>
      </c>
      <c r="K55" s="129"/>
      <c r="T55" s="129"/>
    </row>
    <row r="56" spans="1:20" ht="14.55" customHeight="1">
      <c r="A56" s="111"/>
      <c r="B56" s="364"/>
      <c r="C56" s="365"/>
      <c r="D56" s="245"/>
      <c r="E56" s="169" t="s">
        <v>155</v>
      </c>
      <c r="F56" s="325"/>
      <c r="G56" s="18" t="s">
        <v>87</v>
      </c>
      <c r="H56" s="167" t="s">
        <v>159</v>
      </c>
      <c r="I56" s="170" t="s">
        <v>87</v>
      </c>
      <c r="J56" s="106"/>
      <c r="K56" s="129"/>
      <c r="T56" s="129"/>
    </row>
    <row r="57" spans="1:20" ht="14.55" customHeight="1">
      <c r="A57" s="111"/>
      <c r="B57" s="364"/>
      <c r="C57" s="365"/>
      <c r="D57" s="4"/>
      <c r="E57" s="171" t="s">
        <v>171</v>
      </c>
      <c r="F57" s="172"/>
      <c r="G57" s="18"/>
      <c r="H57" s="173" t="s">
        <v>424</v>
      </c>
      <c r="I57" s="328"/>
      <c r="J57" s="329"/>
      <c r="K57" s="37" t="str">
        <f>IF(AND($G$57="✔",$I$57=""),"「その他」の右側のセルに種類を入力してください","")</f>
        <v/>
      </c>
      <c r="T57" s="129"/>
    </row>
    <row r="58" spans="1:20" ht="14.55" customHeight="1" thickBot="1">
      <c r="A58" s="111"/>
      <c r="B58" s="366"/>
      <c r="C58" s="367"/>
      <c r="D58" s="246"/>
      <c r="E58" s="174" t="s">
        <v>155</v>
      </c>
      <c r="F58" s="175"/>
      <c r="G58" s="175"/>
      <c r="H58" s="175"/>
      <c r="I58" s="175"/>
      <c r="J58" s="89"/>
      <c r="K58" s="129"/>
      <c r="T58" s="129"/>
    </row>
    <row r="59" spans="1:20" ht="14.55" customHeight="1">
      <c r="A59" s="111"/>
      <c r="B59" s="249" t="s">
        <v>111</v>
      </c>
      <c r="C59" s="250"/>
      <c r="D59" s="423" t="s">
        <v>180</v>
      </c>
      <c r="E59" s="6" t="s">
        <v>87</v>
      </c>
      <c r="F59" s="176" t="s">
        <v>106</v>
      </c>
      <c r="G59" s="6" t="s">
        <v>87</v>
      </c>
      <c r="H59" s="176" t="s">
        <v>107</v>
      </c>
      <c r="I59" s="6" t="s">
        <v>87</v>
      </c>
      <c r="J59" s="177" t="s">
        <v>108</v>
      </c>
      <c r="K59" s="37" t="str">
        <f>IF(COUNTIF($B$63:$B$64,"✔")&gt;=2,"両方に✔がついています。",IF(COUNTIF($B$63:$B$64,"✔")=1,"","対象者の把握の有無を選択してください"))</f>
        <v>対象者の把握の有無を選択してください</v>
      </c>
    </row>
    <row r="60" spans="1:20" ht="14.55" customHeight="1">
      <c r="A60" s="111"/>
      <c r="B60" s="251"/>
      <c r="C60" s="252"/>
      <c r="D60" s="424"/>
      <c r="E60" s="7" t="s">
        <v>87</v>
      </c>
      <c r="F60" s="178" t="s">
        <v>109</v>
      </c>
      <c r="G60" s="7" t="s">
        <v>87</v>
      </c>
      <c r="H60" s="35" t="s">
        <v>110</v>
      </c>
      <c r="I60" s="7" t="s">
        <v>87</v>
      </c>
      <c r="J60" s="179" t="s">
        <v>172</v>
      </c>
      <c r="K60" s="37" t="str">
        <f>IF($B$63&lt;&gt;"✔","",IF(COUNTIF($E$59:$I$62,"✔")&gt;=1,"入力有・把握内容が複数ある場合は全ての把握内容を選択してください","把握内容を全て選択してください"))</f>
        <v/>
      </c>
    </row>
    <row r="61" spans="1:20" ht="14.55" customHeight="1">
      <c r="A61" s="111"/>
      <c r="B61" s="251"/>
      <c r="C61" s="252"/>
      <c r="D61" s="424"/>
      <c r="E61" s="7" t="s">
        <v>87</v>
      </c>
      <c r="F61" s="35" t="s">
        <v>137</v>
      </c>
      <c r="G61" s="7" t="s">
        <v>87</v>
      </c>
      <c r="H61" s="35" t="s">
        <v>138</v>
      </c>
      <c r="I61" s="7" t="s">
        <v>87</v>
      </c>
      <c r="J61" s="179" t="s">
        <v>139</v>
      </c>
    </row>
    <row r="62" spans="1:20" ht="14.55" customHeight="1">
      <c r="A62" s="111"/>
      <c r="B62" s="253"/>
      <c r="C62" s="254"/>
      <c r="D62" s="357"/>
      <c r="E62" s="7" t="s">
        <v>87</v>
      </c>
      <c r="F62" s="180" t="s">
        <v>86</v>
      </c>
      <c r="G62" s="276"/>
      <c r="H62" s="368"/>
      <c r="I62" s="181"/>
      <c r="J62" s="182"/>
      <c r="K62" s="37" t="str">
        <f>IF(AND($E$62="✔",$G$62=""),"「その他」の右側のセルに把握内容を記入ください","")</f>
        <v/>
      </c>
      <c r="L62" s="183"/>
    </row>
    <row r="63" spans="1:20" ht="15.6" customHeight="1">
      <c r="A63" s="111"/>
      <c r="B63" s="22" t="s">
        <v>87</v>
      </c>
      <c r="C63" s="184" t="s">
        <v>96</v>
      </c>
      <c r="D63" s="354" t="s">
        <v>160</v>
      </c>
      <c r="E63" s="355"/>
      <c r="F63" s="420" t="s">
        <v>185</v>
      </c>
      <c r="G63" s="421"/>
      <c r="H63" s="422"/>
      <c r="I63" s="422"/>
      <c r="J63" s="106"/>
      <c r="K63" s="37" t="str">
        <f>IF($B$63&lt;&gt;"✔","",IF($I$60&lt;&gt;"✔","",IF($H$63="","yyyy/mmで入力ください。","入力有・入力内容が（○年○月）になっているかご確認ください。")))</f>
        <v/>
      </c>
      <c r="L63" s="183"/>
    </row>
    <row r="64" spans="1:20" ht="15.6" customHeight="1">
      <c r="A64" s="111"/>
      <c r="B64" s="12" t="s">
        <v>87</v>
      </c>
      <c r="C64" s="110" t="s">
        <v>97</v>
      </c>
      <c r="D64" s="356" t="s">
        <v>161</v>
      </c>
      <c r="E64" s="358" t="s">
        <v>162</v>
      </c>
      <c r="F64" s="359"/>
      <c r="G64" s="429" t="s">
        <v>163</v>
      </c>
      <c r="H64" s="430"/>
      <c r="I64" s="429" t="s">
        <v>164</v>
      </c>
      <c r="J64" s="431"/>
      <c r="L64" s="183"/>
    </row>
    <row r="65" spans="1:12" ht="14.55" customHeight="1">
      <c r="A65" s="111"/>
      <c r="B65" s="185"/>
      <c r="C65" s="186"/>
      <c r="D65" s="357"/>
      <c r="E65" s="57"/>
      <c r="F65" s="187" t="s">
        <v>165</v>
      </c>
      <c r="G65" s="58"/>
      <c r="H65" s="187" t="s">
        <v>165</v>
      </c>
      <c r="I65" s="61" t="str">
        <f>IF(OR(E65="",G65=""),"",SUM(E65-G65))</f>
        <v/>
      </c>
      <c r="J65" s="188" t="s">
        <v>165</v>
      </c>
      <c r="K65" s="37" t="str">
        <f>IF($I$60&lt;&gt;"✔","",IF(OR($E$65="",$G$65="",$E$67="",$G$67=""),"肥満・やせの%を全て入力してください。",""))</f>
        <v/>
      </c>
      <c r="L65" s="183"/>
    </row>
    <row r="66" spans="1:12" ht="14.55" customHeight="1">
      <c r="A66" s="111"/>
      <c r="B66" s="185"/>
      <c r="C66" s="186"/>
      <c r="D66" s="432" t="s">
        <v>166</v>
      </c>
      <c r="E66" s="434" t="s">
        <v>162</v>
      </c>
      <c r="F66" s="359"/>
      <c r="G66" s="434" t="s">
        <v>163</v>
      </c>
      <c r="H66" s="359"/>
      <c r="I66" s="434" t="s">
        <v>164</v>
      </c>
      <c r="J66" s="435"/>
      <c r="L66" s="183"/>
    </row>
    <row r="67" spans="1:12" ht="14.55" customHeight="1" thickBot="1">
      <c r="A67" s="111"/>
      <c r="B67" s="189"/>
      <c r="C67" s="190"/>
      <c r="D67" s="433"/>
      <c r="E67" s="59"/>
      <c r="F67" s="191" t="s">
        <v>165</v>
      </c>
      <c r="G67" s="60"/>
      <c r="H67" s="191" t="s">
        <v>165</v>
      </c>
      <c r="I67" s="62" t="str">
        <f>IF(OR(E67="",G67=""),"",SUM(E67-G67))</f>
        <v/>
      </c>
      <c r="J67" s="192" t="s">
        <v>165</v>
      </c>
      <c r="L67" s="183"/>
    </row>
    <row r="68" spans="1:12" ht="14.55" customHeight="1">
      <c r="A68" s="111"/>
      <c r="B68" s="249" t="s">
        <v>184</v>
      </c>
      <c r="C68" s="250"/>
      <c r="D68" s="193" t="s">
        <v>73</v>
      </c>
      <c r="E68" s="23"/>
      <c r="F68" s="194" t="s">
        <v>37</v>
      </c>
      <c r="G68" s="194"/>
      <c r="H68" s="195"/>
      <c r="I68" s="195"/>
      <c r="J68" s="196"/>
      <c r="K68" s="37" t="str">
        <f>IF(COUNTIF($B$77:$B$78,"✔")&gt;=2,"両方に✔がついています。",IF(COUNTIF($B$77:$B$78,"✔")=1,"","給与栄養目標量の設定の有無を選択してください"))</f>
        <v>給与栄養目標量の設定の有無を選択してください</v>
      </c>
      <c r="L68" s="37" t="str">
        <f>IF(AND($B$77="✔",$E$68=""),"設定区分数を入力してください","")</f>
        <v/>
      </c>
    </row>
    <row r="69" spans="1:12" ht="14.55" customHeight="1">
      <c r="A69" s="111"/>
      <c r="B69" s="251"/>
      <c r="C69" s="252"/>
      <c r="D69" s="264" t="s">
        <v>66</v>
      </c>
      <c r="E69" s="265"/>
      <c r="F69" s="266"/>
      <c r="G69" s="7" t="s">
        <v>87</v>
      </c>
      <c r="H69" s="197" t="s">
        <v>98</v>
      </c>
      <c r="I69" s="18" t="s">
        <v>87</v>
      </c>
      <c r="J69" s="198" t="s">
        <v>99</v>
      </c>
      <c r="K69" s="37" t="str">
        <f>IF(B77&lt;&gt;"✔","",IF(COUNTIF($G$69:$J$69,"✔")&gt;=2,"両方に✔がついています。",IF(COUNTIF($G$69:$J$69,"✔")=1,"","別紙の有無を選択してください")))</f>
        <v/>
      </c>
      <c r="L69" s="37" t="str">
        <f>IF(AND($B$77="✔",$G$69="✔"),"別紙をあわせてご提出ください。","")</f>
        <v/>
      </c>
    </row>
    <row r="70" spans="1:12" ht="14.55" customHeight="1">
      <c r="A70" s="111"/>
      <c r="B70" s="251"/>
      <c r="C70" s="252"/>
      <c r="D70" s="257" t="s">
        <v>38</v>
      </c>
      <c r="E70" s="258"/>
      <c r="F70" s="261" t="s">
        <v>40</v>
      </c>
      <c r="G70" s="199" t="s">
        <v>39</v>
      </c>
      <c r="H70" s="200" t="s">
        <v>74</v>
      </c>
      <c r="I70" s="273"/>
      <c r="J70" s="274"/>
      <c r="K70" s="37" t="str">
        <f>IF(AND($B$77="✔",$I$70=""),"区分１の対象者を入力ください（例：常食）","")</f>
        <v/>
      </c>
      <c r="L70" s="129"/>
    </row>
    <row r="71" spans="1:12" ht="14.55" customHeight="1">
      <c r="A71" s="111"/>
      <c r="B71" s="251"/>
      <c r="C71" s="252"/>
      <c r="D71" s="259"/>
      <c r="E71" s="260"/>
      <c r="F71" s="261"/>
      <c r="G71" s="262" t="s">
        <v>41</v>
      </c>
      <c r="H71" s="263"/>
      <c r="I71" s="390" t="s">
        <v>42</v>
      </c>
      <c r="J71" s="391"/>
      <c r="K71" s="129"/>
    </row>
    <row r="72" spans="1:12" ht="14.55" customHeight="1">
      <c r="A72" s="111"/>
      <c r="B72" s="251"/>
      <c r="C72" s="252"/>
      <c r="D72" s="269" t="s">
        <v>47</v>
      </c>
      <c r="E72" s="270"/>
      <c r="F72" s="201" t="s">
        <v>58</v>
      </c>
      <c r="G72" s="442"/>
      <c r="H72" s="443"/>
      <c r="I72" s="267"/>
      <c r="J72" s="268"/>
      <c r="K72" s="37" t="str">
        <f>IF($B$77&lt;&gt;"✔","",IF(COUNTA($G$72:$J$82)=22,"","給与栄養目標量と実施給与栄養量欄を全て入力してください"))</f>
        <v/>
      </c>
    </row>
    <row r="73" spans="1:12" ht="14.55" customHeight="1">
      <c r="A73" s="111"/>
      <c r="B73" s="251"/>
      <c r="C73" s="252"/>
      <c r="D73" s="269" t="s">
        <v>48</v>
      </c>
      <c r="E73" s="270"/>
      <c r="F73" s="201" t="s">
        <v>59</v>
      </c>
      <c r="G73" s="271"/>
      <c r="H73" s="272"/>
      <c r="I73" s="310"/>
      <c r="J73" s="311"/>
    </row>
    <row r="74" spans="1:12" ht="14.55" customHeight="1">
      <c r="A74" s="111"/>
      <c r="B74" s="251"/>
      <c r="C74" s="252"/>
      <c r="D74" s="269" t="s">
        <v>49</v>
      </c>
      <c r="E74" s="270"/>
      <c r="F74" s="201" t="s">
        <v>59</v>
      </c>
      <c r="G74" s="271"/>
      <c r="H74" s="272"/>
      <c r="I74" s="310"/>
      <c r="J74" s="311"/>
    </row>
    <row r="75" spans="1:12" ht="14.55" customHeight="1">
      <c r="A75" s="111"/>
      <c r="B75" s="251"/>
      <c r="C75" s="252"/>
      <c r="D75" s="269" t="s">
        <v>50</v>
      </c>
      <c r="E75" s="270"/>
      <c r="F75" s="201" t="s">
        <v>60</v>
      </c>
      <c r="G75" s="271"/>
      <c r="H75" s="272"/>
      <c r="I75" s="310"/>
      <c r="J75" s="311"/>
    </row>
    <row r="76" spans="1:12" ht="14.55" customHeight="1">
      <c r="A76" s="111"/>
      <c r="B76" s="202"/>
      <c r="C76" s="203"/>
      <c r="D76" s="269" t="s">
        <v>51</v>
      </c>
      <c r="E76" s="270"/>
      <c r="F76" s="201" t="s">
        <v>61</v>
      </c>
      <c r="G76" s="271"/>
      <c r="H76" s="272"/>
      <c r="I76" s="310"/>
      <c r="J76" s="311"/>
    </row>
    <row r="77" spans="1:12" ht="15.6" customHeight="1">
      <c r="A77" s="111"/>
      <c r="B77" s="12" t="s">
        <v>87</v>
      </c>
      <c r="C77" s="110" t="s">
        <v>96</v>
      </c>
      <c r="D77" s="269" t="s">
        <v>52</v>
      </c>
      <c r="E77" s="270"/>
      <c r="F77" s="201" t="s">
        <v>61</v>
      </c>
      <c r="G77" s="271"/>
      <c r="H77" s="272"/>
      <c r="I77" s="310"/>
      <c r="J77" s="311"/>
    </row>
    <row r="78" spans="1:12" ht="15.6" customHeight="1">
      <c r="A78" s="111"/>
      <c r="B78" s="12" t="s">
        <v>87</v>
      </c>
      <c r="C78" s="204" t="s">
        <v>97</v>
      </c>
      <c r="D78" s="269" t="s">
        <v>53</v>
      </c>
      <c r="E78" s="270"/>
      <c r="F78" s="201" t="s">
        <v>61</v>
      </c>
      <c r="G78" s="271"/>
      <c r="H78" s="272"/>
      <c r="I78" s="310"/>
      <c r="J78" s="311"/>
    </row>
    <row r="79" spans="1:12" ht="14.55" customHeight="1">
      <c r="A79" s="111"/>
      <c r="B79" s="205"/>
      <c r="C79" s="206"/>
      <c r="D79" s="269" t="s">
        <v>54</v>
      </c>
      <c r="E79" s="270"/>
      <c r="F79" s="201" t="s">
        <v>61</v>
      </c>
      <c r="G79" s="271"/>
      <c r="H79" s="272"/>
      <c r="I79" s="310"/>
      <c r="J79" s="311"/>
    </row>
    <row r="80" spans="1:12" ht="14.55" customHeight="1">
      <c r="A80" s="111"/>
      <c r="B80" s="205"/>
      <c r="C80" s="206"/>
      <c r="D80" s="269" t="s">
        <v>55</v>
      </c>
      <c r="E80" s="270"/>
      <c r="F80" s="201" t="s">
        <v>61</v>
      </c>
      <c r="G80" s="271"/>
      <c r="H80" s="272"/>
      <c r="I80" s="310"/>
      <c r="J80" s="311"/>
    </row>
    <row r="81" spans="1:13" ht="14.55" customHeight="1">
      <c r="A81" s="111"/>
      <c r="B81" s="205"/>
      <c r="C81" s="206"/>
      <c r="D81" s="269" t="s">
        <v>56</v>
      </c>
      <c r="E81" s="270"/>
      <c r="F81" s="201" t="s">
        <v>59</v>
      </c>
      <c r="G81" s="271"/>
      <c r="H81" s="272"/>
      <c r="I81" s="310"/>
      <c r="J81" s="311"/>
    </row>
    <row r="82" spans="1:13" ht="14.55" customHeight="1" thickBot="1">
      <c r="A82" s="111"/>
      <c r="B82" s="207"/>
      <c r="C82" s="208"/>
      <c r="D82" s="322" t="s">
        <v>57</v>
      </c>
      <c r="E82" s="323"/>
      <c r="F82" s="209" t="s">
        <v>59</v>
      </c>
      <c r="G82" s="320"/>
      <c r="H82" s="321"/>
      <c r="I82" s="312"/>
      <c r="J82" s="313"/>
    </row>
    <row r="83" spans="1:13" ht="15" customHeight="1">
      <c r="A83" s="111"/>
      <c r="B83" s="318" t="s">
        <v>112</v>
      </c>
      <c r="C83" s="319"/>
      <c r="D83" s="64" t="s">
        <v>72</v>
      </c>
      <c r="E83" s="23"/>
      <c r="F83" s="63" t="s">
        <v>415</v>
      </c>
      <c r="G83" s="23"/>
      <c r="H83" s="41" t="s">
        <v>419</v>
      </c>
      <c r="I83" s="41"/>
      <c r="J83" s="210"/>
      <c r="K83" s="37" t="str">
        <f>IF(COUNTIF($B$84:$B$85,"✔")&gt;=2,"両方に✔がついています。",IF(COUNTIF($B$84:$B$85,"✔")=1,"","摂取状況の把握の有無を選択してください"))</f>
        <v>摂取状況の把握の有無を選択してください</v>
      </c>
      <c r="L83" s="37" t="str">
        <f>IF(AND($B$84="✔",$E$83=""),"実施回数を入力してください","")</f>
        <v/>
      </c>
      <c r="M83" s="37" t="str">
        <f>IF(AND($B$84="✔",$G$83=""),"単位を選択ください","")</f>
        <v/>
      </c>
    </row>
    <row r="84" spans="1:13" ht="15.6" customHeight="1">
      <c r="A84" s="111"/>
      <c r="B84" s="22" t="s">
        <v>87</v>
      </c>
      <c r="C84" s="211" t="s">
        <v>96</v>
      </c>
      <c r="D84" s="425" t="s">
        <v>173</v>
      </c>
      <c r="E84" s="7" t="s">
        <v>87</v>
      </c>
      <c r="F84" s="212" t="s">
        <v>113</v>
      </c>
      <c r="G84" s="18" t="s">
        <v>87</v>
      </c>
      <c r="H84" s="213" t="s">
        <v>114</v>
      </c>
      <c r="I84" s="18" t="s">
        <v>87</v>
      </c>
      <c r="J84" s="214" t="s">
        <v>174</v>
      </c>
      <c r="K84" s="37" t="str">
        <f>IF(B84&lt;&gt;"✔","",IF(COUNTIF($E$84:$I$85,"✔")&gt;=1,"入力有・調査方法が複数ある場合は全ての方法に✔を入力ください","摂取状況の把握方法を選択してください"))</f>
        <v/>
      </c>
    </row>
    <row r="85" spans="1:13" ht="15.6" customHeight="1" thickBot="1">
      <c r="A85" s="111"/>
      <c r="B85" s="16" t="s">
        <v>87</v>
      </c>
      <c r="C85" s="123" t="s">
        <v>97</v>
      </c>
      <c r="D85" s="426"/>
      <c r="E85" s="5" t="s">
        <v>87</v>
      </c>
      <c r="F85" s="215" t="s">
        <v>86</v>
      </c>
      <c r="G85" s="287"/>
      <c r="H85" s="287"/>
      <c r="I85" s="287"/>
      <c r="J85" s="288"/>
      <c r="K85" s="37" t="str">
        <f>IF(AND($E$85="✔",$G$85=""),"「その他」の右側のセルに調査方法を入力してください","")</f>
        <v/>
      </c>
    </row>
    <row r="86" spans="1:13" ht="15.6" customHeight="1">
      <c r="A86" s="111"/>
      <c r="B86" s="249" t="s">
        <v>115</v>
      </c>
      <c r="C86" s="250"/>
      <c r="D86" s="64" t="s">
        <v>72</v>
      </c>
      <c r="E86" s="23"/>
      <c r="F86" s="63" t="s">
        <v>415</v>
      </c>
      <c r="G86" s="23"/>
      <c r="H86" s="41" t="s">
        <v>419</v>
      </c>
      <c r="I86" s="41"/>
      <c r="J86" s="210"/>
      <c r="K86" s="37" t="str">
        <f>IF(COUNTIF($B$88:$B$89,"✔")&gt;=2,"両方に✔がついています。",IF(COUNTIF($B$88:$B$89,"✔")=1,"","利用者による食事の評価の有無を選択してください"))</f>
        <v>利用者による食事の評価の有無を選択してください</v>
      </c>
      <c r="L86" s="37" t="str">
        <f>IF(AND($B$88="✔",$E$86=""),"実施回数を入力してください","")</f>
        <v/>
      </c>
      <c r="M86" s="37" t="str">
        <f>IF(AND($B$88="✔",$G$86=""),"単位を選択してください","")</f>
        <v/>
      </c>
    </row>
    <row r="87" spans="1:13" ht="15.6" customHeight="1">
      <c r="A87" s="111"/>
      <c r="B87" s="253"/>
      <c r="C87" s="254"/>
      <c r="D87" s="425" t="s">
        <v>173</v>
      </c>
      <c r="E87" s="18" t="s">
        <v>87</v>
      </c>
      <c r="F87" s="216" t="s">
        <v>116</v>
      </c>
      <c r="G87" s="7" t="s">
        <v>87</v>
      </c>
      <c r="H87" s="217" t="s">
        <v>117</v>
      </c>
      <c r="I87" s="218"/>
      <c r="J87" s="198"/>
      <c r="K87" s="37" t="str">
        <f>IF($B$88&lt;&gt;"✔","",IF(COUNTIF($E$87:$G$88,"✔")&gt;=1,"入力有・評価方法が複数ある場合は全ての方法に✔を入力ください","利用者による食事の評価方法を選択してください"))</f>
        <v/>
      </c>
    </row>
    <row r="88" spans="1:13" ht="15.6" customHeight="1">
      <c r="A88" s="111"/>
      <c r="B88" s="24" t="s">
        <v>87</v>
      </c>
      <c r="C88" s="204" t="s">
        <v>96</v>
      </c>
      <c r="D88" s="427"/>
      <c r="E88" s="7" t="s">
        <v>87</v>
      </c>
      <c r="F88" s="219" t="s">
        <v>86</v>
      </c>
      <c r="G88" s="276"/>
      <c r="H88" s="276"/>
      <c r="I88" s="276"/>
      <c r="J88" s="277"/>
      <c r="K88" s="37" t="str">
        <f>IF(AND($E$88="✔",$G$88=""),"「その他」の右側のセルに評価方法を入力してください","")</f>
        <v/>
      </c>
    </row>
    <row r="89" spans="1:13" ht="15.6" customHeight="1" thickBot="1">
      <c r="A89" s="111"/>
      <c r="B89" s="16" t="s">
        <v>87</v>
      </c>
      <c r="C89" s="123" t="s">
        <v>97</v>
      </c>
      <c r="D89" s="220" t="s">
        <v>75</v>
      </c>
      <c r="E89" s="314"/>
      <c r="F89" s="314"/>
      <c r="G89" s="314"/>
      <c r="H89" s="314"/>
      <c r="I89" s="314"/>
      <c r="J89" s="315"/>
      <c r="K89" s="37" t="str">
        <f>IF(AND($B$88="✔",$E$89=""),"改善課題を入力してください。ない場合は「特になし」と入力ください。","")</f>
        <v/>
      </c>
    </row>
    <row r="90" spans="1:13" ht="18" customHeight="1">
      <c r="A90" s="111"/>
      <c r="B90" s="249" t="s">
        <v>124</v>
      </c>
      <c r="C90" s="250"/>
      <c r="D90" s="278" t="s">
        <v>43</v>
      </c>
      <c r="E90" s="25" t="s">
        <v>87</v>
      </c>
      <c r="F90" s="221" t="s">
        <v>118</v>
      </c>
      <c r="G90" s="6" t="s">
        <v>87</v>
      </c>
      <c r="H90" s="222" t="s">
        <v>119</v>
      </c>
      <c r="I90" s="6" t="s">
        <v>87</v>
      </c>
      <c r="J90" s="223" t="s">
        <v>120</v>
      </c>
      <c r="K90" s="37" t="str">
        <f>IF(COUNTIF($B$93:$B$94,"✔")&gt;=2,"両方に✔がついています。",IF(COUNTIF($B$93:$B$94,"✔")=1,"","利用者への健康・栄養情報の提供の有無を選択してください"))</f>
        <v>利用者への健康・栄養情報の提供の有無を選択してください</v>
      </c>
    </row>
    <row r="91" spans="1:13">
      <c r="A91" s="111"/>
      <c r="B91" s="251"/>
      <c r="C91" s="252"/>
      <c r="D91" s="279"/>
      <c r="E91" s="18" t="s">
        <v>87</v>
      </c>
      <c r="F91" s="224" t="s">
        <v>121</v>
      </c>
      <c r="G91" s="7" t="s">
        <v>87</v>
      </c>
      <c r="H91" s="225" t="s">
        <v>122</v>
      </c>
      <c r="I91" s="18" t="s">
        <v>87</v>
      </c>
      <c r="J91" s="214" t="s">
        <v>123</v>
      </c>
      <c r="K91" s="37" t="str">
        <f>IF($B$93&lt;&gt;"✔","",IF(COUNTIF($E$90:$I$92,"✔")&gt;=1,"入力有・実施内容が複数ある場合は全ての内容に✔を入力ください","実施内容を選択してください"))</f>
        <v/>
      </c>
    </row>
    <row r="92" spans="1:13">
      <c r="A92" s="111"/>
      <c r="B92" s="253"/>
      <c r="C92" s="254"/>
      <c r="D92" s="280"/>
      <c r="E92" s="26" t="s">
        <v>87</v>
      </c>
      <c r="F92" s="226" t="s">
        <v>86</v>
      </c>
      <c r="G92" s="289"/>
      <c r="H92" s="289"/>
      <c r="I92" s="289"/>
      <c r="J92" s="290"/>
      <c r="K92" s="37" t="str">
        <f>IF(AND($E$92="✔",$G$92=""),"「その他」の右側のセルに実施内容を入力してください","")</f>
        <v/>
      </c>
    </row>
    <row r="93" spans="1:13" ht="15.6" customHeight="1">
      <c r="A93" s="111"/>
      <c r="B93" s="12" t="s">
        <v>87</v>
      </c>
      <c r="C93" s="110" t="s">
        <v>96</v>
      </c>
      <c r="D93" s="279" t="s">
        <v>44</v>
      </c>
      <c r="E93" s="18" t="s">
        <v>87</v>
      </c>
      <c r="F93" s="227" t="s">
        <v>125</v>
      </c>
      <c r="G93" s="18" t="s">
        <v>87</v>
      </c>
      <c r="H93" s="228" t="s">
        <v>128</v>
      </c>
      <c r="I93" s="7" t="s">
        <v>87</v>
      </c>
      <c r="J93" s="229" t="s">
        <v>129</v>
      </c>
      <c r="K93" s="37" t="str">
        <f>IF(COUNTIF($E$93:$E$95,"✔")&gt;=2,"両方に✔がついています。",IF(COUNTIF($E$93:$E$95,"✔")=1,"","栄養教育の有無を選択してください"))</f>
        <v>栄養教育の有無を選択してください</v>
      </c>
      <c r="L93" s="37" t="str">
        <f>IF($E$93&lt;&gt;"✔","",IF(COUNTIF($G$93:$J$93,"✔")&gt;=1,"入力有・個別指導・集団指導両方実施の場合は両方に✔を入力ください","栄養教育の指導方法を選択してください"))</f>
        <v/>
      </c>
    </row>
    <row r="94" spans="1:13" ht="15.6" customHeight="1">
      <c r="A94" s="111"/>
      <c r="B94" s="12" t="s">
        <v>87</v>
      </c>
      <c r="C94" s="110" t="s">
        <v>97</v>
      </c>
      <c r="D94" s="279"/>
      <c r="E94" s="385" t="s">
        <v>127</v>
      </c>
      <c r="F94" s="386"/>
      <c r="G94" s="276"/>
      <c r="H94" s="276"/>
      <c r="I94" s="276"/>
      <c r="J94" s="277"/>
      <c r="K94" s="37" t="str">
        <f>IF(AND($E$93="✔",$G$94=""),"栄養教育内容を入力してください","")</f>
        <v/>
      </c>
    </row>
    <row r="95" spans="1:13" ht="16.95" customHeight="1" thickBot="1">
      <c r="A95" s="111"/>
      <c r="B95" s="230"/>
      <c r="C95" s="231"/>
      <c r="D95" s="384"/>
      <c r="E95" s="5" t="s">
        <v>87</v>
      </c>
      <c r="F95" s="232" t="s">
        <v>126</v>
      </c>
      <c r="G95" s="233"/>
      <c r="H95" s="233"/>
      <c r="I95" s="233"/>
      <c r="J95" s="234"/>
    </row>
    <row r="96" spans="1:13" ht="15.6" customHeight="1">
      <c r="A96" s="111"/>
      <c r="B96" s="293" t="s">
        <v>130</v>
      </c>
      <c r="C96" s="294"/>
      <c r="D96" s="64" t="s">
        <v>76</v>
      </c>
      <c r="E96" s="36"/>
      <c r="F96" s="41" t="s">
        <v>63</v>
      </c>
      <c r="G96" s="235"/>
      <c r="H96" s="41"/>
      <c r="I96" s="41"/>
      <c r="J96" s="210"/>
      <c r="K96" s="66" t="str">
        <f>IF(COUNTIF($B$97:$B$98,"✔")&gt;=2,"両方に✔がついています。",IF(COUNTIF($B$97:$B$98,"✔")=1,"","給食従事者向け研修会の参加の有無を選択してください"))</f>
        <v>給食従事者向け研修会の参加の有無を選択してください</v>
      </c>
      <c r="L96" s="37" t="str">
        <f>IF(AND($B$97="✔",$E$96=""),"参加回数を入力してください","")</f>
        <v/>
      </c>
    </row>
    <row r="97" spans="1:12" ht="15.6" customHeight="1">
      <c r="A97" s="111"/>
      <c r="B97" s="12"/>
      <c r="C97" s="110" t="s">
        <v>96</v>
      </c>
      <c r="D97" s="291" t="s">
        <v>135</v>
      </c>
      <c r="E97" s="292"/>
      <c r="F97" s="447"/>
      <c r="G97" s="447"/>
      <c r="H97" s="447"/>
      <c r="I97" s="447"/>
      <c r="J97" s="448"/>
    </row>
    <row r="98" spans="1:12" ht="15.6" customHeight="1" thickBot="1">
      <c r="A98" s="111"/>
      <c r="B98" s="13"/>
      <c r="C98" s="112" t="s">
        <v>97</v>
      </c>
      <c r="D98" s="387"/>
      <c r="E98" s="388"/>
      <c r="F98" s="388"/>
      <c r="G98" s="388"/>
      <c r="H98" s="388"/>
      <c r="I98" s="388"/>
      <c r="J98" s="389"/>
      <c r="K98" s="37" t="str">
        <f>IF(AND($B$97="✔",$D$98=""),"主な研修内容を入力してください","")</f>
        <v/>
      </c>
    </row>
    <row r="99" spans="1:12" ht="16.95" customHeight="1">
      <c r="A99" s="111"/>
      <c r="B99" s="249" t="s">
        <v>131</v>
      </c>
      <c r="C99" s="250"/>
      <c r="D99" s="449" t="s">
        <v>45</v>
      </c>
      <c r="E99" s="450"/>
      <c r="F99" s="451"/>
      <c r="G99" s="29" t="s">
        <v>87</v>
      </c>
      <c r="H99" s="236" t="s">
        <v>125</v>
      </c>
      <c r="I99" s="30" t="s">
        <v>87</v>
      </c>
      <c r="J99" s="237" t="s">
        <v>99</v>
      </c>
      <c r="K99" s="68" t="str">
        <f>IF(COUNTIF($B$102:$B$103,"✔")&gt;=2,"両方に✔がついています。",IF(COUNTIF($B$102:$B$103,"✔")=1,"","危機発生時の給食体制整備の有無を選択してください"))</f>
        <v>危機発生時の給食体制整備の有無を選択してください</v>
      </c>
      <c r="L99" s="37" t="str">
        <f>IF($B$102&lt;&gt;"✔","",IF(COUNTIF($G$99:$J$99,"✔")&gt;=2,"両方に✔がついています。",IF(COUNTIF($G$99:$J$99,"✔")=1,"","危機発生時の給食体制マニュアルの有無を選択してください")))</f>
        <v/>
      </c>
    </row>
    <row r="100" spans="1:12" ht="16.95" customHeight="1">
      <c r="A100" s="111"/>
      <c r="B100" s="251"/>
      <c r="C100" s="252"/>
      <c r="D100" s="452" t="s">
        <v>132</v>
      </c>
      <c r="E100" s="453"/>
      <c r="F100" s="238" t="s">
        <v>83</v>
      </c>
      <c r="G100" s="275"/>
      <c r="H100" s="276"/>
      <c r="I100" s="276"/>
      <c r="J100" s="277"/>
      <c r="K100" s="37" t="str">
        <f>IF(AND($D$102="✔",$G$100=""),"食品名を入力してください","")</f>
        <v/>
      </c>
      <c r="L100" s="37"/>
    </row>
    <row r="101" spans="1:12" ht="16.95" customHeight="1">
      <c r="A101" s="111"/>
      <c r="B101" s="253"/>
      <c r="C101" s="254"/>
      <c r="D101" s="454"/>
      <c r="E101" s="455"/>
      <c r="F101" s="239" t="s">
        <v>81</v>
      </c>
      <c r="G101" s="31"/>
      <c r="H101" s="240" t="s">
        <v>80</v>
      </c>
      <c r="I101" s="31"/>
      <c r="J101" s="241" t="s">
        <v>79</v>
      </c>
      <c r="K101" s="37" t="str">
        <f>IF(AND($D$102="✔",$G$101=""),"保管食数「人分を」を入力してください","")</f>
        <v/>
      </c>
      <c r="L101" s="37" t="str">
        <f>IF(AND($D$102="✔",$I$101=""),"保管食数「日分保管」を記入ください","")</f>
        <v/>
      </c>
    </row>
    <row r="102" spans="1:12" ht="15.6" customHeight="1">
      <c r="A102" s="111"/>
      <c r="B102" s="12"/>
      <c r="C102" s="110" t="s">
        <v>96</v>
      </c>
      <c r="D102" s="27"/>
      <c r="E102" s="242" t="s">
        <v>96</v>
      </c>
      <c r="F102" s="428" t="s">
        <v>82</v>
      </c>
      <c r="G102" s="18"/>
      <c r="H102" s="228" t="s">
        <v>133</v>
      </c>
      <c r="I102" s="7" t="s">
        <v>87</v>
      </c>
      <c r="J102" s="214" t="s">
        <v>134</v>
      </c>
      <c r="K102" s="37" t="str">
        <f>IF($B$102&lt;&gt;"✔","",IF(COUNTIF($D$102:$D$103,"✔")&gt;=2,"両方に✔がついています。",IF(COUNTIF($D$102:$D$103,"✔")=1,"","保管食品の有無を選択してください")))</f>
        <v/>
      </c>
      <c r="L102" s="37"/>
    </row>
    <row r="103" spans="1:12" ht="15.6" customHeight="1">
      <c r="A103" s="111"/>
      <c r="B103" s="12" t="s">
        <v>87</v>
      </c>
      <c r="C103" s="110" t="s">
        <v>97</v>
      </c>
      <c r="D103" s="28" t="s">
        <v>87</v>
      </c>
      <c r="E103" s="243" t="s">
        <v>97</v>
      </c>
      <c r="F103" s="261"/>
      <c r="G103" s="21" t="s">
        <v>87</v>
      </c>
      <c r="H103" s="227" t="s">
        <v>86</v>
      </c>
      <c r="I103" s="276"/>
      <c r="J103" s="277"/>
      <c r="K103" s="248" t="str">
        <f>IF($D$102&lt;&gt;"✔","",IF(COUNTIF($G$102:$I$103,"✔")&gt;=1,"入力有・保管場所が複数ある場合は全ての保管場所に✔を入力ください","保管場所を選択してください"))</f>
        <v/>
      </c>
      <c r="L103" s="37" t="str">
        <f>IF(AND($G$103="✔",$I$103=""),"「その他」の右側のセルに保管場所を入力してください","")</f>
        <v/>
      </c>
    </row>
    <row r="104" spans="1:12" ht="16.95" customHeight="1" thickBot="1">
      <c r="A104" s="111"/>
      <c r="B104" s="207"/>
      <c r="C104" s="208"/>
      <c r="D104" s="444" t="s">
        <v>46</v>
      </c>
      <c r="E104" s="445"/>
      <c r="F104" s="446"/>
      <c r="G104" s="32" t="s">
        <v>87</v>
      </c>
      <c r="H104" s="232" t="s">
        <v>125</v>
      </c>
      <c r="I104" s="5"/>
      <c r="J104" s="244" t="s">
        <v>99</v>
      </c>
      <c r="K104" s="37" t="str">
        <f>IF($B$102&lt;&gt;"✔","",IF(COUNTIF($G$104:$J$104,"✔")&gt;=2,"両方に✔がついています。",IF(COUNTIF($G$104:$J$104,"✔")=1,"","近隣住民に対する食糧提供体制の有無を選択してください")))</f>
        <v/>
      </c>
      <c r="L104" s="37"/>
    </row>
    <row r="105" spans="1:12" ht="15.6" customHeight="1">
      <c r="A105" s="111"/>
      <c r="B105" s="281" t="s">
        <v>77</v>
      </c>
      <c r="C105" s="282"/>
      <c r="D105" s="436" t="s">
        <v>175</v>
      </c>
      <c r="E105" s="437"/>
      <c r="F105" s="437"/>
      <c r="G105" s="437"/>
      <c r="H105" s="437"/>
      <c r="I105" s="437"/>
      <c r="J105" s="438"/>
    </row>
    <row r="106" spans="1:12" ht="42" customHeight="1">
      <c r="A106" s="111"/>
      <c r="B106" s="283"/>
      <c r="C106" s="284"/>
      <c r="D106" s="462"/>
      <c r="E106" s="463"/>
      <c r="F106" s="463"/>
      <c r="G106" s="463"/>
      <c r="H106" s="463"/>
      <c r="I106" s="463"/>
      <c r="J106" s="464"/>
      <c r="K106" s="65" t="str">
        <f>IF($D$106="","施設の管理者として、施設の自己評価・今後改善したいこと等を入力してください。特にない場合は「特になし」と入力してください。","")</f>
        <v>施設の管理者として、施設の自己評価・今後改善したいこと等を入力してください。特にない場合は「特になし」と入力してください。</v>
      </c>
    </row>
    <row r="107" spans="1:12">
      <c r="A107" s="111"/>
      <c r="B107" s="283"/>
      <c r="C107" s="284"/>
      <c r="D107" s="439" t="s">
        <v>176</v>
      </c>
      <c r="E107" s="440"/>
      <c r="F107" s="440"/>
      <c r="G107" s="440"/>
      <c r="H107" s="440"/>
      <c r="I107" s="440"/>
      <c r="J107" s="441"/>
    </row>
    <row r="108" spans="1:12" ht="42" customHeight="1" thickBot="1">
      <c r="A108" s="111"/>
      <c r="B108" s="285"/>
      <c r="C108" s="286"/>
      <c r="D108" s="465"/>
      <c r="E108" s="466"/>
      <c r="F108" s="466"/>
      <c r="G108" s="466"/>
      <c r="H108" s="466"/>
      <c r="I108" s="466"/>
      <c r="J108" s="467"/>
      <c r="K108" s="65" t="str">
        <f>IF($D$108="","栄養管理等担当者として、施設の自己評価・今後改善したいこと等を入力してください。特にない場合は「特になし」と入力してください。","")</f>
        <v>栄養管理等担当者として、施設の自己評価・今後改善したいこと等を入力してください。特にない場合は「特になし」と入力してください。</v>
      </c>
    </row>
    <row r="109" spans="1:12">
      <c r="B109" s="255" t="s">
        <v>167</v>
      </c>
      <c r="C109" s="255"/>
      <c r="D109" s="255"/>
      <c r="E109" s="255"/>
      <c r="F109" s="255"/>
      <c r="G109" s="255"/>
      <c r="H109" s="255"/>
      <c r="I109" s="255"/>
      <c r="J109" s="255"/>
    </row>
    <row r="110" spans="1:12">
      <c r="B110" s="256"/>
      <c r="C110" s="256"/>
      <c r="D110" s="256"/>
      <c r="E110" s="256"/>
      <c r="F110" s="256"/>
      <c r="G110" s="256"/>
      <c r="H110" s="256"/>
      <c r="I110" s="256"/>
      <c r="J110" s="256"/>
    </row>
  </sheetData>
  <sheetProtection algorithmName="SHA-512" hashValue="Oraup72DNcbPisOSjHxWAhur8cyCrwQeXXUdT8bkz0ODHWGzxD/J7Hkvhc46jiuUP+titx0CFLvRogdveUHKVg==" saltValue="qocbNqyBzKr+eEdWdPiV8Q==" spinCount="100000" sheet="1" selectLockedCells="1"/>
  <customSheetViews>
    <customSheetView guid="{149436C9-B0B4-461E-9690-2C381D772D28}" showPageBreaks="1" showGridLines="0" printArea="1" hiddenColumns="1" view="pageBreakPreview" topLeftCell="B1">
      <selection activeCell="D5" sqref="D5"/>
      <rowBreaks count="2" manualBreakCount="2">
        <brk id="41" max="9" man="1"/>
        <brk id="89" max="9" man="1"/>
      </rowBreaks>
      <pageMargins left="0.7" right="0.7" top="0.75" bottom="0.75" header="0.3" footer="0.3"/>
      <pageSetup paperSize="9" orientation="portrait" r:id="rId1"/>
    </customSheetView>
    <customSheetView guid="{9648BAFF-5520-4215-9ABC-E66EA2934A43}" showPageBreaks="1" showGridLines="0" printArea="1" hiddenColumns="1" view="pageBreakPreview" topLeftCell="B1">
      <selection activeCell="D5" sqref="D5"/>
      <rowBreaks count="2" manualBreakCount="2">
        <brk id="41" max="9" man="1"/>
        <brk id="89" max="9" man="1"/>
      </rowBreaks>
      <pageMargins left="0.7" right="0.7" top="0.75" bottom="0.75" header="0.3" footer="0.3"/>
      <pageSetup paperSize="9" orientation="portrait" r:id="rId2"/>
    </customSheetView>
  </customSheetViews>
  <mergeCells count="136">
    <mergeCell ref="E2:G2"/>
    <mergeCell ref="F63:G63"/>
    <mergeCell ref="H63:I63"/>
    <mergeCell ref="D59:D62"/>
    <mergeCell ref="D84:D85"/>
    <mergeCell ref="D87:D88"/>
    <mergeCell ref="F102:F103"/>
    <mergeCell ref="D108:J108"/>
    <mergeCell ref="G64:H64"/>
    <mergeCell ref="I64:J64"/>
    <mergeCell ref="D66:D67"/>
    <mergeCell ref="E66:F66"/>
    <mergeCell ref="G66:H66"/>
    <mergeCell ref="I66:J66"/>
    <mergeCell ref="D105:J105"/>
    <mergeCell ref="D106:J106"/>
    <mergeCell ref="D107:J107"/>
    <mergeCell ref="G72:H72"/>
    <mergeCell ref="D104:F104"/>
    <mergeCell ref="F97:J97"/>
    <mergeCell ref="G94:J94"/>
    <mergeCell ref="D99:F99"/>
    <mergeCell ref="D100:E101"/>
    <mergeCell ref="I103:J103"/>
    <mergeCell ref="D93:D95"/>
    <mergeCell ref="E94:F94"/>
    <mergeCell ref="D98:J98"/>
    <mergeCell ref="D79:E79"/>
    <mergeCell ref="D78:E78"/>
    <mergeCell ref="I71:J71"/>
    <mergeCell ref="I1:J1"/>
    <mergeCell ref="E17:F17"/>
    <mergeCell ref="E18:F18"/>
    <mergeCell ref="D21:G21"/>
    <mergeCell ref="I21:J21"/>
    <mergeCell ref="D26:J26"/>
    <mergeCell ref="J42:J43"/>
    <mergeCell ref="I5:J5"/>
    <mergeCell ref="H7:J7"/>
    <mergeCell ref="H8:J8"/>
    <mergeCell ref="I15:J15"/>
    <mergeCell ref="I16:J16"/>
    <mergeCell ref="I35:J35"/>
    <mergeCell ref="D22:J22"/>
    <mergeCell ref="E42:E43"/>
    <mergeCell ref="E3:G3"/>
    <mergeCell ref="D35:E36"/>
    <mergeCell ref="F42:F43"/>
    <mergeCell ref="B10:F10"/>
    <mergeCell ref="B18:C18"/>
    <mergeCell ref="B20:B22"/>
    <mergeCell ref="D20:J20"/>
    <mergeCell ref="D27:J28"/>
    <mergeCell ref="D31:D34"/>
    <mergeCell ref="B26:C27"/>
    <mergeCell ref="B30:C32"/>
    <mergeCell ref="D40:D41"/>
    <mergeCell ref="G76:H76"/>
    <mergeCell ref="F55:F56"/>
    <mergeCell ref="G42:G43"/>
    <mergeCell ref="I57:J57"/>
    <mergeCell ref="B42:C51"/>
    <mergeCell ref="H13:I13"/>
    <mergeCell ref="G15:H15"/>
    <mergeCell ref="G16:H16"/>
    <mergeCell ref="D37:E37"/>
    <mergeCell ref="B23:C25"/>
    <mergeCell ref="D29:E29"/>
    <mergeCell ref="B11:C13"/>
    <mergeCell ref="B35:C41"/>
    <mergeCell ref="B52:C52"/>
    <mergeCell ref="D72:E72"/>
    <mergeCell ref="D63:E63"/>
    <mergeCell ref="D64:D65"/>
    <mergeCell ref="E64:F64"/>
    <mergeCell ref="F52:J52"/>
    <mergeCell ref="B53:C58"/>
    <mergeCell ref="B59:C62"/>
    <mergeCell ref="G62:H62"/>
    <mergeCell ref="G77:H77"/>
    <mergeCell ref="G78:H78"/>
    <mergeCell ref="G79:H79"/>
    <mergeCell ref="G80:H80"/>
    <mergeCell ref="G81:H81"/>
    <mergeCell ref="G82:H82"/>
    <mergeCell ref="D81:E81"/>
    <mergeCell ref="D82:E82"/>
    <mergeCell ref="D77:E77"/>
    <mergeCell ref="B96:C96"/>
    <mergeCell ref="B14:C14"/>
    <mergeCell ref="D14:F14"/>
    <mergeCell ref="G14:H14"/>
    <mergeCell ref="I14:J14"/>
    <mergeCell ref="B15:C16"/>
    <mergeCell ref="D15:F16"/>
    <mergeCell ref="B17:C17"/>
    <mergeCell ref="B19:C19"/>
    <mergeCell ref="I73:J73"/>
    <mergeCell ref="I74:J74"/>
    <mergeCell ref="I75:J75"/>
    <mergeCell ref="I76:J76"/>
    <mergeCell ref="I77:J77"/>
    <mergeCell ref="I78:J78"/>
    <mergeCell ref="I79:J79"/>
    <mergeCell ref="I80:J80"/>
    <mergeCell ref="I81:J81"/>
    <mergeCell ref="I82:J82"/>
    <mergeCell ref="E89:J89"/>
    <mergeCell ref="D76:E76"/>
    <mergeCell ref="B86:C87"/>
    <mergeCell ref="D38:D39"/>
    <mergeCell ref="B83:C83"/>
    <mergeCell ref="B99:C101"/>
    <mergeCell ref="B109:J110"/>
    <mergeCell ref="D70:E71"/>
    <mergeCell ref="F70:F71"/>
    <mergeCell ref="G71:H71"/>
    <mergeCell ref="D69:F69"/>
    <mergeCell ref="B68:C75"/>
    <mergeCell ref="I72:J72"/>
    <mergeCell ref="D75:E75"/>
    <mergeCell ref="G73:H73"/>
    <mergeCell ref="I70:J70"/>
    <mergeCell ref="G74:H74"/>
    <mergeCell ref="G75:H75"/>
    <mergeCell ref="G100:J100"/>
    <mergeCell ref="D90:D92"/>
    <mergeCell ref="D80:E80"/>
    <mergeCell ref="D73:E73"/>
    <mergeCell ref="D74:E74"/>
    <mergeCell ref="B105:C108"/>
    <mergeCell ref="G85:J85"/>
    <mergeCell ref="G88:J88"/>
    <mergeCell ref="G92:J92"/>
    <mergeCell ref="D97:E97"/>
    <mergeCell ref="B90:C92"/>
  </mergeCells>
  <phoneticPr fontId="1"/>
  <dataValidations count="8">
    <dataValidation type="list" allowBlank="1" showInputMessage="1" showErrorMessage="1" sqref="D19 F19 H19 D23:D25 F23:F25 H23:H25 G31:G33 F29 H29 B33:B34 I31:I32 I84 E59:E62 G10 I59:I61 G69 I69 B77:B78 B84:B85 E84:E85 G84 I102 B88:B89 E87:E88 G87 I104 E95 G90:G91 I90:I91 E90:E93 B93:B94 G93 I93 B97:B98 G99 I99 I55 D102:D103 G102:G104 I10 B102:B103 G59:G61 B28:B29 F11:F13 D11:D13 H11:H12 D53:D55 D57 G55:G57 B63:B64 E31:E33 F35:F36">
      <formula1>"　,✔"</formula1>
    </dataValidation>
    <dataValidation type="date" imeMode="disabled" operator="greaterThanOrEqual" allowBlank="1" showInputMessage="1" showErrorMessage="1" sqref="I5:J5">
      <formula1>45748</formula1>
    </dataValidation>
    <dataValidation imeMode="disabled" allowBlank="1" showInputMessage="1" showErrorMessage="1" sqref="I15:J16 I21:J21 H63:I63"/>
    <dataValidation type="list" allowBlank="1" showInputMessage="1" showErrorMessage="1" sqref="G30">
      <formula1>"／月,／年"</formula1>
    </dataValidation>
    <dataValidation type="decimal" imeMode="disabled" operator="greaterThanOrEqual" allowBlank="1" showInputMessage="1" showErrorMessage="1" sqref="E30 D52 E65 G65 E67 G67 E83 E86 G101 I101 I34 E96">
      <formula1>0</formula1>
    </dataValidation>
    <dataValidation type="whole" imeMode="disabled" operator="greaterThanOrEqual" allowBlank="1" showInputMessage="1" showErrorMessage="1" sqref="D47 F38:I41 E44:I44 E46:I46 E48:I48 D45">
      <formula1>0</formula1>
    </dataValidation>
    <dataValidation operator="greaterThanOrEqual" allowBlank="1" showInputMessage="1" showErrorMessage="1" sqref="G72:J82"/>
    <dataValidation type="list" allowBlank="1" showInputMessage="1" showErrorMessage="1" sqref="G83 G86">
      <formula1>"／日,／週,／月,／年"</formula1>
    </dataValidation>
  </dataValidations>
  <pageMargins left="0.7" right="0.7" top="0.75" bottom="0.75" header="0.3" footer="0.3"/>
  <pageSetup paperSize="9" scale="97" orientation="portrait" r:id="rId3"/>
  <rowBreaks count="2" manualBreakCount="2">
    <brk id="41" max="9" man="1"/>
    <brk id="89" max="9" man="1"/>
  </row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2"/>
  <sheetViews>
    <sheetView workbookViewId="0">
      <selection sqref="A1:XFD1048576"/>
    </sheetView>
  </sheetViews>
  <sheetFormatPr defaultRowHeight="18"/>
  <cols>
    <col min="1" max="16384" width="8.796875" style="74"/>
  </cols>
  <sheetData>
    <row r="1" spans="1:232">
      <c r="A1" s="74" t="s">
        <v>203</v>
      </c>
      <c r="B1" s="74" t="s">
        <v>204</v>
      </c>
      <c r="C1" s="74" t="s">
        <v>205</v>
      </c>
      <c r="D1" s="74" t="s">
        <v>206</v>
      </c>
      <c r="E1" s="74" t="s">
        <v>207</v>
      </c>
      <c r="F1" s="74" t="s">
        <v>208</v>
      </c>
      <c r="G1" s="74" t="s">
        <v>209</v>
      </c>
      <c r="H1" s="74" t="s">
        <v>210</v>
      </c>
      <c r="I1" s="74" t="s">
        <v>211</v>
      </c>
      <c r="J1" s="74" t="s">
        <v>212</v>
      </c>
      <c r="K1" s="74" t="s">
        <v>213</v>
      </c>
      <c r="L1" s="74" t="s">
        <v>214</v>
      </c>
      <c r="M1" s="74" t="s">
        <v>215</v>
      </c>
      <c r="N1" s="74" t="s">
        <v>216</v>
      </c>
      <c r="O1" s="74" t="s">
        <v>217</v>
      </c>
      <c r="P1" s="74" t="s">
        <v>218</v>
      </c>
      <c r="Q1" s="74" t="s">
        <v>219</v>
      </c>
      <c r="R1" s="74" t="s">
        <v>220</v>
      </c>
      <c r="S1" s="74" t="s">
        <v>221</v>
      </c>
      <c r="T1" s="74" t="s">
        <v>222</v>
      </c>
      <c r="U1" s="74" t="s">
        <v>186</v>
      </c>
      <c r="V1" s="74" t="s">
        <v>223</v>
      </c>
      <c r="W1" s="74" t="s">
        <v>224</v>
      </c>
      <c r="X1" s="74" t="s">
        <v>225</v>
      </c>
      <c r="Y1" s="74" t="s">
        <v>226</v>
      </c>
      <c r="Z1" s="74" t="s">
        <v>227</v>
      </c>
      <c r="AA1" s="74" t="s">
        <v>228</v>
      </c>
      <c r="AB1" s="74" t="s">
        <v>229</v>
      </c>
      <c r="AC1" s="74" t="s">
        <v>230</v>
      </c>
      <c r="AD1" s="74" t="s">
        <v>231</v>
      </c>
      <c r="AE1" s="74" t="s">
        <v>232</v>
      </c>
      <c r="AF1" s="74" t="s">
        <v>233</v>
      </c>
      <c r="AG1" s="74" t="s">
        <v>234</v>
      </c>
      <c r="AH1" s="74" t="s">
        <v>235</v>
      </c>
      <c r="AI1" s="74" t="s">
        <v>236</v>
      </c>
      <c r="AJ1" s="74" t="s">
        <v>237</v>
      </c>
      <c r="AK1" s="74" t="s">
        <v>238</v>
      </c>
      <c r="AL1" s="74" t="s">
        <v>239</v>
      </c>
      <c r="AM1" s="74" t="s">
        <v>240</v>
      </c>
      <c r="AN1" s="74" t="s">
        <v>241</v>
      </c>
      <c r="AO1" s="74" t="s">
        <v>242</v>
      </c>
      <c r="AP1" s="74" t="s">
        <v>243</v>
      </c>
      <c r="AQ1" s="74" t="s">
        <v>244</v>
      </c>
      <c r="AR1" s="74" t="s">
        <v>245</v>
      </c>
      <c r="AS1" s="74" t="s">
        <v>246</v>
      </c>
      <c r="AT1" s="74" t="s">
        <v>247</v>
      </c>
      <c r="AU1" s="74" t="s">
        <v>248</v>
      </c>
      <c r="AV1" s="74" t="s">
        <v>249</v>
      </c>
      <c r="AW1" s="74" t="s">
        <v>250</v>
      </c>
      <c r="AX1" s="74" t="s">
        <v>251</v>
      </c>
      <c r="AY1" s="74" t="s">
        <v>252</v>
      </c>
      <c r="AZ1" s="74" t="s">
        <v>253</v>
      </c>
      <c r="BA1" s="74" t="s">
        <v>417</v>
      </c>
      <c r="BB1" s="74" t="s">
        <v>418</v>
      </c>
      <c r="BC1" s="74" t="s">
        <v>254</v>
      </c>
      <c r="BD1" s="74" t="s">
        <v>255</v>
      </c>
      <c r="BE1" s="74" t="s">
        <v>256</v>
      </c>
      <c r="BF1" s="74" t="s">
        <v>257</v>
      </c>
      <c r="BG1" s="74" t="s">
        <v>258</v>
      </c>
      <c r="BH1" s="74" t="s">
        <v>259</v>
      </c>
      <c r="BI1" s="74" t="s">
        <v>260</v>
      </c>
      <c r="BJ1" s="74" t="s">
        <v>261</v>
      </c>
      <c r="BK1" s="74" t="s">
        <v>262</v>
      </c>
      <c r="BL1" s="74" t="s">
        <v>263</v>
      </c>
      <c r="BM1" s="74" t="s">
        <v>264</v>
      </c>
      <c r="BN1" s="74" t="s">
        <v>265</v>
      </c>
      <c r="BO1" s="74" t="s">
        <v>266</v>
      </c>
      <c r="BP1" s="74" t="s">
        <v>267</v>
      </c>
      <c r="BQ1" s="74" t="s">
        <v>268</v>
      </c>
      <c r="BR1" s="74" t="s">
        <v>269</v>
      </c>
      <c r="BS1" s="74" t="s">
        <v>270</v>
      </c>
      <c r="BT1" s="74" t="s">
        <v>271</v>
      </c>
      <c r="BU1" s="74" t="s">
        <v>272</v>
      </c>
      <c r="BV1" s="74" t="s">
        <v>273</v>
      </c>
      <c r="BW1" s="74" t="s">
        <v>274</v>
      </c>
      <c r="BX1" s="74" t="s">
        <v>275</v>
      </c>
      <c r="BY1" s="74" t="s">
        <v>276</v>
      </c>
      <c r="BZ1" s="74" t="s">
        <v>277</v>
      </c>
      <c r="CA1" s="74" t="s">
        <v>278</v>
      </c>
      <c r="CB1" s="74" t="s">
        <v>279</v>
      </c>
      <c r="CC1" s="74" t="s">
        <v>280</v>
      </c>
      <c r="CD1" s="74" t="s">
        <v>281</v>
      </c>
      <c r="CE1" s="74" t="s">
        <v>282</v>
      </c>
      <c r="CF1" s="74" t="s">
        <v>283</v>
      </c>
      <c r="CG1" s="74" t="s">
        <v>284</v>
      </c>
      <c r="CH1" s="74" t="s">
        <v>285</v>
      </c>
      <c r="CI1" s="74" t="s">
        <v>286</v>
      </c>
      <c r="CJ1" s="74" t="s">
        <v>287</v>
      </c>
      <c r="CK1" s="74" t="s">
        <v>288</v>
      </c>
      <c r="CL1" s="74" t="s">
        <v>289</v>
      </c>
      <c r="CM1" s="74" t="s">
        <v>290</v>
      </c>
      <c r="CN1" s="74" t="s">
        <v>291</v>
      </c>
      <c r="CO1" s="74" t="s">
        <v>292</v>
      </c>
      <c r="CP1" s="74" t="s">
        <v>293</v>
      </c>
      <c r="CQ1" s="74" t="s">
        <v>294</v>
      </c>
      <c r="CR1" s="74" t="s">
        <v>295</v>
      </c>
      <c r="CS1" s="74" t="s">
        <v>296</v>
      </c>
      <c r="CT1" s="74" t="s">
        <v>297</v>
      </c>
      <c r="CU1" s="74" t="s">
        <v>298</v>
      </c>
      <c r="CV1" s="74" t="s">
        <v>299</v>
      </c>
      <c r="CW1" s="74" t="s">
        <v>300</v>
      </c>
      <c r="CX1" s="74" t="s">
        <v>301</v>
      </c>
      <c r="CY1" s="74" t="s">
        <v>302</v>
      </c>
      <c r="CZ1" s="74" t="s">
        <v>303</v>
      </c>
      <c r="DA1" s="74" t="s">
        <v>304</v>
      </c>
      <c r="DB1" s="74" t="s">
        <v>305</v>
      </c>
      <c r="DC1" s="74" t="s">
        <v>306</v>
      </c>
      <c r="DD1" s="74" t="s">
        <v>307</v>
      </c>
      <c r="DE1" s="74" t="s">
        <v>308</v>
      </c>
      <c r="DF1" s="74" t="s">
        <v>309</v>
      </c>
      <c r="DG1" s="74" t="s">
        <v>310</v>
      </c>
      <c r="DH1" s="74" t="s">
        <v>311</v>
      </c>
      <c r="DI1" s="74" t="s">
        <v>312</v>
      </c>
      <c r="DJ1" s="74" t="s">
        <v>313</v>
      </c>
      <c r="DK1" s="74" t="s">
        <v>314</v>
      </c>
      <c r="DL1" s="74" t="s">
        <v>315</v>
      </c>
      <c r="DM1" s="74" t="s">
        <v>316</v>
      </c>
      <c r="DN1" s="74" t="s">
        <v>317</v>
      </c>
      <c r="DO1" s="74" t="s">
        <v>318</v>
      </c>
      <c r="DP1" s="74" t="s">
        <v>319</v>
      </c>
      <c r="DQ1" s="74" t="s">
        <v>320</v>
      </c>
      <c r="DR1" s="74" t="s">
        <v>321</v>
      </c>
      <c r="DS1" s="74" t="s">
        <v>322</v>
      </c>
      <c r="DT1" s="74" t="s">
        <v>323</v>
      </c>
      <c r="DU1" s="74" t="s">
        <v>324</v>
      </c>
      <c r="DV1" s="74" t="s">
        <v>325</v>
      </c>
      <c r="DW1" s="74" t="s">
        <v>326</v>
      </c>
      <c r="DX1" s="74" t="s">
        <v>327</v>
      </c>
      <c r="DY1" s="74" t="s">
        <v>328</v>
      </c>
      <c r="DZ1" s="74" t="s">
        <v>329</v>
      </c>
      <c r="EA1" s="74" t="s">
        <v>330</v>
      </c>
      <c r="EB1" s="74" t="s">
        <v>331</v>
      </c>
      <c r="EC1" s="74" t="s">
        <v>332</v>
      </c>
      <c r="ED1" s="74" t="s">
        <v>333</v>
      </c>
      <c r="EE1" s="74" t="s">
        <v>334</v>
      </c>
      <c r="EF1" s="74" t="s">
        <v>335</v>
      </c>
      <c r="EG1" s="74" t="s">
        <v>336</v>
      </c>
      <c r="EH1" s="74" t="s">
        <v>337</v>
      </c>
      <c r="EI1" s="74" t="s">
        <v>338</v>
      </c>
      <c r="EJ1" s="74" t="s">
        <v>339</v>
      </c>
      <c r="EK1" s="74" t="s">
        <v>340</v>
      </c>
      <c r="EL1" s="74" t="s">
        <v>341</v>
      </c>
      <c r="EM1" s="74" t="s">
        <v>342</v>
      </c>
      <c r="EN1" s="74" t="s">
        <v>343</v>
      </c>
      <c r="EO1" s="74" t="s">
        <v>344</v>
      </c>
      <c r="EP1" s="74" t="s">
        <v>345</v>
      </c>
      <c r="EQ1" s="74" t="s">
        <v>346</v>
      </c>
      <c r="ER1" s="74" t="s">
        <v>347</v>
      </c>
      <c r="ES1" s="74" t="s">
        <v>348</v>
      </c>
      <c r="ET1" s="74" t="s">
        <v>349</v>
      </c>
      <c r="EU1" s="74" t="s">
        <v>350</v>
      </c>
      <c r="EV1" s="74" t="s">
        <v>351</v>
      </c>
      <c r="EW1" s="74" t="s">
        <v>187</v>
      </c>
      <c r="EX1" s="74" t="s">
        <v>352</v>
      </c>
      <c r="EY1" s="74" t="s">
        <v>353</v>
      </c>
      <c r="EZ1" s="74" t="s">
        <v>354</v>
      </c>
      <c r="FA1" s="74" t="s">
        <v>355</v>
      </c>
      <c r="FB1" s="74" t="s">
        <v>356</v>
      </c>
      <c r="FC1" s="74" t="s">
        <v>357</v>
      </c>
      <c r="FD1" s="74" t="s">
        <v>358</v>
      </c>
      <c r="FE1" s="74" t="s">
        <v>359</v>
      </c>
      <c r="FF1" s="74" t="s">
        <v>360</v>
      </c>
      <c r="FG1" s="74" t="s">
        <v>361</v>
      </c>
      <c r="FH1" s="74" t="s">
        <v>362</v>
      </c>
      <c r="FI1" s="74" t="s">
        <v>363</v>
      </c>
      <c r="FJ1" s="74" t="s">
        <v>364</v>
      </c>
      <c r="FK1" s="74" t="s">
        <v>365</v>
      </c>
      <c r="FL1" s="74" t="s">
        <v>366</v>
      </c>
      <c r="FM1" s="74" t="s">
        <v>367</v>
      </c>
      <c r="FN1" s="74" t="s">
        <v>368</v>
      </c>
      <c r="FO1" s="74" t="s">
        <v>369</v>
      </c>
      <c r="FP1" s="74" t="s">
        <v>370</v>
      </c>
      <c r="FQ1" s="74" t="s">
        <v>371</v>
      </c>
      <c r="FR1" s="74" t="s">
        <v>372</v>
      </c>
      <c r="FS1" s="74" t="s">
        <v>373</v>
      </c>
      <c r="FT1" s="74" t="s">
        <v>374</v>
      </c>
      <c r="FU1" s="74" t="s">
        <v>375</v>
      </c>
      <c r="FV1" s="74" t="s">
        <v>376</v>
      </c>
      <c r="FW1" s="74" t="s">
        <v>377</v>
      </c>
      <c r="FX1" s="74" t="s">
        <v>378</v>
      </c>
      <c r="FY1" s="74" t="s">
        <v>420</v>
      </c>
      <c r="FZ1" s="74" t="s">
        <v>421</v>
      </c>
      <c r="GA1" s="74" t="s">
        <v>188</v>
      </c>
      <c r="GB1" s="74" t="s">
        <v>189</v>
      </c>
      <c r="GC1" s="74" t="s">
        <v>379</v>
      </c>
      <c r="GD1" s="74" t="s">
        <v>380</v>
      </c>
      <c r="GE1" s="74" t="s">
        <v>381</v>
      </c>
      <c r="GF1" s="74" t="s">
        <v>382</v>
      </c>
      <c r="GG1" s="74" t="s">
        <v>383</v>
      </c>
      <c r="GH1" s="74" t="s">
        <v>420</v>
      </c>
      <c r="GI1" s="74" t="s">
        <v>422</v>
      </c>
      <c r="GJ1" s="74" t="s">
        <v>190</v>
      </c>
      <c r="GK1" s="74" t="s">
        <v>191</v>
      </c>
      <c r="GL1" s="74" t="s">
        <v>384</v>
      </c>
      <c r="GM1" s="74" t="s">
        <v>385</v>
      </c>
      <c r="GN1" s="74" t="s">
        <v>192</v>
      </c>
      <c r="GO1" s="74" t="s">
        <v>386</v>
      </c>
      <c r="GP1" s="74" t="s">
        <v>387</v>
      </c>
      <c r="GQ1" s="74" t="s">
        <v>193</v>
      </c>
      <c r="GR1" s="74" t="s">
        <v>194</v>
      </c>
      <c r="GS1" s="74" t="s">
        <v>195</v>
      </c>
      <c r="GT1" s="74" t="s">
        <v>196</v>
      </c>
      <c r="GU1" s="74" t="s">
        <v>197</v>
      </c>
      <c r="GV1" s="74" t="s">
        <v>198</v>
      </c>
      <c r="GW1" s="74" t="s">
        <v>199</v>
      </c>
      <c r="GX1" s="74" t="s">
        <v>388</v>
      </c>
      <c r="GY1" s="74" t="s">
        <v>389</v>
      </c>
      <c r="GZ1" s="74" t="s">
        <v>390</v>
      </c>
      <c r="HA1" s="74" t="s">
        <v>200</v>
      </c>
      <c r="HB1" s="74" t="s">
        <v>201</v>
      </c>
      <c r="HC1" s="74" t="s">
        <v>202</v>
      </c>
      <c r="HD1" s="74" t="s">
        <v>391</v>
      </c>
      <c r="HE1" s="74" t="s">
        <v>392</v>
      </c>
      <c r="HF1" s="74" t="s">
        <v>393</v>
      </c>
      <c r="HG1" s="74" t="s">
        <v>394</v>
      </c>
      <c r="HH1" s="74" t="s">
        <v>395</v>
      </c>
      <c r="HI1" s="74" t="s">
        <v>396</v>
      </c>
      <c r="HJ1" s="74" t="s">
        <v>397</v>
      </c>
      <c r="HK1" s="74" t="s">
        <v>398</v>
      </c>
      <c r="HL1" s="74" t="s">
        <v>399</v>
      </c>
      <c r="HM1" s="74" t="s">
        <v>400</v>
      </c>
      <c r="HN1" s="74" t="s">
        <v>401</v>
      </c>
      <c r="HO1" s="74" t="s">
        <v>402</v>
      </c>
      <c r="HP1" s="74" t="s">
        <v>403</v>
      </c>
      <c r="HQ1" s="74" t="s">
        <v>404</v>
      </c>
      <c r="HR1" s="74" t="s">
        <v>405</v>
      </c>
      <c r="HS1" s="74" t="s">
        <v>406</v>
      </c>
      <c r="HT1" s="74" t="s">
        <v>407</v>
      </c>
      <c r="HU1" s="74" t="s">
        <v>408</v>
      </c>
      <c r="HV1" s="74" t="s">
        <v>409</v>
      </c>
      <c r="HW1" s="74" t="s">
        <v>410</v>
      </c>
      <c r="HX1" s="74" t="s">
        <v>411</v>
      </c>
    </row>
    <row r="2" spans="1:232">
      <c r="A2" s="74">
        <f>令和７年度!I3</f>
        <v>0</v>
      </c>
      <c r="B2" s="74">
        <f>令和７年度!J3</f>
        <v>0</v>
      </c>
      <c r="C2" s="74">
        <f>令和７年度!I5</f>
        <v>0</v>
      </c>
      <c r="D2" s="74">
        <f>令和７年度!H7</f>
        <v>0</v>
      </c>
      <c r="E2" s="74">
        <f>令和７年度!H8</f>
        <v>0</v>
      </c>
      <c r="F2" s="74" t="str">
        <f>令和７年度!G10</f>
        <v>　</v>
      </c>
      <c r="G2" s="74" t="str">
        <f>令和７年度!I10</f>
        <v>　</v>
      </c>
      <c r="H2" s="74" t="str">
        <f>令和７年度!D11</f>
        <v>　</v>
      </c>
      <c r="I2" s="74" t="str">
        <f>令和７年度!F11</f>
        <v>　</v>
      </c>
      <c r="J2" s="74" t="str">
        <f>令和７年度!H11</f>
        <v>　</v>
      </c>
      <c r="K2" s="74" t="str">
        <f>令和７年度!D12</f>
        <v>　</v>
      </c>
      <c r="L2" s="74" t="str">
        <f>令和７年度!F12</f>
        <v>　</v>
      </c>
      <c r="M2" s="74" t="str">
        <f>令和７年度!H12</f>
        <v>　</v>
      </c>
      <c r="N2" s="74" t="str">
        <f>令和７年度!D13</f>
        <v>　</v>
      </c>
      <c r="O2" s="74">
        <f>令和７年度!F13</f>
        <v>0</v>
      </c>
      <c r="P2" s="74">
        <f>令和７年度!H13</f>
        <v>0</v>
      </c>
      <c r="Q2" s="74">
        <f>令和７年度!D14</f>
        <v>0</v>
      </c>
      <c r="R2" s="74">
        <f>令和７年度!I14</f>
        <v>0</v>
      </c>
      <c r="S2" s="74">
        <f>令和７年度!D15</f>
        <v>0</v>
      </c>
      <c r="T2" s="74">
        <f>令和７年度!I15</f>
        <v>0</v>
      </c>
      <c r="U2" s="74">
        <f>令和７年度!I16</f>
        <v>0</v>
      </c>
      <c r="V2" s="74">
        <f>令和７年度!E17</f>
        <v>0</v>
      </c>
      <c r="W2" s="74">
        <f>令和７年度!H17</f>
        <v>0</v>
      </c>
      <c r="X2" s="74">
        <f>令和７年度!J17</f>
        <v>0</v>
      </c>
      <c r="Y2" s="74">
        <f>令和７年度!E18</f>
        <v>0</v>
      </c>
      <c r="Z2" s="74">
        <f>令和７年度!H18</f>
        <v>0</v>
      </c>
      <c r="AA2" s="74">
        <f>令和７年度!J18</f>
        <v>0</v>
      </c>
      <c r="AB2" s="74" t="str">
        <f>令和７年度!D19</f>
        <v>　</v>
      </c>
      <c r="AC2" s="74">
        <f>令和７年度!F19</f>
        <v>0</v>
      </c>
      <c r="AD2" s="74" t="str">
        <f>令和７年度!H19</f>
        <v>　</v>
      </c>
      <c r="AE2" s="74">
        <f>令和７年度!J19</f>
        <v>0</v>
      </c>
      <c r="AF2" s="74">
        <f>令和７年度!D20</f>
        <v>0</v>
      </c>
      <c r="AG2" s="74">
        <f>令和７年度!D21</f>
        <v>0</v>
      </c>
      <c r="AH2" s="74">
        <f>令和７年度!I21</f>
        <v>0</v>
      </c>
      <c r="AI2" s="74">
        <f>令和７年度!D22</f>
        <v>0</v>
      </c>
      <c r="AJ2" s="74" t="str">
        <f>令和７年度!D23</f>
        <v>　</v>
      </c>
      <c r="AK2" s="74" t="str">
        <f>令和７年度!F23</f>
        <v>　</v>
      </c>
      <c r="AL2" s="74" t="str">
        <f>令和７年度!H23</f>
        <v>　</v>
      </c>
      <c r="AM2" s="74" t="str">
        <f>令和７年度!D24</f>
        <v>　</v>
      </c>
      <c r="AN2" s="74" t="str">
        <f>令和７年度!F24</f>
        <v>　</v>
      </c>
      <c r="AO2" s="74" t="str">
        <f>令和７年度!H24</f>
        <v>　</v>
      </c>
      <c r="AP2" s="74">
        <f>令和７年度!D25</f>
        <v>0</v>
      </c>
      <c r="AQ2" s="74">
        <f>令和７年度!F25</f>
        <v>0</v>
      </c>
      <c r="AR2" s="74">
        <f>令和７年度!H25</f>
        <v>0</v>
      </c>
      <c r="AS2" s="74">
        <f>令和７年度!J25</f>
        <v>0</v>
      </c>
      <c r="AT2" s="74" t="str">
        <f>令和７年度!B28</f>
        <v>　</v>
      </c>
      <c r="AU2" s="74">
        <f>令和７年度!B29</f>
        <v>0</v>
      </c>
      <c r="AV2" s="74">
        <f>令和７年度!D27</f>
        <v>0</v>
      </c>
      <c r="AW2" s="74" t="str">
        <f>令和７年度!F29</f>
        <v>　</v>
      </c>
      <c r="AX2" s="74" t="str">
        <f>令和７年度!H29</f>
        <v>　</v>
      </c>
      <c r="AY2" s="74">
        <f>令和７年度!B33</f>
        <v>0</v>
      </c>
      <c r="AZ2" s="74" t="str">
        <f>令和７年度!B34</f>
        <v>　</v>
      </c>
      <c r="BA2" s="74">
        <f>令和７年度!E30</f>
        <v>0</v>
      </c>
      <c r="BC2" s="74" t="str">
        <f>令和７年度!E31</f>
        <v>　</v>
      </c>
      <c r="BD2" s="74" t="str">
        <f>令和７年度!G31</f>
        <v>　</v>
      </c>
      <c r="BE2" s="74" t="str">
        <f>令和７年度!I31</f>
        <v>　</v>
      </c>
      <c r="BF2" s="74" t="str">
        <f>令和７年度!E32</f>
        <v>　</v>
      </c>
      <c r="BG2" s="74" t="str">
        <f>令和７年度!G32</f>
        <v>　</v>
      </c>
      <c r="BH2" s="74" t="str">
        <f>令和７年度!I32</f>
        <v>　</v>
      </c>
      <c r="BI2" s="74" t="str">
        <f>令和７年度!E33</f>
        <v>　</v>
      </c>
      <c r="BJ2" s="74" t="str">
        <f>令和７年度!G33</f>
        <v>　</v>
      </c>
      <c r="BK2" s="74">
        <f>令和７年度!I33</f>
        <v>0</v>
      </c>
      <c r="BL2" s="74">
        <f>令和７年度!I34</f>
        <v>0</v>
      </c>
      <c r="BM2" s="74">
        <f>令和７年度!F35</f>
        <v>0</v>
      </c>
      <c r="BN2" s="74" t="str">
        <f>令和７年度!F36</f>
        <v>　</v>
      </c>
      <c r="BO2" s="74">
        <f>令和７年度!I35</f>
        <v>0</v>
      </c>
      <c r="BP2" s="74">
        <f>令和７年度!F38</f>
        <v>0</v>
      </c>
      <c r="BQ2" s="74">
        <f>令和７年度!G38</f>
        <v>0</v>
      </c>
      <c r="BR2" s="74">
        <f>令和７年度!H38</f>
        <v>0</v>
      </c>
      <c r="BS2" s="74">
        <f>令和７年度!I38</f>
        <v>0</v>
      </c>
      <c r="BT2" s="74" t="str">
        <f>令和７年度!J38</f>
        <v/>
      </c>
      <c r="BU2" s="74">
        <f>令和７年度!F39</f>
        <v>0</v>
      </c>
      <c r="BV2" s="74">
        <f>令和７年度!G39</f>
        <v>0</v>
      </c>
      <c r="BW2" s="74">
        <f>令和７年度!H39</f>
        <v>0</v>
      </c>
      <c r="BX2" s="74">
        <f>令和７年度!I39</f>
        <v>0</v>
      </c>
      <c r="BY2" s="74" t="str">
        <f>令和７年度!J39</f>
        <v/>
      </c>
      <c r="BZ2" s="74">
        <f>令和７年度!F40</f>
        <v>0</v>
      </c>
      <c r="CA2" s="74">
        <f>令和７年度!G40</f>
        <v>0</v>
      </c>
      <c r="CB2" s="74">
        <f>令和７年度!H40</f>
        <v>0</v>
      </c>
      <c r="CC2" s="74">
        <f>令和７年度!I40</f>
        <v>0</v>
      </c>
      <c r="CD2" s="74" t="str">
        <f>令和７年度!J40</f>
        <v/>
      </c>
      <c r="CE2" s="74">
        <f>令和７年度!F41</f>
        <v>0</v>
      </c>
      <c r="CF2" s="74">
        <f>令和７年度!G41</f>
        <v>0</v>
      </c>
      <c r="CG2" s="74">
        <f>令和７年度!H41</f>
        <v>0</v>
      </c>
      <c r="CH2" s="74">
        <f>令和７年度!I41</f>
        <v>0</v>
      </c>
      <c r="CI2" s="74" t="str">
        <f>令和７年度!J41</f>
        <v/>
      </c>
      <c r="CJ2" s="74">
        <f>令和７年度!D44</f>
        <v>0</v>
      </c>
      <c r="CK2" s="74">
        <f>令和７年度!D45</f>
        <v>0</v>
      </c>
      <c r="CL2" s="74">
        <f>令和７年度!E44</f>
        <v>0</v>
      </c>
      <c r="CM2" s="74">
        <f>令和７年度!F44</f>
        <v>0</v>
      </c>
      <c r="CN2" s="74">
        <f>令和７年度!G44</f>
        <v>0</v>
      </c>
      <c r="CO2" s="74">
        <f>令和７年度!H44</f>
        <v>0</v>
      </c>
      <c r="CP2" s="74">
        <f>令和７年度!H43</f>
        <v>0</v>
      </c>
      <c r="CQ2" s="74">
        <f>令和７年度!I44</f>
        <v>0</v>
      </c>
      <c r="CR2" s="74">
        <f>令和７年度!I43</f>
        <v>0</v>
      </c>
      <c r="CS2" s="74" t="str">
        <f>令和７年度!J44</f>
        <v/>
      </c>
      <c r="CT2" s="74">
        <f>令和７年度!D46</f>
        <v>0</v>
      </c>
      <c r="CU2" s="74">
        <f>令和７年度!D47</f>
        <v>0</v>
      </c>
      <c r="CV2" s="74">
        <f>令和７年度!E46</f>
        <v>0</v>
      </c>
      <c r="CW2" s="74">
        <f>令和７年度!F46</f>
        <v>0</v>
      </c>
      <c r="CX2" s="74">
        <f>令和７年度!G46</f>
        <v>0</v>
      </c>
      <c r="CY2" s="74">
        <f>令和７年度!H46</f>
        <v>0</v>
      </c>
      <c r="CZ2" s="74">
        <f>令和７年度!I46</f>
        <v>0</v>
      </c>
      <c r="DA2" s="74" t="str">
        <f>令和７年度!J46</f>
        <v/>
      </c>
      <c r="DB2" s="74">
        <f>令和７年度!E48</f>
        <v>0</v>
      </c>
      <c r="DC2" s="74">
        <f>令和７年度!F48</f>
        <v>0</v>
      </c>
      <c r="DD2" s="74">
        <f>令和７年度!G48</f>
        <v>0</v>
      </c>
      <c r="DE2" s="74">
        <f>令和７年度!H48</f>
        <v>0</v>
      </c>
      <c r="DF2" s="74">
        <f>令和７年度!I48</f>
        <v>0</v>
      </c>
      <c r="DG2" s="74" t="str">
        <f>令和７年度!J48</f>
        <v/>
      </c>
      <c r="DH2" s="74" t="str">
        <f>令和７年度!D51</f>
        <v/>
      </c>
      <c r="DI2" s="74" t="str">
        <f>令和７年度!E50</f>
        <v/>
      </c>
      <c r="DJ2" s="74" t="str">
        <f>令和７年度!F50</f>
        <v/>
      </c>
      <c r="DK2" s="74" t="str">
        <f>令和７年度!G50</f>
        <v/>
      </c>
      <c r="DL2" s="74" t="str">
        <f>令和７年度!H50</f>
        <v/>
      </c>
      <c r="DM2" s="74" t="str">
        <f>令和７年度!I50</f>
        <v/>
      </c>
      <c r="DN2" s="74" t="str">
        <f>令和７年度!J50</f>
        <v/>
      </c>
      <c r="DO2" s="74">
        <f>令和７年度!D52</f>
        <v>0</v>
      </c>
      <c r="DP2" s="74">
        <f>令和７年度!D53</f>
        <v>0</v>
      </c>
      <c r="DQ2" s="74">
        <f>令和７年度!D54</f>
        <v>0</v>
      </c>
      <c r="DR2" s="74">
        <f>令和７年度!D55</f>
        <v>0</v>
      </c>
      <c r="DS2" s="74">
        <f>令和７年度!D56</f>
        <v>0</v>
      </c>
      <c r="DT2" s="74">
        <f>令和７年度!D57</f>
        <v>0</v>
      </c>
      <c r="DU2" s="74">
        <f>令和７年度!D58</f>
        <v>0</v>
      </c>
      <c r="DV2" s="74">
        <f>令和７年度!G55</f>
        <v>0</v>
      </c>
      <c r="DW2" s="74">
        <f>令和７年度!I55</f>
        <v>0</v>
      </c>
      <c r="DX2" s="74" t="str">
        <f>令和７年度!G56</f>
        <v>　</v>
      </c>
      <c r="DY2" s="74">
        <f>令和７年度!G57</f>
        <v>0</v>
      </c>
      <c r="DZ2" s="74">
        <f>令和７年度!I57</f>
        <v>0</v>
      </c>
      <c r="EA2" s="74" t="str">
        <f>令和７年度!B63</f>
        <v>　</v>
      </c>
      <c r="EB2" s="74" t="str">
        <f>令和７年度!B64</f>
        <v>　</v>
      </c>
      <c r="EC2" s="74" t="str">
        <f>令和７年度!E59</f>
        <v>　</v>
      </c>
      <c r="ED2" s="74" t="str">
        <f>令和７年度!G59</f>
        <v>　</v>
      </c>
      <c r="EE2" s="74" t="str">
        <f>令和７年度!I59</f>
        <v>　</v>
      </c>
      <c r="EF2" s="74" t="str">
        <f>令和７年度!E60</f>
        <v>　</v>
      </c>
      <c r="EG2" s="74" t="str">
        <f>令和７年度!G60</f>
        <v>　</v>
      </c>
      <c r="EH2" s="74" t="str">
        <f>令和７年度!I60</f>
        <v>　</v>
      </c>
      <c r="EI2" s="74" t="str">
        <f>令和７年度!E61</f>
        <v>　</v>
      </c>
      <c r="EJ2" s="74" t="str">
        <f>令和７年度!G61</f>
        <v>　</v>
      </c>
      <c r="EK2" s="74" t="str">
        <f>令和７年度!I61</f>
        <v>　</v>
      </c>
      <c r="EL2" s="74" t="str">
        <f>令和７年度!E62</f>
        <v>　</v>
      </c>
      <c r="EM2" s="74">
        <f>令和７年度!G62</f>
        <v>0</v>
      </c>
      <c r="EN2" s="74">
        <f>令和７年度!H63</f>
        <v>0</v>
      </c>
      <c r="EO2" s="74">
        <f>令和７年度!E65</f>
        <v>0</v>
      </c>
      <c r="EP2" s="74">
        <f>令和７年度!G65</f>
        <v>0</v>
      </c>
      <c r="EQ2" s="74" t="str">
        <f>令和７年度!I65</f>
        <v/>
      </c>
      <c r="ER2" s="74">
        <f>令和７年度!E67</f>
        <v>0</v>
      </c>
      <c r="ES2" s="74">
        <f>令和７年度!G67</f>
        <v>0</v>
      </c>
      <c r="ET2" s="74" t="str">
        <f>令和７年度!I67</f>
        <v/>
      </c>
      <c r="EU2" s="74" t="str">
        <f>令和７年度!B77</f>
        <v>　</v>
      </c>
      <c r="EV2" s="74" t="str">
        <f>令和７年度!B78</f>
        <v>　</v>
      </c>
      <c r="EW2" s="74">
        <f>令和７年度!E68</f>
        <v>0</v>
      </c>
      <c r="EX2" s="74" t="str">
        <f>令和７年度!G69</f>
        <v>　</v>
      </c>
      <c r="EY2" s="74" t="str">
        <f>令和７年度!I69</f>
        <v>　</v>
      </c>
      <c r="EZ2" s="74">
        <f>令和７年度!I70</f>
        <v>0</v>
      </c>
      <c r="FA2" s="74">
        <f>令和７年度!G72</f>
        <v>0</v>
      </c>
      <c r="FB2" s="74">
        <f>令和７年度!I72</f>
        <v>0</v>
      </c>
      <c r="FC2" s="74">
        <f>令和７年度!G73</f>
        <v>0</v>
      </c>
      <c r="FD2" s="74">
        <f>令和７年度!I73</f>
        <v>0</v>
      </c>
      <c r="FE2" s="74">
        <f>令和７年度!G74</f>
        <v>0</v>
      </c>
      <c r="FF2" s="74">
        <f>令和７年度!I74</f>
        <v>0</v>
      </c>
      <c r="FG2" s="74">
        <f>令和７年度!G75</f>
        <v>0</v>
      </c>
      <c r="FH2" s="74">
        <f>令和７年度!I75</f>
        <v>0</v>
      </c>
      <c r="FI2" s="74">
        <f>令和７年度!G76</f>
        <v>0</v>
      </c>
      <c r="FJ2" s="74">
        <f>令和７年度!I76</f>
        <v>0</v>
      </c>
      <c r="FK2" s="74">
        <f>令和７年度!G77</f>
        <v>0</v>
      </c>
      <c r="FL2" s="74">
        <f>令和７年度!I77</f>
        <v>0</v>
      </c>
      <c r="FM2" s="74">
        <f>令和７年度!G78</f>
        <v>0</v>
      </c>
      <c r="FN2" s="74">
        <f>令和７年度!I78</f>
        <v>0</v>
      </c>
      <c r="FO2" s="74">
        <f>令和７年度!G79</f>
        <v>0</v>
      </c>
      <c r="FP2" s="74">
        <f>令和７年度!I79</f>
        <v>0</v>
      </c>
      <c r="FQ2" s="74">
        <f>令和７年度!G80</f>
        <v>0</v>
      </c>
      <c r="FR2" s="74">
        <f>令和７年度!I80</f>
        <v>0</v>
      </c>
      <c r="FS2" s="74">
        <f>令和７年度!G81</f>
        <v>0</v>
      </c>
      <c r="FT2" s="74">
        <f>令和７年度!I81</f>
        <v>0</v>
      </c>
      <c r="FU2" s="74">
        <f>令和７年度!G82</f>
        <v>0</v>
      </c>
      <c r="FV2" s="74">
        <f>令和７年度!I82</f>
        <v>0</v>
      </c>
      <c r="FW2" s="74" t="str">
        <f>令和７年度!B84</f>
        <v>　</v>
      </c>
      <c r="FX2" s="74" t="str">
        <f>令和７年度!B85</f>
        <v>　</v>
      </c>
      <c r="FY2" s="74">
        <f>令和７年度!E83</f>
        <v>0</v>
      </c>
      <c r="FZ2" s="74">
        <f>令和７年度!G83</f>
        <v>0</v>
      </c>
      <c r="GA2" s="74" t="str">
        <f>令和７年度!E84</f>
        <v>　</v>
      </c>
      <c r="GB2" s="74" t="str">
        <f>令和７年度!G84</f>
        <v>　</v>
      </c>
      <c r="GC2" s="74" t="str">
        <f>令和７年度!I84</f>
        <v>　</v>
      </c>
      <c r="GD2" s="74" t="str">
        <f>令和７年度!E85</f>
        <v>　</v>
      </c>
      <c r="GE2" s="74">
        <f>令和７年度!G85</f>
        <v>0</v>
      </c>
      <c r="GF2" s="74" t="str">
        <f>令和７年度!B88</f>
        <v>　</v>
      </c>
      <c r="GG2" s="74" t="str">
        <f>令和７年度!B89</f>
        <v>　</v>
      </c>
      <c r="GH2" s="74">
        <f>令和７年度!E86</f>
        <v>0</v>
      </c>
      <c r="GI2" s="74">
        <f>令和７年度!G86</f>
        <v>0</v>
      </c>
      <c r="GJ2" s="74" t="str">
        <f>令和７年度!E87</f>
        <v>　</v>
      </c>
      <c r="GK2" s="74" t="str">
        <f>令和７年度!G87</f>
        <v>　</v>
      </c>
      <c r="GL2" s="74" t="str">
        <f>令和７年度!E88</f>
        <v>　</v>
      </c>
      <c r="GM2" s="74">
        <f>令和７年度!G88</f>
        <v>0</v>
      </c>
      <c r="GN2" s="74">
        <f>令和７年度!E89</f>
        <v>0</v>
      </c>
      <c r="GO2" s="74" t="str">
        <f>令和７年度!B93</f>
        <v>　</v>
      </c>
      <c r="GP2" s="74" t="str">
        <f>令和７年度!B94</f>
        <v>　</v>
      </c>
      <c r="GQ2" s="74" t="str">
        <f>令和７年度!E90</f>
        <v>　</v>
      </c>
      <c r="GR2" s="74" t="str">
        <f>令和７年度!G90</f>
        <v>　</v>
      </c>
      <c r="GS2" s="74" t="str">
        <f>令和７年度!I90</f>
        <v>　</v>
      </c>
      <c r="GT2" s="74" t="str">
        <f>令和７年度!E91</f>
        <v>　</v>
      </c>
      <c r="GU2" s="74" t="str">
        <f>令和７年度!G91</f>
        <v>　</v>
      </c>
      <c r="GV2" s="74" t="str">
        <f>令和７年度!I91</f>
        <v>　</v>
      </c>
      <c r="GW2" s="74" t="str">
        <f>令和７年度!E92</f>
        <v>　</v>
      </c>
      <c r="GX2" s="74">
        <f>令和７年度!G92</f>
        <v>0</v>
      </c>
      <c r="GY2" s="74" t="str">
        <f>令和７年度!E93</f>
        <v>　</v>
      </c>
      <c r="GZ2" s="74" t="str">
        <f>令和７年度!E95</f>
        <v>　</v>
      </c>
      <c r="HA2" s="74" t="str">
        <f>令和７年度!G93</f>
        <v>　</v>
      </c>
      <c r="HB2" s="74" t="str">
        <f>令和７年度!I93</f>
        <v>　</v>
      </c>
      <c r="HC2" s="74">
        <f>令和７年度!G94</f>
        <v>0</v>
      </c>
      <c r="HD2" s="74">
        <f>令和７年度!B97</f>
        <v>0</v>
      </c>
      <c r="HE2" s="74">
        <f>令和７年度!B98</f>
        <v>0</v>
      </c>
      <c r="HF2" s="74">
        <f>令和７年度!E96</f>
        <v>0</v>
      </c>
      <c r="HG2" s="74">
        <f>令和７年度!D98</f>
        <v>0</v>
      </c>
      <c r="HH2" s="74">
        <f>令和７年度!B102</f>
        <v>0</v>
      </c>
      <c r="HI2" s="74" t="str">
        <f>令和７年度!B103</f>
        <v>　</v>
      </c>
      <c r="HJ2" s="74" t="str">
        <f>令和７年度!G99</f>
        <v>　</v>
      </c>
      <c r="HK2" s="74" t="str">
        <f>令和７年度!I99</f>
        <v>　</v>
      </c>
      <c r="HL2" s="74">
        <f>令和７年度!D102</f>
        <v>0</v>
      </c>
      <c r="HM2" s="74" t="str">
        <f>令和７年度!D103</f>
        <v>　</v>
      </c>
      <c r="HN2" s="74">
        <f>令和７年度!G100</f>
        <v>0</v>
      </c>
      <c r="HO2" s="74">
        <f>令和７年度!G101</f>
        <v>0</v>
      </c>
      <c r="HP2" s="74">
        <f>令和７年度!I101</f>
        <v>0</v>
      </c>
      <c r="HQ2" s="74">
        <f>令和７年度!G102</f>
        <v>0</v>
      </c>
      <c r="HR2" s="74" t="str">
        <f>令和７年度!I102</f>
        <v>　</v>
      </c>
      <c r="HS2" s="74" t="str">
        <f>令和７年度!G103</f>
        <v>　</v>
      </c>
      <c r="HT2" s="74">
        <f>令和７年度!I103</f>
        <v>0</v>
      </c>
      <c r="HU2" s="74" t="str">
        <f>令和７年度!G104</f>
        <v>　</v>
      </c>
      <c r="HV2" s="74">
        <f>令和７年度!I104</f>
        <v>0</v>
      </c>
      <c r="HW2" s="74">
        <f>令和７年度!D106</f>
        <v>0</v>
      </c>
      <c r="HX2" s="74">
        <f>令和７年度!D108</f>
        <v>0</v>
      </c>
    </row>
  </sheetData>
  <sheetProtection algorithmName="SHA-512" hashValue="q6l5m3FrMBiD05Wpg7QMYNcihEY49Rqd69pNiIGG+xwpW87q5+025X5mAp9jEFARrr0JmW3Yc7hEWqOIYgoaRg==" saltValue="YB/xmFvwtwD/cUaDahyb/Q==" spinCount="100000" sheet="1" objects="1" scenarios="1" selectLockedCells="1"/>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令和７年度</vt:lpstr>
      <vt:lpstr>Sheet2</vt:lpstr>
      <vt:lpstr>令和７年度!Print_Area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2024-04-04T08:08:54Z</cp:lastPrinted>
  <dcterms:created xsi:type="dcterms:W3CDTF">2024-02-09T09:27:35Z</dcterms:created>
  <dcterms:modified xsi:type="dcterms:W3CDTF">2025-05-21T03:25:40Z</dcterms:modified>
</cp:coreProperties>
</file>