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5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192.168.168.115\share\Ⅰ．市場調査\Ｂ．Ｗｏｒｋ\２．折衝案件\2022\20220723.さいたま市（産業連関表作成業務）\9.納品\R7\3.31納品【CD納品(全て)】\"/>
    </mc:Choice>
  </mc:AlternateContent>
  <xr:revisionPtr revIDLastSave="0" documentId="13_ncr:1_{B8EB346D-E7D3-4CC6-9F94-19D0C3997965}" xr6:coauthVersionLast="47" xr6:coauthVersionMax="47" xr10:uidLastSave="{00000000-0000-0000-0000-000000000000}"/>
  <bookViews>
    <workbookView xWindow="20370" yWindow="-120" windowWidth="29040" windowHeight="15720" tabRatio="883" xr2:uid="{00000000-000D-0000-FFFF-FFFF00000000}"/>
  </bookViews>
  <sheets>
    <sheet name="生産者価格評価表" sheetId="1" r:id="rId1"/>
    <sheet name="投入係数表" sheetId="33" r:id="rId2"/>
    <sheet name="逆行列（閉鎖経済型）" sheetId="44" r:id="rId3"/>
    <sheet name="逆行列係数表（開放経済型）" sheetId="39" r:id="rId4"/>
    <sheet name="影響力・感応度係数" sheetId="45" r:id="rId5"/>
    <sheet name="最終需要項目別生産誘発額表" sheetId="46" r:id="rId6"/>
    <sheet name="最終需要項目別生産誘発係数表" sheetId="47" r:id="rId7"/>
    <sheet name="最終需要項目別生産誘発依存度" sheetId="48" r:id="rId8"/>
    <sheet name="最終需要項目別粗付加価値誘発額表" sheetId="49" r:id="rId9"/>
    <sheet name="最終需要項目別粗付加価値誘発係数表" sheetId="50" r:id="rId10"/>
    <sheet name="最終需要項目別粗付加価値誘発依存度" sheetId="51" r:id="rId11"/>
    <sheet name="最終需要項目別移輸入誘発額表" sheetId="52" r:id="rId12"/>
    <sheet name="最終需要項目別移輸入誘発係数表" sheetId="53" r:id="rId13"/>
    <sheet name="最終需要項目別移輸入誘発依存度" sheetId="54" r:id="rId14"/>
    <sheet name="単位行列" sheetId="34" r:id="rId15"/>
    <sheet name="移輸入係数" sheetId="35" r:id="rId16"/>
    <sheet name="付加価値率" sheetId="40" r:id="rId17"/>
    <sheet name="市内投入係数" sheetId="37" r:id="rId18"/>
    <sheet name="移輸入品投入係数" sheetId="41" r:id="rId19"/>
    <sheet name="単位行列マイナス市内投入係数" sheetId="38" r:id="rId20"/>
    <sheet name="単位行列マイナス投入係数" sheetId="42" r:id="rId21"/>
    <sheet name="誘発額計算" sheetId="43" r:id="rId2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X7" i="33" l="1"/>
  <c r="E28" i="33"/>
  <c r="E27" i="33"/>
  <c r="E26" i="33"/>
  <c r="E25" i="33"/>
  <c r="E24" i="33"/>
  <c r="E23" i="33"/>
  <c r="E22" i="33"/>
  <c r="E21" i="33"/>
  <c r="E20" i="33"/>
  <c r="E19" i="33"/>
  <c r="E18" i="33"/>
  <c r="E17" i="33"/>
  <c r="E16" i="33"/>
  <c r="E15" i="33"/>
  <c r="E14" i="33"/>
  <c r="E13" i="33"/>
  <c r="E12" i="33"/>
  <c r="E11" i="33"/>
  <c r="E10" i="33"/>
  <c r="E9" i="33"/>
  <c r="E8" i="33"/>
  <c r="E7" i="33"/>
  <c r="BA10" i="43" l="1"/>
  <c r="BA11" i="43"/>
  <c r="BA12" i="43"/>
  <c r="BA13" i="43"/>
  <c r="BA14" i="43"/>
  <c r="BA15" i="43"/>
  <c r="BA16" i="43"/>
  <c r="BA17" i="43"/>
  <c r="BA18" i="43"/>
  <c r="BA19" i="43"/>
  <c r="BA20" i="43"/>
  <c r="BA21" i="43"/>
  <c r="BA9" i="43"/>
  <c r="AK9" i="43" a="1"/>
  <c r="AK9" i="43" s="1"/>
  <c r="X10" i="43"/>
  <c r="X11" i="43"/>
  <c r="X12" i="43"/>
  <c r="X13" i="43"/>
  <c r="X14" i="43"/>
  <c r="X15" i="43"/>
  <c r="X16" i="43"/>
  <c r="X17" i="43"/>
  <c r="X18" i="43"/>
  <c r="X19" i="43"/>
  <c r="X20" i="43"/>
  <c r="X21" i="43"/>
  <c r="X9" i="43"/>
  <c r="K10" i="43"/>
  <c r="L10" i="43"/>
  <c r="K11" i="43"/>
  <c r="L11" i="43"/>
  <c r="K12" i="43"/>
  <c r="L12" i="43"/>
  <c r="K13" i="43"/>
  <c r="L13" i="43"/>
  <c r="K14" i="43"/>
  <c r="L14" i="43"/>
  <c r="K15" i="43"/>
  <c r="L15" i="43"/>
  <c r="K16" i="43"/>
  <c r="L16" i="43"/>
  <c r="K17" i="43"/>
  <c r="L17" i="43"/>
  <c r="K18" i="43"/>
  <c r="L18" i="43"/>
  <c r="K19" i="43"/>
  <c r="L19" i="43"/>
  <c r="K20" i="43"/>
  <c r="L20" i="43"/>
  <c r="K21" i="43"/>
  <c r="L21" i="43"/>
  <c r="L9" i="43"/>
  <c r="K9" i="43"/>
  <c r="J10" i="43"/>
  <c r="J11" i="43"/>
  <c r="J12" i="43"/>
  <c r="J13" i="43"/>
  <c r="J14" i="43"/>
  <c r="J15" i="43"/>
  <c r="J16" i="43"/>
  <c r="J17" i="43"/>
  <c r="J18" i="43"/>
  <c r="J19" i="43"/>
  <c r="J20" i="43"/>
  <c r="J21" i="43"/>
  <c r="J9" i="43"/>
  <c r="E8" i="40" a="1"/>
  <c r="E8" i="40" s="1"/>
  <c r="D8" i="40" a="1"/>
  <c r="D8" i="40" s="1"/>
  <c r="D9" i="35"/>
  <c r="E9" i="35" s="1"/>
  <c r="D10" i="35"/>
  <c r="D11" i="35"/>
  <c r="D12" i="35"/>
  <c r="D13" i="35"/>
  <c r="D14" i="35"/>
  <c r="D15" i="35"/>
  <c r="D16" i="35"/>
  <c r="D17" i="35"/>
  <c r="D18" i="35"/>
  <c r="D19" i="35"/>
  <c r="D20" i="35"/>
  <c r="D21" i="35"/>
  <c r="P21" i="34"/>
  <c r="O21" i="34"/>
  <c r="N21" i="34"/>
  <c r="M21" i="34"/>
  <c r="L21" i="34"/>
  <c r="K21" i="34"/>
  <c r="J21" i="34"/>
  <c r="I21" i="34"/>
  <c r="H21" i="34"/>
  <c r="G21" i="34"/>
  <c r="F21" i="34"/>
  <c r="E21" i="34"/>
  <c r="D21" i="34"/>
  <c r="P20" i="34"/>
  <c r="O20" i="34"/>
  <c r="N20" i="34"/>
  <c r="M20" i="34"/>
  <c r="L20" i="34"/>
  <c r="K20" i="34"/>
  <c r="J20" i="34"/>
  <c r="I20" i="34"/>
  <c r="H20" i="34"/>
  <c r="G20" i="34"/>
  <c r="F20" i="34"/>
  <c r="E20" i="34"/>
  <c r="D20" i="34"/>
  <c r="P19" i="34"/>
  <c r="O19" i="34"/>
  <c r="N19" i="34"/>
  <c r="M19" i="34"/>
  <c r="L19" i="34"/>
  <c r="K19" i="34"/>
  <c r="J19" i="34"/>
  <c r="I19" i="34"/>
  <c r="H19" i="34"/>
  <c r="G19" i="34"/>
  <c r="F19" i="34"/>
  <c r="E19" i="34"/>
  <c r="D19" i="34"/>
  <c r="P18" i="34"/>
  <c r="O18" i="34"/>
  <c r="N18" i="34"/>
  <c r="M18" i="34"/>
  <c r="L18" i="34"/>
  <c r="K18" i="34"/>
  <c r="J18" i="34"/>
  <c r="I18" i="34"/>
  <c r="H18" i="34"/>
  <c r="G18" i="34"/>
  <c r="F18" i="34"/>
  <c r="E18" i="34"/>
  <c r="D18" i="34"/>
  <c r="P17" i="34"/>
  <c r="O17" i="34"/>
  <c r="N17" i="34"/>
  <c r="M17" i="34"/>
  <c r="L17" i="34"/>
  <c r="K17" i="34"/>
  <c r="J17" i="34"/>
  <c r="I17" i="34"/>
  <c r="H17" i="34"/>
  <c r="G17" i="34"/>
  <c r="F17" i="34"/>
  <c r="E17" i="34"/>
  <c r="D17" i="34"/>
  <c r="P16" i="34"/>
  <c r="O16" i="34"/>
  <c r="N16" i="34"/>
  <c r="M16" i="34"/>
  <c r="L16" i="34"/>
  <c r="K16" i="34"/>
  <c r="J16" i="34"/>
  <c r="I16" i="34"/>
  <c r="H16" i="34"/>
  <c r="G16" i="34"/>
  <c r="F16" i="34"/>
  <c r="E16" i="34"/>
  <c r="D16" i="34"/>
  <c r="P15" i="34"/>
  <c r="O15" i="34"/>
  <c r="N15" i="34"/>
  <c r="M15" i="34"/>
  <c r="L15" i="34"/>
  <c r="K15" i="34"/>
  <c r="J15" i="34"/>
  <c r="I15" i="34"/>
  <c r="H15" i="34"/>
  <c r="G15" i="34"/>
  <c r="F15" i="34"/>
  <c r="E15" i="34"/>
  <c r="D15" i="34"/>
  <c r="P14" i="34"/>
  <c r="O14" i="34"/>
  <c r="N14" i="34"/>
  <c r="M14" i="34"/>
  <c r="L14" i="34"/>
  <c r="K14" i="34"/>
  <c r="J14" i="34"/>
  <c r="I14" i="34"/>
  <c r="H14" i="34"/>
  <c r="G14" i="34"/>
  <c r="F14" i="34"/>
  <c r="E14" i="34"/>
  <c r="D14" i="34"/>
  <c r="P13" i="34"/>
  <c r="O13" i="34"/>
  <c r="N13" i="34"/>
  <c r="M13" i="34"/>
  <c r="L13" i="34"/>
  <c r="K13" i="34"/>
  <c r="J13" i="34"/>
  <c r="I13" i="34"/>
  <c r="H13" i="34"/>
  <c r="G13" i="34"/>
  <c r="F13" i="34"/>
  <c r="E13" i="34"/>
  <c r="D13" i="34"/>
  <c r="P12" i="34"/>
  <c r="O12" i="34"/>
  <c r="N12" i="34"/>
  <c r="M12" i="34"/>
  <c r="L12" i="34"/>
  <c r="K12" i="34"/>
  <c r="J12" i="34"/>
  <c r="I12" i="34"/>
  <c r="H12" i="34"/>
  <c r="G12" i="34"/>
  <c r="F12" i="34"/>
  <c r="E12" i="34"/>
  <c r="D12" i="34"/>
  <c r="P11" i="34"/>
  <c r="O11" i="34"/>
  <c r="N11" i="34"/>
  <c r="M11" i="34"/>
  <c r="L11" i="34"/>
  <c r="K11" i="34"/>
  <c r="J11" i="34"/>
  <c r="I11" i="34"/>
  <c r="H11" i="34"/>
  <c r="G11" i="34"/>
  <c r="F11" i="34"/>
  <c r="E11" i="34"/>
  <c r="D11" i="34"/>
  <c r="P10" i="34"/>
  <c r="O10" i="34"/>
  <c r="N10" i="34"/>
  <c r="M10" i="34"/>
  <c r="L10" i="34"/>
  <c r="K10" i="34"/>
  <c r="J10" i="34"/>
  <c r="I10" i="34"/>
  <c r="H10" i="34"/>
  <c r="G10" i="34"/>
  <c r="F10" i="34"/>
  <c r="E10" i="34"/>
  <c r="D10" i="34"/>
  <c r="P9" i="34"/>
  <c r="O9" i="34"/>
  <c r="N9" i="34"/>
  <c r="M9" i="34"/>
  <c r="L9" i="34"/>
  <c r="K9" i="34"/>
  <c r="J9" i="34"/>
  <c r="I9" i="34"/>
  <c r="H9" i="34"/>
  <c r="G9" i="34"/>
  <c r="F9" i="34"/>
  <c r="E9" i="34"/>
  <c r="D9" i="34"/>
  <c r="AJ20" i="33"/>
  <c r="AI20" i="33"/>
  <c r="AH20" i="33"/>
  <c r="AG20" i="33"/>
  <c r="AF20" i="33"/>
  <c r="AE20" i="33"/>
  <c r="AD20" i="33"/>
  <c r="AC20" i="33"/>
  <c r="AB20" i="33"/>
  <c r="AA20" i="33"/>
  <c r="Z20" i="33"/>
  <c r="Y20" i="33"/>
  <c r="X20" i="33"/>
  <c r="W20" i="33"/>
  <c r="V20" i="33"/>
  <c r="U20" i="33"/>
  <c r="T20" i="33"/>
  <c r="S20" i="33"/>
  <c r="AJ19" i="33"/>
  <c r="AI19" i="33"/>
  <c r="AH19" i="33"/>
  <c r="AG19" i="33"/>
  <c r="AF19" i="33"/>
  <c r="AE19" i="33"/>
  <c r="AD19" i="33"/>
  <c r="AC19" i="33"/>
  <c r="AB19" i="33"/>
  <c r="AA19" i="33"/>
  <c r="Z19" i="33"/>
  <c r="Y19" i="33"/>
  <c r="X19" i="33"/>
  <c r="W19" i="33"/>
  <c r="V19" i="33"/>
  <c r="U19" i="33"/>
  <c r="T19" i="33"/>
  <c r="S19" i="33"/>
  <c r="AJ18" i="33"/>
  <c r="AI18" i="33"/>
  <c r="AH18" i="33"/>
  <c r="AG18" i="33"/>
  <c r="AF18" i="33"/>
  <c r="AE18" i="33"/>
  <c r="AD18" i="33"/>
  <c r="AC18" i="33"/>
  <c r="AB18" i="33"/>
  <c r="AA18" i="33"/>
  <c r="Z18" i="33"/>
  <c r="Y18" i="33"/>
  <c r="X18" i="33"/>
  <c r="W18" i="33"/>
  <c r="V18" i="33"/>
  <c r="U18" i="33"/>
  <c r="T18" i="33"/>
  <c r="S18" i="33"/>
  <c r="AJ17" i="33"/>
  <c r="AI17" i="33"/>
  <c r="AH17" i="33"/>
  <c r="AG17" i="33"/>
  <c r="AF17" i="33"/>
  <c r="AE17" i="33"/>
  <c r="AD17" i="33"/>
  <c r="AC17" i="33"/>
  <c r="AB17" i="33"/>
  <c r="AA17" i="33"/>
  <c r="Z17" i="33"/>
  <c r="Y17" i="33"/>
  <c r="X17" i="33"/>
  <c r="W17" i="33"/>
  <c r="V17" i="33"/>
  <c r="U17" i="33"/>
  <c r="T17" i="33"/>
  <c r="S17" i="33"/>
  <c r="AJ16" i="33"/>
  <c r="AI16" i="33"/>
  <c r="AH16" i="33"/>
  <c r="AG16" i="33"/>
  <c r="AF16" i="33"/>
  <c r="AE16" i="33"/>
  <c r="AD16" i="33"/>
  <c r="AC16" i="33"/>
  <c r="AB16" i="33"/>
  <c r="AA16" i="33"/>
  <c r="Z16" i="33"/>
  <c r="Y16" i="33"/>
  <c r="X16" i="33"/>
  <c r="W16" i="33"/>
  <c r="V16" i="33"/>
  <c r="U16" i="33"/>
  <c r="T16" i="33"/>
  <c r="S16" i="33"/>
  <c r="AJ15" i="33"/>
  <c r="AI15" i="33"/>
  <c r="AH15" i="33"/>
  <c r="AG15" i="33"/>
  <c r="AF15" i="33"/>
  <c r="AE15" i="33"/>
  <c r="AD15" i="33"/>
  <c r="AC15" i="33"/>
  <c r="AB15" i="33"/>
  <c r="AA15" i="33"/>
  <c r="Z15" i="33"/>
  <c r="Y15" i="33"/>
  <c r="X15" i="33"/>
  <c r="W15" i="33"/>
  <c r="V15" i="33"/>
  <c r="U15" i="33"/>
  <c r="T15" i="33"/>
  <c r="S15" i="33"/>
  <c r="AJ14" i="33"/>
  <c r="AI14" i="33"/>
  <c r="AH14" i="33"/>
  <c r="AG14" i="33"/>
  <c r="AF14" i="33"/>
  <c r="AE14" i="33"/>
  <c r="AD14" i="33"/>
  <c r="AC14" i="33"/>
  <c r="AB14" i="33"/>
  <c r="AA14" i="33"/>
  <c r="Z14" i="33"/>
  <c r="Y14" i="33"/>
  <c r="X14" i="33"/>
  <c r="W14" i="33"/>
  <c r="V14" i="33"/>
  <c r="U14" i="33"/>
  <c r="T14" i="33"/>
  <c r="S14" i="33"/>
  <c r="AJ13" i="33"/>
  <c r="AI13" i="33"/>
  <c r="AH13" i="33"/>
  <c r="AG13" i="33"/>
  <c r="AF13" i="33"/>
  <c r="AE13" i="33"/>
  <c r="AD13" i="33"/>
  <c r="AC13" i="33"/>
  <c r="AB13" i="33"/>
  <c r="AA13" i="33"/>
  <c r="Z13" i="33"/>
  <c r="Y13" i="33"/>
  <c r="X13" i="33"/>
  <c r="W13" i="33"/>
  <c r="V13" i="33"/>
  <c r="U13" i="33"/>
  <c r="T13" i="33"/>
  <c r="S13" i="33"/>
  <c r="AJ12" i="33"/>
  <c r="AI12" i="33"/>
  <c r="AH12" i="33"/>
  <c r="AG12" i="33"/>
  <c r="AF12" i="33"/>
  <c r="AE12" i="33"/>
  <c r="AD12" i="33"/>
  <c r="AC12" i="33"/>
  <c r="AB12" i="33"/>
  <c r="AA12" i="33"/>
  <c r="Z12" i="33"/>
  <c r="Y12" i="33"/>
  <c r="X12" i="33"/>
  <c r="W12" i="33"/>
  <c r="V12" i="33"/>
  <c r="U12" i="33"/>
  <c r="T12" i="33"/>
  <c r="S12" i="33"/>
  <c r="AJ11" i="33"/>
  <c r="AI11" i="33"/>
  <c r="AH11" i="33"/>
  <c r="AG11" i="33"/>
  <c r="AF11" i="33"/>
  <c r="AE11" i="33"/>
  <c r="AD11" i="33"/>
  <c r="AC11" i="33"/>
  <c r="AB11" i="33"/>
  <c r="AA11" i="33"/>
  <c r="Z11" i="33"/>
  <c r="Y11" i="33"/>
  <c r="X11" i="33"/>
  <c r="W11" i="33"/>
  <c r="V11" i="33"/>
  <c r="U11" i="33"/>
  <c r="T11" i="33"/>
  <c r="S11" i="33"/>
  <c r="AJ10" i="33"/>
  <c r="AI10" i="33"/>
  <c r="AH10" i="33"/>
  <c r="AG10" i="33"/>
  <c r="AF10" i="33"/>
  <c r="AE10" i="33"/>
  <c r="AD10" i="33"/>
  <c r="AC10" i="33"/>
  <c r="AB10" i="33"/>
  <c r="AA10" i="33"/>
  <c r="Z10" i="33"/>
  <c r="Y10" i="33"/>
  <c r="X10" i="33"/>
  <c r="W10" i="33"/>
  <c r="V10" i="33"/>
  <c r="U10" i="33"/>
  <c r="T10" i="33"/>
  <c r="S10" i="33"/>
  <c r="AJ9" i="33"/>
  <c r="AI9" i="33"/>
  <c r="AH9" i="33"/>
  <c r="AG9" i="33"/>
  <c r="AF9" i="33"/>
  <c r="AE9" i="33"/>
  <c r="AD9" i="33"/>
  <c r="AC9" i="33"/>
  <c r="AB9" i="33"/>
  <c r="AA9" i="33"/>
  <c r="Z9" i="33"/>
  <c r="Y9" i="33"/>
  <c r="X9" i="33"/>
  <c r="W9" i="33"/>
  <c r="V9" i="33"/>
  <c r="U9" i="33"/>
  <c r="T9" i="33"/>
  <c r="S9" i="33"/>
  <c r="AJ8" i="33"/>
  <c r="AI8" i="33"/>
  <c r="AH8" i="33"/>
  <c r="AG8" i="33"/>
  <c r="AF8" i="33"/>
  <c r="AE8" i="33"/>
  <c r="AD8" i="33"/>
  <c r="AC8" i="33"/>
  <c r="AB8" i="33"/>
  <c r="AA8" i="33"/>
  <c r="Z8" i="33"/>
  <c r="Y8" i="33"/>
  <c r="X8" i="33"/>
  <c r="W8" i="33"/>
  <c r="V8" i="33"/>
  <c r="U8" i="33"/>
  <c r="T8" i="33"/>
  <c r="S8" i="33"/>
  <c r="AJ7" i="33"/>
  <c r="AI7" i="33"/>
  <c r="AH7" i="33"/>
  <c r="AG7" i="33"/>
  <c r="AF7" i="33"/>
  <c r="AE7" i="33"/>
  <c r="AD7" i="33"/>
  <c r="AC7" i="33"/>
  <c r="AB7" i="33"/>
  <c r="AA7" i="33"/>
  <c r="Z7" i="33"/>
  <c r="Y7" i="33"/>
  <c r="W7" i="33"/>
  <c r="V7" i="33"/>
  <c r="U7" i="33"/>
  <c r="T7" i="33"/>
  <c r="S7" i="33"/>
  <c r="R20" i="33"/>
  <c r="R19" i="33"/>
  <c r="R18" i="33"/>
  <c r="R17" i="33"/>
  <c r="R16" i="33"/>
  <c r="R15" i="33"/>
  <c r="R14" i="33"/>
  <c r="R13" i="33"/>
  <c r="R12" i="33"/>
  <c r="R11" i="33"/>
  <c r="R10" i="33"/>
  <c r="R9" i="33"/>
  <c r="R8" i="33"/>
  <c r="R7" i="33"/>
  <c r="Q28" i="33"/>
  <c r="P28" i="33"/>
  <c r="O28" i="33"/>
  <c r="N28" i="33"/>
  <c r="M28" i="33"/>
  <c r="L28" i="33"/>
  <c r="K28" i="33"/>
  <c r="J28" i="33"/>
  <c r="I28" i="33"/>
  <c r="H28" i="33"/>
  <c r="G28" i="33"/>
  <c r="F28" i="33"/>
  <c r="D28" i="33"/>
  <c r="Q27" i="33"/>
  <c r="P27" i="33"/>
  <c r="O27" i="33"/>
  <c r="N27" i="33"/>
  <c r="M27" i="33"/>
  <c r="L27" i="33"/>
  <c r="K27" i="33"/>
  <c r="J27" i="33"/>
  <c r="I27" i="33"/>
  <c r="H27" i="33"/>
  <c r="G27" i="33"/>
  <c r="F27" i="33"/>
  <c r="D27" i="33"/>
  <c r="Q26" i="33"/>
  <c r="P26" i="33"/>
  <c r="O26" i="33"/>
  <c r="N26" i="33"/>
  <c r="M26" i="33"/>
  <c r="L26" i="33"/>
  <c r="K26" i="33"/>
  <c r="J26" i="33"/>
  <c r="I26" i="33"/>
  <c r="H26" i="33"/>
  <c r="G26" i="33"/>
  <c r="F26" i="33"/>
  <c r="D26" i="33"/>
  <c r="Q25" i="33"/>
  <c r="P25" i="33"/>
  <c r="O25" i="33"/>
  <c r="N25" i="33"/>
  <c r="M25" i="33"/>
  <c r="L25" i="33"/>
  <c r="K25" i="33"/>
  <c r="J25" i="33"/>
  <c r="I25" i="33"/>
  <c r="H25" i="33"/>
  <c r="G25" i="33"/>
  <c r="F25" i="33"/>
  <c r="D25" i="33"/>
  <c r="Q24" i="33"/>
  <c r="P24" i="33"/>
  <c r="O24" i="33"/>
  <c r="N24" i="33"/>
  <c r="M24" i="33"/>
  <c r="L24" i="33"/>
  <c r="K24" i="33"/>
  <c r="J24" i="33"/>
  <c r="I24" i="33"/>
  <c r="H24" i="33"/>
  <c r="G24" i="33"/>
  <c r="F24" i="33"/>
  <c r="D24" i="33"/>
  <c r="Q23" i="33"/>
  <c r="P23" i="33"/>
  <c r="O23" i="33"/>
  <c r="N23" i="33"/>
  <c r="M23" i="33"/>
  <c r="L23" i="33"/>
  <c r="K23" i="33"/>
  <c r="J23" i="33"/>
  <c r="I23" i="33"/>
  <c r="H23" i="33"/>
  <c r="G23" i="33"/>
  <c r="F23" i="33"/>
  <c r="D23" i="33"/>
  <c r="Q22" i="33"/>
  <c r="P22" i="33"/>
  <c r="O22" i="33"/>
  <c r="N22" i="33"/>
  <c r="M22" i="33"/>
  <c r="L22" i="33"/>
  <c r="K22" i="33"/>
  <c r="J22" i="33"/>
  <c r="I22" i="33"/>
  <c r="H22" i="33"/>
  <c r="G22" i="33"/>
  <c r="F22" i="33"/>
  <c r="D22" i="33"/>
  <c r="Q21" i="33"/>
  <c r="P21" i="33"/>
  <c r="O21" i="33"/>
  <c r="N21" i="33"/>
  <c r="M21" i="33"/>
  <c r="L21" i="33"/>
  <c r="K21" i="33"/>
  <c r="J21" i="33"/>
  <c r="I21" i="33"/>
  <c r="H21" i="33"/>
  <c r="G21" i="33"/>
  <c r="F21" i="33"/>
  <c r="D21" i="33"/>
  <c r="Q20" i="33"/>
  <c r="P20" i="33"/>
  <c r="O20" i="33"/>
  <c r="N20" i="33"/>
  <c r="M20" i="33"/>
  <c r="L20" i="33"/>
  <c r="K20" i="33"/>
  <c r="J20" i="33"/>
  <c r="I20" i="33"/>
  <c r="H20" i="33"/>
  <c r="G20" i="33"/>
  <c r="F20" i="33"/>
  <c r="D20" i="33"/>
  <c r="Q19" i="33"/>
  <c r="P19" i="33"/>
  <c r="O19" i="33"/>
  <c r="O21" i="42" s="1"/>
  <c r="N19" i="33"/>
  <c r="N21" i="42" s="1"/>
  <c r="M19" i="33"/>
  <c r="L19" i="33"/>
  <c r="K19" i="33"/>
  <c r="K21" i="42" s="1"/>
  <c r="J19" i="33"/>
  <c r="J21" i="42" s="1"/>
  <c r="I19" i="33"/>
  <c r="H19" i="33"/>
  <c r="G19" i="33"/>
  <c r="G21" i="42" s="1"/>
  <c r="F19" i="33"/>
  <c r="F21" i="42" s="1"/>
  <c r="D19" i="33"/>
  <c r="Q18" i="33"/>
  <c r="P18" i="33"/>
  <c r="P20" i="42" s="1"/>
  <c r="O18" i="33"/>
  <c r="N18" i="33"/>
  <c r="M18" i="33"/>
  <c r="L18" i="33"/>
  <c r="L20" i="42" s="1"/>
  <c r="K18" i="33"/>
  <c r="J18" i="33"/>
  <c r="I18" i="33"/>
  <c r="H18" i="33"/>
  <c r="H20" i="42" s="1"/>
  <c r="G18" i="33"/>
  <c r="F18" i="33"/>
  <c r="D18" i="33"/>
  <c r="D20" i="42" s="1"/>
  <c r="Q17" i="33"/>
  <c r="P17" i="33"/>
  <c r="P19" i="42" s="1"/>
  <c r="O17" i="33"/>
  <c r="O19" i="42" s="1"/>
  <c r="N17" i="33"/>
  <c r="N19" i="42" s="1"/>
  <c r="M17" i="33"/>
  <c r="M19" i="42" s="1"/>
  <c r="L17" i="33"/>
  <c r="L19" i="42" s="1"/>
  <c r="K17" i="33"/>
  <c r="K19" i="42" s="1"/>
  <c r="J17" i="33"/>
  <c r="J19" i="42" s="1"/>
  <c r="I17" i="33"/>
  <c r="I19" i="42" s="1"/>
  <c r="H17" i="33"/>
  <c r="H19" i="42" s="1"/>
  <c r="G17" i="33"/>
  <c r="G19" i="42" s="1"/>
  <c r="F17" i="33"/>
  <c r="F19" i="42" s="1"/>
  <c r="E19" i="42"/>
  <c r="D17" i="33"/>
  <c r="D19" i="42" s="1"/>
  <c r="Q16" i="33"/>
  <c r="P16" i="33"/>
  <c r="P18" i="42" s="1"/>
  <c r="O16" i="33"/>
  <c r="N16" i="33"/>
  <c r="N18" i="42" s="1"/>
  <c r="M16" i="33"/>
  <c r="L16" i="33"/>
  <c r="L18" i="42" s="1"/>
  <c r="K16" i="33"/>
  <c r="J16" i="33"/>
  <c r="J18" i="42" s="1"/>
  <c r="I16" i="33"/>
  <c r="H16" i="33"/>
  <c r="H18" i="42" s="1"/>
  <c r="G16" i="33"/>
  <c r="F16" i="33"/>
  <c r="F18" i="42" s="1"/>
  <c r="D16" i="33"/>
  <c r="D18" i="42" s="1"/>
  <c r="Q15" i="33"/>
  <c r="P15" i="33"/>
  <c r="O15" i="33"/>
  <c r="O17" i="42" s="1"/>
  <c r="N15" i="33"/>
  <c r="N17" i="42" s="1"/>
  <c r="M15" i="33"/>
  <c r="L15" i="33"/>
  <c r="K15" i="33"/>
  <c r="K17" i="42" s="1"/>
  <c r="J15" i="33"/>
  <c r="J17" i="42" s="1"/>
  <c r="I15" i="33"/>
  <c r="H15" i="33"/>
  <c r="G15" i="33"/>
  <c r="G17" i="42" s="1"/>
  <c r="F15" i="33"/>
  <c r="F17" i="42" s="1"/>
  <c r="D15" i="33"/>
  <c r="Q14" i="33"/>
  <c r="P14" i="33"/>
  <c r="P16" i="42" s="1"/>
  <c r="O14" i="33"/>
  <c r="N14" i="33"/>
  <c r="M14" i="33"/>
  <c r="L14" i="33"/>
  <c r="L16" i="42" s="1"/>
  <c r="K14" i="33"/>
  <c r="J14" i="33"/>
  <c r="I14" i="33"/>
  <c r="H14" i="33"/>
  <c r="H16" i="42" s="1"/>
  <c r="G14" i="33"/>
  <c r="F14" i="33"/>
  <c r="D14" i="33"/>
  <c r="D16" i="42" s="1"/>
  <c r="Q13" i="33"/>
  <c r="P13" i="33"/>
  <c r="P15" i="42" s="1"/>
  <c r="O13" i="33"/>
  <c r="O15" i="42" s="1"/>
  <c r="N13" i="33"/>
  <c r="N15" i="42" s="1"/>
  <c r="M13" i="33"/>
  <c r="M15" i="42" s="1"/>
  <c r="L13" i="33"/>
  <c r="L15" i="42" s="1"/>
  <c r="K13" i="33"/>
  <c r="K15" i="42" s="1"/>
  <c r="J13" i="33"/>
  <c r="J15" i="42" s="1"/>
  <c r="I13" i="33"/>
  <c r="I15" i="42" s="1"/>
  <c r="H13" i="33"/>
  <c r="H15" i="42" s="1"/>
  <c r="G13" i="33"/>
  <c r="G15" i="42" s="1"/>
  <c r="F13" i="33"/>
  <c r="F15" i="42" s="1"/>
  <c r="E15" i="42"/>
  <c r="D13" i="33"/>
  <c r="D15" i="42" s="1"/>
  <c r="Q12" i="33"/>
  <c r="P12" i="33"/>
  <c r="P14" i="42" s="1"/>
  <c r="O12" i="33"/>
  <c r="N12" i="33"/>
  <c r="N14" i="42" s="1"/>
  <c r="M12" i="33"/>
  <c r="L12" i="33"/>
  <c r="L14" i="42" s="1"/>
  <c r="K12" i="33"/>
  <c r="J12" i="33"/>
  <c r="J14" i="42" s="1"/>
  <c r="I12" i="33"/>
  <c r="H12" i="33"/>
  <c r="H14" i="42" s="1"/>
  <c r="G12" i="33"/>
  <c r="F12" i="33"/>
  <c r="F14" i="42" s="1"/>
  <c r="D12" i="33"/>
  <c r="D14" i="42" s="1"/>
  <c r="Q11" i="33"/>
  <c r="P11" i="33"/>
  <c r="O11" i="33"/>
  <c r="O13" i="42" s="1"/>
  <c r="N11" i="33"/>
  <c r="N13" i="42" s="1"/>
  <c r="M11" i="33"/>
  <c r="L11" i="33"/>
  <c r="K11" i="33"/>
  <c r="K13" i="42" s="1"/>
  <c r="J11" i="33"/>
  <c r="J13" i="42" s="1"/>
  <c r="I11" i="33"/>
  <c r="H11" i="33"/>
  <c r="G11" i="33"/>
  <c r="G13" i="42" s="1"/>
  <c r="F11" i="33"/>
  <c r="F13" i="42" s="1"/>
  <c r="D11" i="33"/>
  <c r="Q10" i="33"/>
  <c r="P10" i="33"/>
  <c r="P12" i="42" s="1"/>
  <c r="O10" i="33"/>
  <c r="N10" i="33"/>
  <c r="M10" i="33"/>
  <c r="L10" i="33"/>
  <c r="L12" i="42" s="1"/>
  <c r="K10" i="33"/>
  <c r="J10" i="33"/>
  <c r="I10" i="33"/>
  <c r="H10" i="33"/>
  <c r="H12" i="42" s="1"/>
  <c r="G10" i="33"/>
  <c r="F10" i="33"/>
  <c r="D10" i="33"/>
  <c r="D12" i="42" s="1"/>
  <c r="Q9" i="33"/>
  <c r="P9" i="33"/>
  <c r="P11" i="42" s="1"/>
  <c r="O9" i="33"/>
  <c r="O11" i="42" s="1"/>
  <c r="N9" i="33"/>
  <c r="N11" i="42" s="1"/>
  <c r="M9" i="33"/>
  <c r="M11" i="42" s="1"/>
  <c r="L9" i="33"/>
  <c r="L11" i="42" s="1"/>
  <c r="K9" i="33"/>
  <c r="K11" i="42" s="1"/>
  <c r="J9" i="33"/>
  <c r="J11" i="42" s="1"/>
  <c r="I9" i="33"/>
  <c r="I11" i="42" s="1"/>
  <c r="H9" i="33"/>
  <c r="H11" i="42" s="1"/>
  <c r="G9" i="33"/>
  <c r="G11" i="42" s="1"/>
  <c r="F9" i="33"/>
  <c r="F11" i="42" s="1"/>
  <c r="E11" i="42"/>
  <c r="D9" i="33"/>
  <c r="D11" i="42" s="1"/>
  <c r="Q8" i="33"/>
  <c r="P8" i="33"/>
  <c r="P10" i="42" s="1"/>
  <c r="O8" i="33"/>
  <c r="N8" i="33"/>
  <c r="N10" i="42" s="1"/>
  <c r="M8" i="33"/>
  <c r="L8" i="33"/>
  <c r="L10" i="42" s="1"/>
  <c r="K8" i="33"/>
  <c r="J8" i="33"/>
  <c r="J10" i="42" s="1"/>
  <c r="I8" i="33"/>
  <c r="H8" i="33"/>
  <c r="H10" i="42" s="1"/>
  <c r="G8" i="33"/>
  <c r="F8" i="33"/>
  <c r="F10" i="42" s="1"/>
  <c r="D8" i="33"/>
  <c r="D10" i="42" s="1"/>
  <c r="Q7" i="33"/>
  <c r="P7" i="33"/>
  <c r="O7" i="33"/>
  <c r="N7" i="33"/>
  <c r="N9" i="42" s="1"/>
  <c r="M7" i="33"/>
  <c r="L7" i="33"/>
  <c r="K7" i="33"/>
  <c r="J7" i="33"/>
  <c r="J9" i="42" s="1"/>
  <c r="I7" i="33"/>
  <c r="H7" i="33"/>
  <c r="G7" i="33"/>
  <c r="F7" i="33"/>
  <c r="F9" i="42" s="1"/>
  <c r="D7" i="33"/>
  <c r="L9" i="42" l="1"/>
  <c r="F12" i="42"/>
  <c r="N12" i="42"/>
  <c r="H13" i="42"/>
  <c r="P13" i="42"/>
  <c r="F16" i="42"/>
  <c r="J16" i="42"/>
  <c r="N16" i="42"/>
  <c r="D17" i="42"/>
  <c r="H17" i="42"/>
  <c r="L17" i="42"/>
  <c r="P17" i="42"/>
  <c r="F20" i="42"/>
  <c r="J20" i="42"/>
  <c r="N20" i="42"/>
  <c r="D21" i="42"/>
  <c r="H21" i="42"/>
  <c r="L21" i="42"/>
  <c r="P21" i="42"/>
  <c r="D9" i="42"/>
  <c r="H9" i="42"/>
  <c r="P9" i="42"/>
  <c r="J12" i="42"/>
  <c r="D13" i="42"/>
  <c r="L13" i="42"/>
  <c r="E13" i="42"/>
  <c r="I13" i="42"/>
  <c r="M13" i="42"/>
  <c r="E17" i="42"/>
  <c r="I17" i="42"/>
  <c r="M17" i="42"/>
  <c r="E21" i="42"/>
  <c r="I21" i="42"/>
  <c r="M21" i="42"/>
  <c r="F8" i="40"/>
  <c r="D15" i="40"/>
  <c r="E15" i="40"/>
  <c r="AK16" i="43"/>
  <c r="E10" i="42"/>
  <c r="G10" i="42"/>
  <c r="I10" i="42"/>
  <c r="K10" i="42"/>
  <c r="M10" i="42"/>
  <c r="O10" i="42"/>
  <c r="E12" i="42"/>
  <c r="G12" i="42"/>
  <c r="I12" i="42"/>
  <c r="K12" i="42"/>
  <c r="M12" i="42"/>
  <c r="O12" i="42"/>
  <c r="E14" i="42"/>
  <c r="G14" i="42"/>
  <c r="I14" i="42"/>
  <c r="K14" i="42"/>
  <c r="M14" i="42"/>
  <c r="O14" i="42"/>
  <c r="E16" i="42"/>
  <c r="G16" i="42"/>
  <c r="I16" i="42"/>
  <c r="K16" i="42"/>
  <c r="M16" i="42"/>
  <c r="O16" i="42"/>
  <c r="E18" i="42"/>
  <c r="G18" i="42"/>
  <c r="I18" i="42"/>
  <c r="K18" i="42"/>
  <c r="M18" i="42"/>
  <c r="O18" i="42"/>
  <c r="E20" i="42"/>
  <c r="G20" i="42"/>
  <c r="I20" i="42"/>
  <c r="K20" i="42"/>
  <c r="M20" i="42"/>
  <c r="O20" i="42"/>
  <c r="E21" i="41"/>
  <c r="E19" i="41"/>
  <c r="E17" i="41"/>
  <c r="E15" i="41"/>
  <c r="E13" i="41"/>
  <c r="E11" i="41"/>
  <c r="D19" i="40"/>
  <c r="D11" i="40"/>
  <c r="E19" i="40"/>
  <c r="E11" i="40"/>
  <c r="AK20" i="43"/>
  <c r="AK12" i="43"/>
  <c r="BR20" i="43"/>
  <c r="BT20" i="43"/>
  <c r="BV20" i="43"/>
  <c r="BS20" i="43"/>
  <c r="BU20" i="43"/>
  <c r="BW20" i="43"/>
  <c r="BR18" i="43"/>
  <c r="BT18" i="43"/>
  <c r="BV18" i="43"/>
  <c r="BS18" i="43"/>
  <c r="BU18" i="43"/>
  <c r="BW18" i="43"/>
  <c r="BR16" i="43"/>
  <c r="BT16" i="43"/>
  <c r="BV16" i="43"/>
  <c r="BS16" i="43"/>
  <c r="BU16" i="43"/>
  <c r="BW16" i="43"/>
  <c r="BR14" i="43"/>
  <c r="BT14" i="43"/>
  <c r="BV14" i="43"/>
  <c r="BS14" i="43"/>
  <c r="BU14" i="43"/>
  <c r="BW14" i="43"/>
  <c r="BR12" i="43"/>
  <c r="BT12" i="43"/>
  <c r="BV12" i="43"/>
  <c r="BS12" i="43"/>
  <c r="BU12" i="43"/>
  <c r="BW12" i="43"/>
  <c r="BR10" i="43"/>
  <c r="BT10" i="43"/>
  <c r="BV10" i="43"/>
  <c r="BS10" i="43"/>
  <c r="BU10" i="43"/>
  <c r="BW10" i="43"/>
  <c r="D10" i="41"/>
  <c r="BS9" i="43"/>
  <c r="BU9" i="43"/>
  <c r="BW9" i="43"/>
  <c r="BT9" i="43"/>
  <c r="BV9" i="43"/>
  <c r="BR9" i="43"/>
  <c r="D17" i="40"/>
  <c r="D13" i="40"/>
  <c r="D9" i="40"/>
  <c r="D9" i="41"/>
  <c r="O9" i="41"/>
  <c r="M9" i="41"/>
  <c r="K9" i="41"/>
  <c r="I9" i="41"/>
  <c r="G9" i="41"/>
  <c r="E9" i="41"/>
  <c r="O21" i="41"/>
  <c r="M21" i="41"/>
  <c r="K21" i="41"/>
  <c r="I21" i="41"/>
  <c r="G21" i="41"/>
  <c r="P20" i="41"/>
  <c r="N20" i="41"/>
  <c r="L20" i="41"/>
  <c r="J20" i="41"/>
  <c r="H20" i="41"/>
  <c r="F20" i="41"/>
  <c r="D20" i="41"/>
  <c r="O19" i="41"/>
  <c r="M19" i="41"/>
  <c r="K19" i="41"/>
  <c r="I19" i="41"/>
  <c r="G19" i="41"/>
  <c r="P18" i="41"/>
  <c r="N18" i="41"/>
  <c r="L18" i="41"/>
  <c r="J18" i="41"/>
  <c r="H18" i="41"/>
  <c r="F18" i="41"/>
  <c r="D18" i="41"/>
  <c r="O17" i="41"/>
  <c r="M17" i="41"/>
  <c r="K17" i="41"/>
  <c r="I17" i="41"/>
  <c r="G17" i="41"/>
  <c r="P16" i="41"/>
  <c r="N16" i="41"/>
  <c r="L16" i="41"/>
  <c r="J16" i="41"/>
  <c r="H16" i="41"/>
  <c r="F16" i="41"/>
  <c r="D16" i="41"/>
  <c r="O15" i="41"/>
  <c r="M15" i="41"/>
  <c r="K15" i="41"/>
  <c r="I15" i="41"/>
  <c r="G15" i="41"/>
  <c r="P14" i="41"/>
  <c r="N14" i="41"/>
  <c r="L14" i="41"/>
  <c r="J14" i="41"/>
  <c r="H14" i="41"/>
  <c r="F14" i="41"/>
  <c r="D14" i="41"/>
  <c r="O13" i="41"/>
  <c r="M13" i="41"/>
  <c r="K13" i="41"/>
  <c r="I13" i="41"/>
  <c r="G13" i="41"/>
  <c r="P12" i="41"/>
  <c r="N12" i="41"/>
  <c r="L12" i="41"/>
  <c r="J12" i="41"/>
  <c r="H12" i="41"/>
  <c r="F12" i="41"/>
  <c r="D12" i="41"/>
  <c r="O11" i="41"/>
  <c r="M11" i="41"/>
  <c r="K11" i="41"/>
  <c r="I11" i="41"/>
  <c r="G11" i="41"/>
  <c r="P10" i="41"/>
  <c r="N10" i="41"/>
  <c r="L10" i="41"/>
  <c r="J10" i="41"/>
  <c r="H10" i="41"/>
  <c r="F10" i="41"/>
  <c r="E9" i="37"/>
  <c r="E9" i="38" s="1"/>
  <c r="E9" i="42"/>
  <c r="G9" i="37"/>
  <c r="G9" i="38" s="1"/>
  <c r="G9" i="42"/>
  <c r="I9" i="37"/>
  <c r="I9" i="38" s="1"/>
  <c r="I9" i="42"/>
  <c r="K9" i="37"/>
  <c r="K9" i="38" s="1"/>
  <c r="K9" i="42"/>
  <c r="M9" i="37"/>
  <c r="M9" i="38" s="1"/>
  <c r="M9" i="42"/>
  <c r="O9" i="37"/>
  <c r="O9" i="38" s="1"/>
  <c r="O9" i="42"/>
  <c r="BR21" i="43"/>
  <c r="BT21" i="43"/>
  <c r="BV21" i="43"/>
  <c r="BS21" i="43"/>
  <c r="BU21" i="43"/>
  <c r="BW21" i="43"/>
  <c r="BR19" i="43"/>
  <c r="BT19" i="43"/>
  <c r="BV19" i="43"/>
  <c r="BS19" i="43"/>
  <c r="BU19" i="43"/>
  <c r="BW19" i="43"/>
  <c r="BR17" i="43"/>
  <c r="BT17" i="43"/>
  <c r="BV17" i="43"/>
  <c r="BS17" i="43"/>
  <c r="BU17" i="43"/>
  <c r="BW17" i="43"/>
  <c r="BR15" i="43"/>
  <c r="BT15" i="43"/>
  <c r="BV15" i="43"/>
  <c r="BS15" i="43"/>
  <c r="BU15" i="43"/>
  <c r="BW15" i="43"/>
  <c r="BR13" i="43"/>
  <c r="BT13" i="43"/>
  <c r="BV13" i="43"/>
  <c r="BS13" i="43"/>
  <c r="BU13" i="43"/>
  <c r="BW13" i="43"/>
  <c r="BR11" i="43"/>
  <c r="BT11" i="43"/>
  <c r="BV11" i="43"/>
  <c r="BS11" i="43"/>
  <c r="BU11" i="43"/>
  <c r="BW11" i="43"/>
  <c r="I9" i="43"/>
  <c r="G9" i="43"/>
  <c r="E9" i="43"/>
  <c r="H9" i="43"/>
  <c r="F9" i="43"/>
  <c r="D9" i="43"/>
  <c r="E17" i="40"/>
  <c r="E13" i="40"/>
  <c r="E9" i="40"/>
  <c r="P9" i="41"/>
  <c r="N9" i="41"/>
  <c r="L9" i="41"/>
  <c r="J9" i="41"/>
  <c r="H9" i="41"/>
  <c r="F9" i="41"/>
  <c r="P21" i="41"/>
  <c r="N21" i="41"/>
  <c r="L21" i="41"/>
  <c r="J21" i="41"/>
  <c r="H21" i="41"/>
  <c r="F21" i="41"/>
  <c r="D21" i="41"/>
  <c r="O20" i="41"/>
  <c r="M20" i="41"/>
  <c r="K20" i="41"/>
  <c r="I20" i="41"/>
  <c r="G20" i="41"/>
  <c r="E20" i="41"/>
  <c r="P19" i="41"/>
  <c r="N19" i="41"/>
  <c r="L19" i="41"/>
  <c r="J19" i="41"/>
  <c r="H19" i="41"/>
  <c r="F19" i="41"/>
  <c r="D19" i="41"/>
  <c r="O18" i="41"/>
  <c r="M18" i="41"/>
  <c r="K18" i="41"/>
  <c r="I18" i="41"/>
  <c r="G18" i="41"/>
  <c r="E18" i="41"/>
  <c r="P17" i="41"/>
  <c r="N17" i="41"/>
  <c r="L17" i="41"/>
  <c r="J17" i="41"/>
  <c r="H17" i="41"/>
  <c r="F17" i="41"/>
  <c r="D17" i="41"/>
  <c r="O16" i="41"/>
  <c r="M16" i="41"/>
  <c r="K16" i="41"/>
  <c r="I16" i="41"/>
  <c r="G16" i="41"/>
  <c r="E16" i="41"/>
  <c r="P15" i="41"/>
  <c r="N15" i="41"/>
  <c r="L15" i="41"/>
  <c r="J15" i="41"/>
  <c r="H15" i="41"/>
  <c r="F15" i="41"/>
  <c r="D15" i="41"/>
  <c r="O14" i="41"/>
  <c r="M14" i="41"/>
  <c r="K14" i="41"/>
  <c r="I14" i="41"/>
  <c r="G14" i="41"/>
  <c r="E14" i="41"/>
  <c r="P13" i="41"/>
  <c r="N13" i="41"/>
  <c r="L13" i="41"/>
  <c r="J13" i="41"/>
  <c r="H13" i="41"/>
  <c r="F13" i="41"/>
  <c r="D13" i="41"/>
  <c r="O12" i="41"/>
  <c r="M12" i="41"/>
  <c r="K12" i="41"/>
  <c r="I12" i="41"/>
  <c r="G12" i="41"/>
  <c r="E12" i="41"/>
  <c r="P11" i="41"/>
  <c r="N11" i="41"/>
  <c r="L11" i="41"/>
  <c r="J11" i="41"/>
  <c r="H11" i="41"/>
  <c r="F11" i="41"/>
  <c r="D11" i="41"/>
  <c r="O10" i="41"/>
  <c r="M10" i="41"/>
  <c r="K10" i="41"/>
  <c r="I10" i="41"/>
  <c r="G10" i="41"/>
  <c r="E10" i="41"/>
  <c r="AK18" i="43"/>
  <c r="AK14" i="43"/>
  <c r="AK10" i="43"/>
  <c r="AK21" i="43"/>
  <c r="AK19" i="43"/>
  <c r="AK17" i="43"/>
  <c r="AK15" i="43"/>
  <c r="AK13" i="43"/>
  <c r="AK11" i="43"/>
  <c r="E20" i="40"/>
  <c r="E18" i="40"/>
  <c r="E16" i="40"/>
  <c r="E14" i="40"/>
  <c r="E12" i="40"/>
  <c r="E10" i="40"/>
  <c r="D20" i="40"/>
  <c r="D18" i="40"/>
  <c r="D16" i="40"/>
  <c r="D14" i="40"/>
  <c r="D12" i="40"/>
  <c r="D10" i="40"/>
  <c r="D9" i="37"/>
  <c r="D9" i="38" s="1"/>
  <c r="F9" i="37"/>
  <c r="F9" i="38" s="1"/>
  <c r="H9" i="37"/>
  <c r="H9" i="38" s="1"/>
  <c r="J9" i="37"/>
  <c r="J9" i="38" s="1"/>
  <c r="L9" i="37"/>
  <c r="L9" i="38" s="1"/>
  <c r="N9" i="37"/>
  <c r="N9" i="38" s="1"/>
  <c r="P9" i="37"/>
  <c r="P9" i="38" s="1"/>
  <c r="E21" i="35"/>
  <c r="E19" i="35"/>
  <c r="E17" i="35"/>
  <c r="E15" i="35"/>
  <c r="E13" i="35"/>
  <c r="E11" i="35"/>
  <c r="E20" i="35"/>
  <c r="E18" i="35"/>
  <c r="E16" i="35"/>
  <c r="E14" i="35"/>
  <c r="E12" i="35"/>
  <c r="E10" i="35"/>
  <c r="F9" i="35"/>
  <c r="F18" i="40" l="1"/>
  <c r="F10" i="40"/>
  <c r="F12" i="40"/>
  <c r="F16" i="40"/>
  <c r="F20" i="40"/>
  <c r="F14" i="40"/>
  <c r="F15" i="40"/>
  <c r="D7" i="44" a="1"/>
  <c r="D7" i="44" s="1"/>
  <c r="F11" i="40"/>
  <c r="F19" i="40"/>
  <c r="I14" i="43"/>
  <c r="G14" i="43"/>
  <c r="E14" i="43"/>
  <c r="H14" i="43"/>
  <c r="F14" i="43"/>
  <c r="D14" i="43"/>
  <c r="I18" i="43"/>
  <c r="G18" i="43"/>
  <c r="E18" i="43"/>
  <c r="H18" i="43"/>
  <c r="F18" i="43"/>
  <c r="D18" i="43"/>
  <c r="I15" i="43"/>
  <c r="G15" i="43"/>
  <c r="E15" i="43"/>
  <c r="H15" i="43"/>
  <c r="F15" i="43"/>
  <c r="D15" i="43"/>
  <c r="I12" i="43"/>
  <c r="G12" i="43"/>
  <c r="E12" i="43"/>
  <c r="H12" i="43"/>
  <c r="F12" i="43"/>
  <c r="D12" i="43"/>
  <c r="I16" i="43"/>
  <c r="G16" i="43"/>
  <c r="E16" i="43"/>
  <c r="H16" i="43"/>
  <c r="F16" i="43"/>
  <c r="D16" i="43"/>
  <c r="I20" i="43"/>
  <c r="G20" i="43"/>
  <c r="E20" i="43"/>
  <c r="H20" i="43"/>
  <c r="F20" i="43"/>
  <c r="D20" i="43"/>
  <c r="I13" i="43"/>
  <c r="G13" i="43"/>
  <c r="E13" i="43"/>
  <c r="H13" i="43"/>
  <c r="F13" i="43"/>
  <c r="D13" i="43"/>
  <c r="I17" i="43"/>
  <c r="G17" i="43"/>
  <c r="E17" i="43"/>
  <c r="H17" i="43"/>
  <c r="F17" i="43"/>
  <c r="D17" i="43"/>
  <c r="O21" i="37"/>
  <c r="O21" i="38" s="1"/>
  <c r="I21" i="43"/>
  <c r="G21" i="43"/>
  <c r="E21" i="43"/>
  <c r="H21" i="43"/>
  <c r="F21" i="43"/>
  <c r="D21" i="43"/>
  <c r="F17" i="40"/>
  <c r="I10" i="43"/>
  <c r="G10" i="43"/>
  <c r="E10" i="43"/>
  <c r="H10" i="43"/>
  <c r="F10" i="43"/>
  <c r="D10" i="43"/>
  <c r="I11" i="43"/>
  <c r="G11" i="43"/>
  <c r="E11" i="43"/>
  <c r="H11" i="43"/>
  <c r="F11" i="43"/>
  <c r="D11" i="43"/>
  <c r="I19" i="43"/>
  <c r="G19" i="43"/>
  <c r="E19" i="43"/>
  <c r="H19" i="43"/>
  <c r="F19" i="43"/>
  <c r="D19" i="43"/>
  <c r="F13" i="40"/>
  <c r="F13" i="35"/>
  <c r="F17" i="35"/>
  <c r="F21" i="35"/>
  <c r="M21" i="37"/>
  <c r="M21" i="38" s="1"/>
  <c r="I21" i="37"/>
  <c r="I21" i="38" s="1"/>
  <c r="E21" i="37"/>
  <c r="E21" i="38" s="1"/>
  <c r="M20" i="37"/>
  <c r="M20" i="38" s="1"/>
  <c r="I20" i="37"/>
  <c r="I20" i="38" s="1"/>
  <c r="E20" i="37"/>
  <c r="E20" i="38" s="1"/>
  <c r="M19" i="37"/>
  <c r="M19" i="38" s="1"/>
  <c r="I19" i="37"/>
  <c r="I19" i="38" s="1"/>
  <c r="E19" i="37"/>
  <c r="E19" i="38" s="1"/>
  <c r="M18" i="37"/>
  <c r="M18" i="38" s="1"/>
  <c r="I18" i="37"/>
  <c r="I18" i="38" s="1"/>
  <c r="E18" i="37"/>
  <c r="E18" i="38" s="1"/>
  <c r="M17" i="37"/>
  <c r="M17" i="38" s="1"/>
  <c r="I17" i="37"/>
  <c r="I17" i="38" s="1"/>
  <c r="E17" i="37"/>
  <c r="E17" i="38" s="1"/>
  <c r="M16" i="37"/>
  <c r="M16" i="38" s="1"/>
  <c r="I16" i="37"/>
  <c r="I16" i="38" s="1"/>
  <c r="E16" i="37"/>
  <c r="E16" i="38" s="1"/>
  <c r="M15" i="37"/>
  <c r="M15" i="38" s="1"/>
  <c r="I15" i="37"/>
  <c r="I15" i="38" s="1"/>
  <c r="E15" i="37"/>
  <c r="E15" i="38" s="1"/>
  <c r="M14" i="37"/>
  <c r="M14" i="38" s="1"/>
  <c r="I14" i="37"/>
  <c r="I14" i="38" s="1"/>
  <c r="E14" i="37"/>
  <c r="E14" i="38" s="1"/>
  <c r="M13" i="37"/>
  <c r="M13" i="38" s="1"/>
  <c r="I13" i="37"/>
  <c r="I13" i="38" s="1"/>
  <c r="E13" i="37"/>
  <c r="E13" i="38" s="1"/>
  <c r="M12" i="37"/>
  <c r="M12" i="38" s="1"/>
  <c r="I12" i="37"/>
  <c r="I12" i="38" s="1"/>
  <c r="E12" i="37"/>
  <c r="E12" i="38" s="1"/>
  <c r="M11" i="37"/>
  <c r="M11" i="38" s="1"/>
  <c r="I11" i="37"/>
  <c r="I11" i="38" s="1"/>
  <c r="E11" i="37"/>
  <c r="E11" i="38" s="1"/>
  <c r="M10" i="37"/>
  <c r="M10" i="38" s="1"/>
  <c r="I10" i="37"/>
  <c r="I10" i="38" s="1"/>
  <c r="E10" i="37"/>
  <c r="E10" i="38" s="1"/>
  <c r="F12" i="35"/>
  <c r="F16" i="35"/>
  <c r="F20" i="35"/>
  <c r="N21" i="37"/>
  <c r="N21" i="38" s="1"/>
  <c r="J21" i="37"/>
  <c r="J21" i="38" s="1"/>
  <c r="F21" i="37"/>
  <c r="F21" i="38" s="1"/>
  <c r="P20" i="37"/>
  <c r="P20" i="38" s="1"/>
  <c r="L20" i="37"/>
  <c r="L20" i="38" s="1"/>
  <c r="H20" i="37"/>
  <c r="H20" i="38" s="1"/>
  <c r="D20" i="37"/>
  <c r="D20" i="38" s="1"/>
  <c r="N19" i="37"/>
  <c r="N19" i="38" s="1"/>
  <c r="J19" i="37"/>
  <c r="J19" i="38" s="1"/>
  <c r="F19" i="37"/>
  <c r="F19" i="38" s="1"/>
  <c r="P18" i="37"/>
  <c r="P18" i="38" s="1"/>
  <c r="L18" i="37"/>
  <c r="L18" i="38" s="1"/>
  <c r="H18" i="37"/>
  <c r="H18" i="38" s="1"/>
  <c r="D18" i="37"/>
  <c r="D18" i="38" s="1"/>
  <c r="N17" i="37"/>
  <c r="N17" i="38" s="1"/>
  <c r="J17" i="37"/>
  <c r="J17" i="38" s="1"/>
  <c r="F17" i="37"/>
  <c r="F17" i="38" s="1"/>
  <c r="P16" i="37"/>
  <c r="P16" i="38" s="1"/>
  <c r="L16" i="37"/>
  <c r="L16" i="38" s="1"/>
  <c r="H16" i="37"/>
  <c r="H16" i="38" s="1"/>
  <c r="D16" i="37"/>
  <c r="D16" i="38" s="1"/>
  <c r="N15" i="37"/>
  <c r="N15" i="38" s="1"/>
  <c r="J15" i="37"/>
  <c r="J15" i="38" s="1"/>
  <c r="F15" i="37"/>
  <c r="F15" i="38" s="1"/>
  <c r="P14" i="37"/>
  <c r="P14" i="38" s="1"/>
  <c r="L14" i="37"/>
  <c r="L14" i="38" s="1"/>
  <c r="H14" i="37"/>
  <c r="H14" i="38" s="1"/>
  <c r="D14" i="37"/>
  <c r="D14" i="38" s="1"/>
  <c r="N13" i="37"/>
  <c r="N13" i="38" s="1"/>
  <c r="J13" i="37"/>
  <c r="J13" i="38" s="1"/>
  <c r="F13" i="37"/>
  <c r="F13" i="38" s="1"/>
  <c r="P12" i="37"/>
  <c r="P12" i="38" s="1"/>
  <c r="L12" i="37"/>
  <c r="L12" i="38" s="1"/>
  <c r="H12" i="37"/>
  <c r="H12" i="38" s="1"/>
  <c r="D12" i="37"/>
  <c r="D12" i="38" s="1"/>
  <c r="N11" i="37"/>
  <c r="N11" i="38" s="1"/>
  <c r="J11" i="37"/>
  <c r="J11" i="38" s="1"/>
  <c r="F11" i="37"/>
  <c r="F11" i="38" s="1"/>
  <c r="P10" i="37"/>
  <c r="P10" i="38" s="1"/>
  <c r="L10" i="37"/>
  <c r="L10" i="38" s="1"/>
  <c r="H10" i="37"/>
  <c r="H10" i="38" s="1"/>
  <c r="D10" i="37"/>
  <c r="D10" i="38" s="1"/>
  <c r="F11" i="35"/>
  <c r="F15" i="35"/>
  <c r="F19" i="35"/>
  <c r="K21" i="37"/>
  <c r="K21" i="38" s="1"/>
  <c r="G21" i="37"/>
  <c r="G21" i="38" s="1"/>
  <c r="O20" i="37"/>
  <c r="O20" i="38" s="1"/>
  <c r="K20" i="37"/>
  <c r="K20" i="38" s="1"/>
  <c r="G20" i="37"/>
  <c r="G20" i="38" s="1"/>
  <c r="O19" i="37"/>
  <c r="O19" i="38" s="1"/>
  <c r="K19" i="37"/>
  <c r="K19" i="38" s="1"/>
  <c r="G19" i="37"/>
  <c r="G19" i="38" s="1"/>
  <c r="O18" i="37"/>
  <c r="O18" i="38" s="1"/>
  <c r="K18" i="37"/>
  <c r="K18" i="38" s="1"/>
  <c r="G18" i="37"/>
  <c r="G18" i="38" s="1"/>
  <c r="O17" i="37"/>
  <c r="O17" i="38" s="1"/>
  <c r="K17" i="37"/>
  <c r="K17" i="38" s="1"/>
  <c r="G17" i="37"/>
  <c r="G17" i="38" s="1"/>
  <c r="O16" i="37"/>
  <c r="O16" i="38" s="1"/>
  <c r="K16" i="37"/>
  <c r="K16" i="38" s="1"/>
  <c r="G16" i="37"/>
  <c r="G16" i="38" s="1"/>
  <c r="O15" i="37"/>
  <c r="O15" i="38" s="1"/>
  <c r="K15" i="37"/>
  <c r="K15" i="38" s="1"/>
  <c r="G15" i="37"/>
  <c r="G15" i="38" s="1"/>
  <c r="O14" i="37"/>
  <c r="O14" i="38" s="1"/>
  <c r="K14" i="37"/>
  <c r="K14" i="38" s="1"/>
  <c r="G14" i="37"/>
  <c r="G14" i="38" s="1"/>
  <c r="O13" i="37"/>
  <c r="O13" i="38" s="1"/>
  <c r="K13" i="37"/>
  <c r="K13" i="38" s="1"/>
  <c r="G13" i="37"/>
  <c r="G13" i="38" s="1"/>
  <c r="O12" i="37"/>
  <c r="O12" i="38" s="1"/>
  <c r="K12" i="37"/>
  <c r="K12" i="38" s="1"/>
  <c r="G12" i="37"/>
  <c r="G12" i="38" s="1"/>
  <c r="O11" i="37"/>
  <c r="O11" i="38" s="1"/>
  <c r="K11" i="37"/>
  <c r="K11" i="38" s="1"/>
  <c r="G11" i="37"/>
  <c r="G11" i="38" s="1"/>
  <c r="O10" i="37"/>
  <c r="O10" i="38" s="1"/>
  <c r="K10" i="37"/>
  <c r="K10" i="38" s="1"/>
  <c r="G10" i="37"/>
  <c r="G10" i="38" s="1"/>
  <c r="F14" i="35"/>
  <c r="F18" i="35"/>
  <c r="P21" i="37"/>
  <c r="P21" i="38" s="1"/>
  <c r="L21" i="37"/>
  <c r="L21" i="38" s="1"/>
  <c r="H21" i="37"/>
  <c r="H21" i="38" s="1"/>
  <c r="D21" i="37"/>
  <c r="D21" i="38" s="1"/>
  <c r="N20" i="37"/>
  <c r="N20" i="38" s="1"/>
  <c r="J20" i="37"/>
  <c r="J20" i="38" s="1"/>
  <c r="F20" i="37"/>
  <c r="F20" i="38" s="1"/>
  <c r="P19" i="37"/>
  <c r="P19" i="38" s="1"/>
  <c r="L19" i="37"/>
  <c r="L19" i="38" s="1"/>
  <c r="H19" i="37"/>
  <c r="H19" i="38" s="1"/>
  <c r="D19" i="37"/>
  <c r="D19" i="38" s="1"/>
  <c r="N18" i="37"/>
  <c r="N18" i="38" s="1"/>
  <c r="J18" i="37"/>
  <c r="J18" i="38" s="1"/>
  <c r="F18" i="37"/>
  <c r="F18" i="38" s="1"/>
  <c r="P17" i="37"/>
  <c r="P17" i="38" s="1"/>
  <c r="L17" i="37"/>
  <c r="L17" i="38" s="1"/>
  <c r="H17" i="37"/>
  <c r="H17" i="38" s="1"/>
  <c r="D17" i="37"/>
  <c r="D17" i="38" s="1"/>
  <c r="N16" i="37"/>
  <c r="N16" i="38" s="1"/>
  <c r="J16" i="37"/>
  <c r="J16" i="38" s="1"/>
  <c r="F16" i="37"/>
  <c r="F16" i="38" s="1"/>
  <c r="P15" i="37"/>
  <c r="P15" i="38" s="1"/>
  <c r="L15" i="37"/>
  <c r="L15" i="38" s="1"/>
  <c r="H15" i="37"/>
  <c r="H15" i="38" s="1"/>
  <c r="D15" i="37"/>
  <c r="D15" i="38" s="1"/>
  <c r="N14" i="37"/>
  <c r="N14" i="38" s="1"/>
  <c r="J14" i="37"/>
  <c r="J14" i="38" s="1"/>
  <c r="F14" i="37"/>
  <c r="F14" i="38" s="1"/>
  <c r="P13" i="37"/>
  <c r="P13" i="38" s="1"/>
  <c r="L13" i="37"/>
  <c r="L13" i="38" s="1"/>
  <c r="H13" i="37"/>
  <c r="H13" i="38" s="1"/>
  <c r="D13" i="37"/>
  <c r="D13" i="38" s="1"/>
  <c r="N12" i="37"/>
  <c r="N12" i="38" s="1"/>
  <c r="J12" i="37"/>
  <c r="J12" i="38" s="1"/>
  <c r="F12" i="37"/>
  <c r="F12" i="38" s="1"/>
  <c r="P11" i="37"/>
  <c r="P11" i="38" s="1"/>
  <c r="L11" i="37"/>
  <c r="L11" i="38" s="1"/>
  <c r="H11" i="37"/>
  <c r="H11" i="38" s="1"/>
  <c r="D11" i="37"/>
  <c r="D11" i="38" s="1"/>
  <c r="N10" i="37"/>
  <c r="N10" i="38" s="1"/>
  <c r="J10" i="37"/>
  <c r="J10" i="38" s="1"/>
  <c r="F10" i="37"/>
  <c r="F10" i="38" s="1"/>
  <c r="L7" i="44" l="1"/>
  <c r="O8" i="44"/>
  <c r="E10" i="44"/>
  <c r="H11" i="44"/>
  <c r="K12" i="44"/>
  <c r="N13" i="44"/>
  <c r="D15" i="44"/>
  <c r="G16" i="44"/>
  <c r="J17" i="44"/>
  <c r="M18" i="44"/>
  <c r="P19" i="44"/>
  <c r="F8" i="44"/>
  <c r="I9" i="44"/>
  <c r="L10" i="44"/>
  <c r="O11" i="44"/>
  <c r="E13" i="44"/>
  <c r="H14" i="44"/>
  <c r="K15" i="44"/>
  <c r="N16" i="44"/>
  <c r="D18" i="44"/>
  <c r="G19" i="44"/>
  <c r="J7" i="44"/>
  <c r="M8" i="44"/>
  <c r="P9" i="44"/>
  <c r="F11" i="44"/>
  <c r="I12" i="44"/>
  <c r="L13" i="44"/>
  <c r="O14" i="44"/>
  <c r="E16" i="44"/>
  <c r="H17" i="44"/>
  <c r="K18" i="44"/>
  <c r="N19" i="44"/>
  <c r="D8" i="44"/>
  <c r="G9" i="44"/>
  <c r="J10" i="44"/>
  <c r="M11" i="44"/>
  <c r="P12" i="44"/>
  <c r="F14" i="44"/>
  <c r="I15" i="44"/>
  <c r="L16" i="44"/>
  <c r="O17" i="44"/>
  <c r="E19" i="44"/>
  <c r="G8" i="44"/>
  <c r="J9" i="44"/>
  <c r="M10" i="44"/>
  <c r="P11" i="44"/>
  <c r="F13" i="44"/>
  <c r="I14" i="44"/>
  <c r="L15" i="44"/>
  <c r="O16" i="44"/>
  <c r="E18" i="44"/>
  <c r="H19" i="44"/>
  <c r="K7" i="44"/>
  <c r="N8" i="44"/>
  <c r="D10" i="44"/>
  <c r="G11" i="44"/>
  <c r="J12" i="44"/>
  <c r="M13" i="44"/>
  <c r="P14" i="44"/>
  <c r="F16" i="44"/>
  <c r="I17" i="44"/>
  <c r="L18" i="44"/>
  <c r="O19" i="44"/>
  <c r="E8" i="44"/>
  <c r="H9" i="44"/>
  <c r="K10" i="44"/>
  <c r="N11" i="44"/>
  <c r="D13" i="44"/>
  <c r="G14" i="44"/>
  <c r="J15" i="44"/>
  <c r="M16" i="44"/>
  <c r="P17" i="44"/>
  <c r="F19" i="44"/>
  <c r="I7" i="44"/>
  <c r="L8" i="44"/>
  <c r="O9" i="44"/>
  <c r="E11" i="44"/>
  <c r="H12" i="44"/>
  <c r="K13" i="44"/>
  <c r="N14" i="44"/>
  <c r="D16" i="44"/>
  <c r="G17" i="44"/>
  <c r="J18" i="44"/>
  <c r="M19" i="44"/>
  <c r="D7" i="39" a="1"/>
  <c r="E7" i="39" s="1"/>
  <c r="I9" i="45" a="1"/>
  <c r="T21" i="45" s="1"/>
  <c r="H7" i="44"/>
  <c r="P7" i="44"/>
  <c r="K8" i="44"/>
  <c r="F9" i="44"/>
  <c r="N9" i="44"/>
  <c r="I10" i="44"/>
  <c r="D11" i="44"/>
  <c r="L11" i="44"/>
  <c r="G12" i="44"/>
  <c r="O12" i="44"/>
  <c r="J13" i="44"/>
  <c r="E14" i="44"/>
  <c r="M14" i="44"/>
  <c r="H15" i="44"/>
  <c r="P15" i="44"/>
  <c r="K16" i="44"/>
  <c r="F17" i="44"/>
  <c r="N17" i="44"/>
  <c r="I18" i="44"/>
  <c r="D19" i="44"/>
  <c r="L19" i="44"/>
  <c r="G7" i="44"/>
  <c r="O7" i="44"/>
  <c r="J8" i="44"/>
  <c r="E9" i="44"/>
  <c r="M9" i="44"/>
  <c r="H10" i="44"/>
  <c r="P10" i="44"/>
  <c r="K11" i="44"/>
  <c r="F12" i="44"/>
  <c r="N12" i="44"/>
  <c r="I13" i="44"/>
  <c r="D14" i="44"/>
  <c r="L14" i="44"/>
  <c r="G15" i="44"/>
  <c r="O15" i="44"/>
  <c r="J16" i="44"/>
  <c r="E17" i="44"/>
  <c r="M17" i="44"/>
  <c r="H18" i="44"/>
  <c r="P18" i="44"/>
  <c r="K19" i="44"/>
  <c r="F7" i="44"/>
  <c r="N7" i="44"/>
  <c r="I8" i="44"/>
  <c r="D9" i="44"/>
  <c r="L9" i="44"/>
  <c r="G10" i="44"/>
  <c r="O10" i="44"/>
  <c r="J11" i="44"/>
  <c r="E12" i="44"/>
  <c r="M12" i="44"/>
  <c r="H13" i="44"/>
  <c r="P13" i="44"/>
  <c r="K14" i="44"/>
  <c r="F15" i="44"/>
  <c r="N15" i="44"/>
  <c r="I16" i="44"/>
  <c r="D17" i="44"/>
  <c r="L17" i="44"/>
  <c r="G18" i="44"/>
  <c r="O18" i="44"/>
  <c r="J19" i="44"/>
  <c r="E7" i="44"/>
  <c r="M7" i="44"/>
  <c r="H8" i="44"/>
  <c r="P8" i="44"/>
  <c r="K9" i="44"/>
  <c r="F10" i="44"/>
  <c r="N10" i="44"/>
  <c r="I11" i="44"/>
  <c r="D12" i="44"/>
  <c r="L12" i="44"/>
  <c r="G13" i="44"/>
  <c r="O13" i="44"/>
  <c r="J14" i="44"/>
  <c r="E15" i="44"/>
  <c r="M15" i="44"/>
  <c r="H16" i="44"/>
  <c r="P16" i="44"/>
  <c r="K17" i="44"/>
  <c r="F18" i="44"/>
  <c r="N18" i="44"/>
  <c r="I19" i="44"/>
  <c r="F7" i="39" l="1"/>
  <c r="I8" i="39"/>
  <c r="L9" i="39"/>
  <c r="O10" i="39"/>
  <c r="E12" i="39"/>
  <c r="H13" i="39"/>
  <c r="K14" i="39"/>
  <c r="N15" i="39"/>
  <c r="D17" i="39"/>
  <c r="G18" i="39"/>
  <c r="H7" i="39"/>
  <c r="K8" i="39"/>
  <c r="N9" i="39"/>
  <c r="D11" i="39"/>
  <c r="G12" i="39"/>
  <c r="J13" i="39"/>
  <c r="M14" i="39"/>
  <c r="P15" i="39"/>
  <c r="F17" i="39"/>
  <c r="L19" i="39"/>
  <c r="D18" i="39"/>
  <c r="F16" i="39"/>
  <c r="P14" i="39"/>
  <c r="M13" i="39"/>
  <c r="J12" i="39"/>
  <c r="G11" i="39"/>
  <c r="D10" i="39"/>
  <c r="N8" i="39"/>
  <c r="K7" i="39"/>
  <c r="J18" i="39"/>
  <c r="D16" i="39"/>
  <c r="F14" i="39"/>
  <c r="H12" i="39"/>
  <c r="E11" i="39"/>
  <c r="O9" i="39"/>
  <c r="L8" i="39"/>
  <c r="I7" i="39"/>
  <c r="N7" i="39"/>
  <c r="D9" i="39"/>
  <c r="G10" i="39"/>
  <c r="J11" i="39"/>
  <c r="M12" i="39"/>
  <c r="P13" i="39"/>
  <c r="F15" i="39"/>
  <c r="I16" i="39"/>
  <c r="L17" i="39"/>
  <c r="O18" i="39"/>
  <c r="P7" i="39"/>
  <c r="F9" i="39"/>
  <c r="I10" i="39"/>
  <c r="L11" i="39"/>
  <c r="O12" i="39"/>
  <c r="E14" i="39"/>
  <c r="H15" i="39"/>
  <c r="K16" i="39"/>
  <c r="I18" i="39"/>
  <c r="G19" i="39"/>
  <c r="N16" i="39"/>
  <c r="K15" i="39"/>
  <c r="H14" i="39"/>
  <c r="E13" i="39"/>
  <c r="O11" i="39"/>
  <c r="L10" i="39"/>
  <c r="I9" i="39"/>
  <c r="F8" i="39"/>
  <c r="M19" i="39"/>
  <c r="G17" i="39"/>
  <c r="N14" i="39"/>
  <c r="K13" i="39"/>
  <c r="M11" i="39"/>
  <c r="J10" i="39"/>
  <c r="G9" i="39"/>
  <c r="D8" i="39"/>
  <c r="J19" i="39"/>
  <c r="N17" i="39"/>
  <c r="D19" i="39"/>
  <c r="O19" i="39"/>
  <c r="L18" i="39"/>
  <c r="I17" i="39"/>
  <c r="E19" i="39"/>
  <c r="O17" i="39"/>
  <c r="L16" i="39"/>
  <c r="I15" i="39"/>
  <c r="P12" i="39"/>
  <c r="N11" i="45"/>
  <c r="L15" i="45"/>
  <c r="L21" i="45"/>
  <c r="J12" i="45"/>
  <c r="N18" i="45"/>
  <c r="M16" i="45"/>
  <c r="I17" i="45"/>
  <c r="K20" i="45"/>
  <c r="M10" i="45"/>
  <c r="O13" i="45"/>
  <c r="D7" i="39"/>
  <c r="J7" i="39"/>
  <c r="E8" i="39"/>
  <c r="M8" i="39"/>
  <c r="H9" i="39"/>
  <c r="P9" i="39"/>
  <c r="K10" i="39"/>
  <c r="F11" i="39"/>
  <c r="N11" i="39"/>
  <c r="I12" i="39"/>
  <c r="D13" i="39"/>
  <c r="L13" i="39"/>
  <c r="G14" i="39"/>
  <c r="O14" i="39"/>
  <c r="J15" i="39"/>
  <c r="E16" i="39"/>
  <c r="M16" i="39"/>
  <c r="H17" i="39"/>
  <c r="P17" i="39"/>
  <c r="K18" i="39"/>
  <c r="F19" i="39"/>
  <c r="N19" i="39"/>
  <c r="L7" i="39"/>
  <c r="G8" i="39"/>
  <c r="O8" i="39"/>
  <c r="J9" i="39"/>
  <c r="E10" i="39"/>
  <c r="M10" i="39"/>
  <c r="H11" i="39"/>
  <c r="P11" i="39"/>
  <c r="K12" i="39"/>
  <c r="F13" i="39"/>
  <c r="N13" i="39"/>
  <c r="I14" i="39"/>
  <c r="D15" i="39"/>
  <c r="L15" i="39"/>
  <c r="G16" i="39"/>
  <c r="O16" i="39"/>
  <c r="J17" i="39"/>
  <c r="E18" i="39"/>
  <c r="M18" i="39"/>
  <c r="H19" i="39"/>
  <c r="P19" i="39"/>
  <c r="K19" i="39"/>
  <c r="P18" i="39"/>
  <c r="H18" i="39"/>
  <c r="M17" i="39"/>
  <c r="E17" i="39"/>
  <c r="J16" i="39"/>
  <c r="O15" i="39"/>
  <c r="G15" i="39"/>
  <c r="L14" i="39"/>
  <c r="D14" i="39"/>
  <c r="I13" i="39"/>
  <c r="N12" i="39"/>
  <c r="F12" i="39"/>
  <c r="K11" i="39"/>
  <c r="P10" i="39"/>
  <c r="H10" i="39"/>
  <c r="M9" i="39"/>
  <c r="E9" i="39"/>
  <c r="J8" i="39"/>
  <c r="O7" i="39"/>
  <c r="G7" i="39"/>
  <c r="I19" i="39"/>
  <c r="N18" i="39"/>
  <c r="F18" i="39"/>
  <c r="K17" i="39"/>
  <c r="P16" i="39"/>
  <c r="H16" i="39"/>
  <c r="M15" i="39"/>
  <c r="E15" i="39"/>
  <c r="J14" i="39"/>
  <c r="O13" i="39"/>
  <c r="G13" i="39"/>
  <c r="L12" i="39"/>
  <c r="D12" i="39"/>
  <c r="I11" i="39"/>
  <c r="N10" i="39"/>
  <c r="F10" i="39"/>
  <c r="K9" i="39"/>
  <c r="P8" i="39"/>
  <c r="H8" i="39"/>
  <c r="M7" i="39"/>
  <c r="U21" i="45"/>
  <c r="S18" i="45"/>
  <c r="T13" i="45"/>
  <c r="K10" i="45"/>
  <c r="O19" i="45"/>
  <c r="P14" i="45"/>
  <c r="Q9" i="45"/>
  <c r="R17" i="45"/>
  <c r="S12" i="45"/>
  <c r="T20" i="45"/>
  <c r="U15" i="45"/>
  <c r="I11" i="45"/>
  <c r="I20" i="45"/>
  <c r="P17" i="45"/>
  <c r="J15" i="45"/>
  <c r="Q12" i="45"/>
  <c r="S10" i="45"/>
  <c r="P9" i="45"/>
  <c r="R20" i="45"/>
  <c r="L18" i="45"/>
  <c r="S15" i="45"/>
  <c r="M13" i="45"/>
  <c r="T10" i="45"/>
  <c r="N21" i="45"/>
  <c r="U18" i="45"/>
  <c r="O16" i="45"/>
  <c r="I14" i="45"/>
  <c r="P11" i="45"/>
  <c r="J9" i="45"/>
  <c r="Q19" i="45"/>
  <c r="K17" i="45"/>
  <c r="R14" i="45"/>
  <c r="L12" i="45"/>
  <c r="S9" i="45"/>
  <c r="Q20" i="45"/>
  <c r="N19" i="45"/>
  <c r="K18" i="45"/>
  <c r="U16" i="45"/>
  <c r="R15" i="45"/>
  <c r="O14" i="45"/>
  <c r="L13" i="45"/>
  <c r="I12" i="45"/>
  <c r="J11" i="45"/>
  <c r="O10" i="45"/>
  <c r="T9" i="45"/>
  <c r="L9" i="45"/>
  <c r="M21" i="45"/>
  <c r="J20" i="45"/>
  <c r="T18" i="45"/>
  <c r="Q17" i="45"/>
  <c r="N16" i="45"/>
  <c r="K15" i="45"/>
  <c r="U13" i="45"/>
  <c r="R12" i="45"/>
  <c r="O11" i="45"/>
  <c r="L10" i="45"/>
  <c r="I9" i="45"/>
  <c r="S20" i="45"/>
  <c r="P19" i="45"/>
  <c r="M18" i="45"/>
  <c r="J17" i="45"/>
  <c r="T15" i="45"/>
  <c r="Q14" i="45"/>
  <c r="N13" i="45"/>
  <c r="K12" i="45"/>
  <c r="U10" i="45"/>
  <c r="R9" i="45"/>
  <c r="O21" i="45"/>
  <c r="L20" i="45"/>
  <c r="I19" i="45"/>
  <c r="S17" i="45"/>
  <c r="P16" i="45"/>
  <c r="M15" i="45"/>
  <c r="J14" i="45"/>
  <c r="T12" i="45"/>
  <c r="Q11" i="45"/>
  <c r="N10" i="45"/>
  <c r="K9" i="45"/>
  <c r="P21" i="45"/>
  <c r="U20" i="45"/>
  <c r="M20" i="45"/>
  <c r="R19" i="45"/>
  <c r="J19" i="45"/>
  <c r="O18" i="45"/>
  <c r="T17" i="45"/>
  <c r="L17" i="45"/>
  <c r="Q16" i="45"/>
  <c r="I16" i="45"/>
  <c r="N15" i="45"/>
  <c r="S14" i="45"/>
  <c r="K14" i="45"/>
  <c r="P13" i="45"/>
  <c r="U12" i="45"/>
  <c r="M12" i="45"/>
  <c r="R11" i="45"/>
  <c r="Q21" i="45"/>
  <c r="I21" i="45"/>
  <c r="N20" i="45"/>
  <c r="S19" i="45"/>
  <c r="K19" i="45"/>
  <c r="P18" i="45"/>
  <c r="U17" i="45"/>
  <c r="M17" i="45"/>
  <c r="R16" i="45"/>
  <c r="J16" i="45"/>
  <c r="O15" i="45"/>
  <c r="T14" i="45"/>
  <c r="L14" i="45"/>
  <c r="Q13" i="45"/>
  <c r="I13" i="45"/>
  <c r="N12" i="45"/>
  <c r="S11" i="45"/>
  <c r="K11" i="45"/>
  <c r="P10" i="45"/>
  <c r="U9" i="45"/>
  <c r="M9" i="45"/>
  <c r="R21" i="45"/>
  <c r="J21" i="45"/>
  <c r="O20" i="45"/>
  <c r="T19" i="45"/>
  <c r="L19" i="45"/>
  <c r="Q18" i="45"/>
  <c r="I18" i="45"/>
  <c r="N17" i="45"/>
  <c r="S16" i="45"/>
  <c r="K16" i="45"/>
  <c r="P15" i="45"/>
  <c r="U14" i="45"/>
  <c r="M14" i="45"/>
  <c r="R13" i="45"/>
  <c r="J13" i="45"/>
  <c r="O12" i="45"/>
  <c r="T11" i="45"/>
  <c r="L11" i="45"/>
  <c r="Q10" i="45"/>
  <c r="I10" i="45"/>
  <c r="N9" i="45"/>
  <c r="S21" i="45"/>
  <c r="K21" i="45"/>
  <c r="P20" i="45"/>
  <c r="U19" i="45"/>
  <c r="M19" i="45"/>
  <c r="R18" i="45"/>
  <c r="J18" i="45"/>
  <c r="O17" i="45"/>
  <c r="T16" i="45"/>
  <c r="L16" i="45"/>
  <c r="Q15" i="45"/>
  <c r="I15" i="45"/>
  <c r="N14" i="45"/>
  <c r="S13" i="45"/>
  <c r="K13" i="45"/>
  <c r="P12" i="45"/>
  <c r="U11" i="45"/>
  <c r="M11" i="45"/>
  <c r="R10" i="45"/>
  <c r="J10" i="45"/>
  <c r="O9" i="45"/>
  <c r="Q16" i="44"/>
  <c r="Q15" i="44"/>
  <c r="Q10" i="44"/>
  <c r="Q18" i="44"/>
  <c r="R18" i="44" s="1"/>
  <c r="Q13" i="44"/>
  <c r="R13" i="44" s="1"/>
  <c r="Q12" i="44"/>
  <c r="R12" i="44" s="1"/>
  <c r="Q8" i="44"/>
  <c r="R8" i="44" s="1"/>
  <c r="Q7" i="44"/>
  <c r="R7" i="44" s="1"/>
  <c r="E20" i="44"/>
  <c r="E21" i="44" s="1"/>
  <c r="D20" i="44"/>
  <c r="D21" i="44" s="1"/>
  <c r="Q9" i="44"/>
  <c r="R9" i="44" s="1"/>
  <c r="N20" i="44"/>
  <c r="N21" i="44" s="1"/>
  <c r="J20" i="44"/>
  <c r="J21" i="44" s="1"/>
  <c r="G20" i="44"/>
  <c r="G21" i="44" s="1"/>
  <c r="Q19" i="44"/>
  <c r="R19" i="44" s="1"/>
  <c r="P20" i="44"/>
  <c r="P21" i="44" s="1"/>
  <c r="R16" i="44"/>
  <c r="R15" i="44"/>
  <c r="R10" i="44"/>
  <c r="M20" i="44"/>
  <c r="M21" i="44" s="1"/>
  <c r="Q17" i="44"/>
  <c r="R17" i="44" s="1"/>
  <c r="L20" i="44"/>
  <c r="L21" i="44" s="1"/>
  <c r="I20" i="44"/>
  <c r="I21" i="44" s="1"/>
  <c r="F20" i="44"/>
  <c r="F21" i="44" s="1"/>
  <c r="Q14" i="44"/>
  <c r="R14" i="44" s="1"/>
  <c r="O20" i="44"/>
  <c r="O21" i="44" s="1"/>
  <c r="Q11" i="44"/>
  <c r="R11" i="44" s="1"/>
  <c r="K20" i="44"/>
  <c r="K21" i="44" s="1"/>
  <c r="H20" i="44"/>
  <c r="H21" i="44" s="1"/>
  <c r="V18" i="45" l="1"/>
  <c r="W18" i="45" s="1"/>
  <c r="E18" i="45" s="1"/>
  <c r="M20" i="39"/>
  <c r="M21" i="39" s="1"/>
  <c r="Q14" i="39"/>
  <c r="R14" i="39" s="1"/>
  <c r="H20" i="39"/>
  <c r="H21" i="39" s="1"/>
  <c r="D20" i="39"/>
  <c r="D21" i="39" s="1"/>
  <c r="Q8" i="39"/>
  <c r="R8" i="39" s="1"/>
  <c r="F20" i="39"/>
  <c r="F21" i="39" s="1"/>
  <c r="L20" i="39"/>
  <c r="L21" i="39" s="1"/>
  <c r="K20" i="39"/>
  <c r="Q18" i="39"/>
  <c r="R18" i="39" s="1"/>
  <c r="G20" i="39"/>
  <c r="G21" i="39" s="1"/>
  <c r="V14" i="45"/>
  <c r="W14" i="45" s="1"/>
  <c r="E14" i="45" s="1"/>
  <c r="K21" i="39"/>
  <c r="Q13" i="39"/>
  <c r="R13" i="39" s="1"/>
  <c r="Q9" i="39"/>
  <c r="R9" i="39" s="1"/>
  <c r="Q11" i="39"/>
  <c r="R11" i="39" s="1"/>
  <c r="V12" i="45"/>
  <c r="W12" i="45" s="1"/>
  <c r="E12" i="45" s="1"/>
  <c r="V11" i="45"/>
  <c r="W11" i="45" s="1"/>
  <c r="E11" i="45" s="1"/>
  <c r="N20" i="39"/>
  <c r="N21" i="39" s="1"/>
  <c r="Q12" i="39"/>
  <c r="R12" i="39" s="1"/>
  <c r="J20" i="39"/>
  <c r="J21" i="39" s="1"/>
  <c r="P20" i="39"/>
  <c r="P21" i="39" s="1"/>
  <c r="I20" i="39"/>
  <c r="I21" i="39" s="1"/>
  <c r="O20" i="39"/>
  <c r="O21" i="39" s="1"/>
  <c r="Q17" i="39"/>
  <c r="R17" i="39" s="1"/>
  <c r="Q16" i="39"/>
  <c r="R16" i="39" s="1"/>
  <c r="Q15" i="39"/>
  <c r="R15" i="39" s="1"/>
  <c r="Q10" i="39"/>
  <c r="R10" i="39" s="1"/>
  <c r="Q19" i="39"/>
  <c r="R19" i="39" s="1"/>
  <c r="E20" i="39"/>
  <c r="E21" i="39" s="1"/>
  <c r="N9" i="43" a="1"/>
  <c r="N9" i="43" s="1"/>
  <c r="Q7" i="39"/>
  <c r="R7" i="39" s="1"/>
  <c r="O22" i="45"/>
  <c r="O23" i="45" s="1"/>
  <c r="R22" i="45"/>
  <c r="V21" i="45"/>
  <c r="W21" i="45" s="1"/>
  <c r="E21" i="45" s="1"/>
  <c r="V17" i="45"/>
  <c r="W17" i="45" s="1"/>
  <c r="E17" i="45" s="1"/>
  <c r="V9" i="45"/>
  <c r="W9" i="45" s="1"/>
  <c r="E9" i="45" s="1"/>
  <c r="J22" i="45"/>
  <c r="J23" i="45" s="1"/>
  <c r="U22" i="45"/>
  <c r="U23" i="45" s="1"/>
  <c r="N22" i="45"/>
  <c r="N23" i="45" s="1"/>
  <c r="T22" i="45"/>
  <c r="T23" i="45" s="1"/>
  <c r="R23" i="45"/>
  <c r="V10" i="45"/>
  <c r="W10" i="45" s="1"/>
  <c r="E10" i="45" s="1"/>
  <c r="M22" i="45"/>
  <c r="M23" i="45" s="1"/>
  <c r="P22" i="45"/>
  <c r="P23" i="45" s="1"/>
  <c r="S22" i="45"/>
  <c r="S23" i="45" s="1"/>
  <c r="V13" i="45"/>
  <c r="W13" i="45" s="1"/>
  <c r="E13" i="45" s="1"/>
  <c r="V16" i="45"/>
  <c r="W16" i="45" s="1"/>
  <c r="E16" i="45" s="1"/>
  <c r="Q22" i="45"/>
  <c r="Q23" i="45" s="1"/>
  <c r="V19" i="45"/>
  <c r="W19" i="45" s="1"/>
  <c r="E19" i="45" s="1"/>
  <c r="V15" i="45"/>
  <c r="W15" i="45" s="1"/>
  <c r="E15" i="45" s="1"/>
  <c r="V20" i="45"/>
  <c r="W20" i="45" s="1"/>
  <c r="E20" i="45" s="1"/>
  <c r="L22" i="45"/>
  <c r="L23" i="45" s="1"/>
  <c r="K22" i="45"/>
  <c r="K23" i="45" s="1"/>
  <c r="I22" i="45"/>
  <c r="I23" i="45" s="1"/>
  <c r="D9" i="45" l="1" a="1"/>
  <c r="D12" i="45" s="1"/>
  <c r="O21" i="43"/>
  <c r="E21" i="46" s="1"/>
  <c r="E21" i="47" s="1"/>
  <c r="V13" i="43"/>
  <c r="AI13" i="43" s="1"/>
  <c r="P21" i="43"/>
  <c r="F21" i="46" s="1"/>
  <c r="F21" i="47" s="1"/>
  <c r="S14" i="43"/>
  <c r="I14" i="46" s="1"/>
  <c r="I14" i="47" s="1"/>
  <c r="N21" i="43"/>
  <c r="AA21" i="43" s="1"/>
  <c r="P9" i="43"/>
  <c r="AC9" i="43" s="1"/>
  <c r="S21" i="43"/>
  <c r="AF21" i="43" s="1"/>
  <c r="Q10" i="43"/>
  <c r="AD10" i="43" s="1"/>
  <c r="R17" i="43"/>
  <c r="AE17" i="43" s="1"/>
  <c r="N14" i="43"/>
  <c r="D14" i="46" s="1"/>
  <c r="S15" i="43"/>
  <c r="I15" i="46" s="1"/>
  <c r="I15" i="47" s="1"/>
  <c r="R15" i="43"/>
  <c r="AE15" i="43" s="1"/>
  <c r="R14" i="43"/>
  <c r="AE14" i="43" s="1"/>
  <c r="N16" i="43"/>
  <c r="AA16" i="43" s="1"/>
  <c r="N11" i="43"/>
  <c r="AA11" i="43" s="1"/>
  <c r="R19" i="43"/>
  <c r="AE19" i="43" s="1"/>
  <c r="O12" i="43"/>
  <c r="E12" i="46" s="1"/>
  <c r="E12" i="47" s="1"/>
  <c r="T15" i="43"/>
  <c r="P19" i="43"/>
  <c r="AC19" i="43" s="1"/>
  <c r="R10" i="43"/>
  <c r="AE10" i="43" s="1"/>
  <c r="S17" i="43"/>
  <c r="I17" i="46" s="1"/>
  <c r="I17" i="47" s="1"/>
  <c r="N12" i="43"/>
  <c r="D12" i="46" s="1"/>
  <c r="O19" i="43"/>
  <c r="E19" i="46" s="1"/>
  <c r="E19" i="47" s="1"/>
  <c r="Q12" i="43"/>
  <c r="AD12" i="43" s="1"/>
  <c r="O18" i="43"/>
  <c r="E18" i="46" s="1"/>
  <c r="E18" i="47" s="1"/>
  <c r="V10" i="43"/>
  <c r="L10" i="46" s="1"/>
  <c r="L10" i="47" s="1"/>
  <c r="N18" i="43"/>
  <c r="D18" i="46" s="1"/>
  <c r="R12" i="43"/>
  <c r="AE12" i="43" s="1"/>
  <c r="S19" i="43"/>
  <c r="AF19" i="43" s="1"/>
  <c r="U12" i="43"/>
  <c r="AH12" i="43" s="1"/>
  <c r="U16" i="43"/>
  <c r="K16" i="46" s="1"/>
  <c r="K16" i="47" s="1"/>
  <c r="R9" i="43"/>
  <c r="H9" i="46" s="1"/>
  <c r="P11" i="43"/>
  <c r="F11" i="46" s="1"/>
  <c r="F11" i="47" s="1"/>
  <c r="N13" i="43"/>
  <c r="D13" i="46" s="1"/>
  <c r="U14" i="43"/>
  <c r="AH14" i="43" s="1"/>
  <c r="S16" i="43"/>
  <c r="AF16" i="43" s="1"/>
  <c r="Q18" i="43"/>
  <c r="AD18" i="43" s="1"/>
  <c r="O20" i="43"/>
  <c r="AB20" i="43" s="1"/>
  <c r="V21" i="43"/>
  <c r="AI21" i="43" s="1"/>
  <c r="P12" i="43"/>
  <c r="F12" i="46" s="1"/>
  <c r="F12" i="47" s="1"/>
  <c r="U15" i="43"/>
  <c r="K15" i="46" s="1"/>
  <c r="K15" i="47" s="1"/>
  <c r="Q19" i="43"/>
  <c r="AD19" i="43" s="1"/>
  <c r="P10" i="43"/>
  <c r="F10" i="46" s="1"/>
  <c r="F10" i="47" s="1"/>
  <c r="U13" i="43"/>
  <c r="K13" i="46" s="1"/>
  <c r="K13" i="47" s="1"/>
  <c r="Q17" i="43"/>
  <c r="G17" i="46" s="1"/>
  <c r="G17" i="47" s="1"/>
  <c r="V20" i="43"/>
  <c r="L20" i="46" s="1"/>
  <c r="L20" i="47" s="1"/>
  <c r="S10" i="43"/>
  <c r="I10" i="46" s="1"/>
  <c r="I10" i="47" s="1"/>
  <c r="O14" i="43"/>
  <c r="AB14" i="43" s="1"/>
  <c r="P17" i="43"/>
  <c r="F17" i="46" s="1"/>
  <c r="F17" i="47" s="1"/>
  <c r="V19" i="43"/>
  <c r="AI19" i="43" s="1"/>
  <c r="O9" i="43"/>
  <c r="AB9" i="43" s="1"/>
  <c r="T12" i="43"/>
  <c r="AG12" i="43" s="1"/>
  <c r="P16" i="43"/>
  <c r="F16" i="46" s="1"/>
  <c r="F16" i="47" s="1"/>
  <c r="U19" i="43"/>
  <c r="AH19" i="43" s="1"/>
  <c r="T10" i="43"/>
  <c r="AG10" i="43" s="1"/>
  <c r="P14" i="43"/>
  <c r="AC14" i="43" s="1"/>
  <c r="U17" i="43"/>
  <c r="AH17" i="43" s="1"/>
  <c r="Q21" i="43"/>
  <c r="AD21" i="43" s="1"/>
  <c r="T9" i="43"/>
  <c r="V11" i="43"/>
  <c r="AI11" i="43" s="1"/>
  <c r="T13" i="43"/>
  <c r="AG13" i="43" s="1"/>
  <c r="V15" i="43"/>
  <c r="AI15" i="43" s="1"/>
  <c r="S18" i="43"/>
  <c r="I18" i="46" s="1"/>
  <c r="I18" i="47" s="1"/>
  <c r="U20" i="43"/>
  <c r="AH20" i="43" s="1"/>
  <c r="V9" i="43"/>
  <c r="AI9" i="43" s="1"/>
  <c r="U10" i="43"/>
  <c r="AH10" i="43" s="1"/>
  <c r="T11" i="43"/>
  <c r="S12" i="43"/>
  <c r="AF12" i="43" s="1"/>
  <c r="R13" i="43"/>
  <c r="AE13" i="43" s="1"/>
  <c r="Q14" i="43"/>
  <c r="AD14" i="43" s="1"/>
  <c r="P15" i="43"/>
  <c r="F15" i="46" s="1"/>
  <c r="F15" i="47" s="1"/>
  <c r="O16" i="43"/>
  <c r="AB16" i="43" s="1"/>
  <c r="N17" i="43"/>
  <c r="AA17" i="43" s="1"/>
  <c r="V17" i="43"/>
  <c r="AI17" i="43" s="1"/>
  <c r="U18" i="43"/>
  <c r="K18" i="46" s="1"/>
  <c r="K18" i="47" s="1"/>
  <c r="T19" i="43"/>
  <c r="AG19" i="43" s="1"/>
  <c r="S20" i="43"/>
  <c r="AF20" i="43" s="1"/>
  <c r="R21" i="43"/>
  <c r="H21" i="46" s="1"/>
  <c r="H21" i="47" s="1"/>
  <c r="S9" i="43"/>
  <c r="I9" i="46" s="1"/>
  <c r="Q11" i="43"/>
  <c r="G11" i="46" s="1"/>
  <c r="G11" i="47" s="1"/>
  <c r="O13" i="43"/>
  <c r="AB13" i="43" s="1"/>
  <c r="V14" i="43"/>
  <c r="L14" i="46" s="1"/>
  <c r="L14" i="47" s="1"/>
  <c r="T16" i="43"/>
  <c r="R18" i="43"/>
  <c r="H18" i="46" s="1"/>
  <c r="H18" i="47" s="1"/>
  <c r="P20" i="43"/>
  <c r="AC20" i="43" s="1"/>
  <c r="Q9" i="43"/>
  <c r="G9" i="46" s="1"/>
  <c r="O11" i="43"/>
  <c r="E11" i="46" s="1"/>
  <c r="E11" i="47" s="1"/>
  <c r="V12" i="43"/>
  <c r="L12" i="46" s="1"/>
  <c r="L12" i="47" s="1"/>
  <c r="T14" i="43"/>
  <c r="AG14" i="43" s="1"/>
  <c r="R16" i="43"/>
  <c r="H16" i="46" s="1"/>
  <c r="H16" i="47" s="1"/>
  <c r="P18" i="43"/>
  <c r="F18" i="46" s="1"/>
  <c r="F18" i="47" s="1"/>
  <c r="N20" i="43"/>
  <c r="D20" i="46" s="1"/>
  <c r="U21" i="43"/>
  <c r="K21" i="46" s="1"/>
  <c r="K21" i="47" s="1"/>
  <c r="O10" i="43"/>
  <c r="AB10" i="43" s="1"/>
  <c r="R11" i="43"/>
  <c r="AE11" i="43" s="1"/>
  <c r="P13" i="43"/>
  <c r="AC13" i="43" s="1"/>
  <c r="N15" i="43"/>
  <c r="D15" i="46" s="1"/>
  <c r="Q16" i="43"/>
  <c r="G16" i="46" s="1"/>
  <c r="G16" i="47" s="1"/>
  <c r="T17" i="43"/>
  <c r="AG17" i="43" s="1"/>
  <c r="N19" i="43"/>
  <c r="D19" i="46" s="1"/>
  <c r="Q20" i="43"/>
  <c r="AD20" i="43" s="1"/>
  <c r="T21" i="43"/>
  <c r="AG21" i="43" s="1"/>
  <c r="N10" i="43"/>
  <c r="D10" i="46" s="1"/>
  <c r="U11" i="43"/>
  <c r="K11" i="46" s="1"/>
  <c r="K11" i="47" s="1"/>
  <c r="S13" i="43"/>
  <c r="AF13" i="43" s="1"/>
  <c r="Q15" i="43"/>
  <c r="AD15" i="43" s="1"/>
  <c r="O17" i="43"/>
  <c r="E17" i="46" s="1"/>
  <c r="E17" i="47" s="1"/>
  <c r="V18" i="43"/>
  <c r="L18" i="46" s="1"/>
  <c r="L18" i="47" s="1"/>
  <c r="T20" i="43"/>
  <c r="AG20" i="43" s="1"/>
  <c r="U9" i="43"/>
  <c r="K9" i="46" s="1"/>
  <c r="S11" i="43"/>
  <c r="I11" i="46" s="1"/>
  <c r="I11" i="47" s="1"/>
  <c r="Q13" i="43"/>
  <c r="G13" i="46" s="1"/>
  <c r="G13" i="47" s="1"/>
  <c r="O15" i="43"/>
  <c r="AB15" i="43" s="1"/>
  <c r="V16" i="43"/>
  <c r="L16" i="46" s="1"/>
  <c r="L16" i="47" s="1"/>
  <c r="T18" i="43"/>
  <c r="R20" i="43"/>
  <c r="H20" i="46" s="1"/>
  <c r="H20" i="47" s="1"/>
  <c r="D20" i="45"/>
  <c r="D10" i="45"/>
  <c r="D17" i="45"/>
  <c r="D13" i="45"/>
  <c r="AA9" i="43"/>
  <c r="D9" i="46"/>
  <c r="AF14" i="43"/>
  <c r="AC11" i="43"/>
  <c r="E14" i="46"/>
  <c r="E14" i="47" s="1"/>
  <c r="F14" i="46" l="1"/>
  <c r="F14" i="47" s="1"/>
  <c r="D19" i="45"/>
  <c r="I16" i="46"/>
  <c r="I16" i="47" s="1"/>
  <c r="G21" i="46"/>
  <c r="G21" i="47" s="1"/>
  <c r="AH13" i="43"/>
  <c r="G10" i="46"/>
  <c r="G10" i="47" s="1"/>
  <c r="AH11" i="43"/>
  <c r="D15" i="45"/>
  <c r="D9" i="45"/>
  <c r="E10" i="46"/>
  <c r="E10" i="47" s="1"/>
  <c r="AG15" i="43"/>
  <c r="AA14" i="43"/>
  <c r="G14" i="46"/>
  <c r="G14" i="47" s="1"/>
  <c r="L15" i="46"/>
  <c r="L15" i="47" s="1"/>
  <c r="AC12" i="43"/>
  <c r="AE9" i="43"/>
  <c r="AA20" i="43"/>
  <c r="I12" i="46"/>
  <c r="I12" i="47" s="1"/>
  <c r="H10" i="46"/>
  <c r="H10" i="47" s="1"/>
  <c r="L13" i="46"/>
  <c r="L13" i="47" s="1"/>
  <c r="H19" i="46"/>
  <c r="H19" i="47" s="1"/>
  <c r="AI18" i="43"/>
  <c r="AD11" i="43"/>
  <c r="K20" i="46"/>
  <c r="K20" i="47" s="1"/>
  <c r="H15" i="46"/>
  <c r="H15" i="47" s="1"/>
  <c r="AA19" i="43"/>
  <c r="E16" i="46"/>
  <c r="E16" i="47" s="1"/>
  <c r="D21" i="45"/>
  <c r="D18" i="45"/>
  <c r="D16" i="45"/>
  <c r="H12" i="46"/>
  <c r="H12" i="47" s="1"/>
  <c r="G12" i="46"/>
  <c r="G12" i="47" s="1"/>
  <c r="AI12" i="43"/>
  <c r="H17" i="46"/>
  <c r="H17" i="47" s="1"/>
  <c r="AD13" i="43"/>
  <c r="F13" i="46"/>
  <c r="F13" i="47" s="1"/>
  <c r="AE18" i="43"/>
  <c r="L11" i="46"/>
  <c r="L11" i="47" s="1"/>
  <c r="D11" i="45"/>
  <c r="D14" i="45"/>
  <c r="D16" i="46"/>
  <c r="D16" i="47" s="1"/>
  <c r="AI10" i="43"/>
  <c r="F9" i="46"/>
  <c r="F9" i="47" s="1"/>
  <c r="AA12" i="43"/>
  <c r="AA13" i="43"/>
  <c r="AE21" i="43"/>
  <c r="L19" i="46"/>
  <c r="L19" i="47" s="1"/>
  <c r="AI20" i="43"/>
  <c r="G19" i="46"/>
  <c r="G19" i="47" s="1"/>
  <c r="AH9" i="43"/>
  <c r="W18" i="43"/>
  <c r="Y18" i="43" s="1"/>
  <c r="AD9" i="43"/>
  <c r="L21" i="46"/>
  <c r="L21" i="47" s="1"/>
  <c r="K19" i="46"/>
  <c r="K19" i="47" s="1"/>
  <c r="E20" i="46"/>
  <c r="E20" i="47" s="1"/>
  <c r="K12" i="46"/>
  <c r="K12" i="47" s="1"/>
  <c r="AI16" i="43"/>
  <c r="AD16" i="43"/>
  <c r="AE16" i="43"/>
  <c r="AI14" i="43"/>
  <c r="K10" i="46"/>
  <c r="K10" i="47" s="1"/>
  <c r="I19" i="46"/>
  <c r="I19" i="47" s="1"/>
  <c r="AE20" i="43"/>
  <c r="AF10" i="43"/>
  <c r="AC10" i="43"/>
  <c r="AC16" i="43"/>
  <c r="AB18" i="43"/>
  <c r="AD17" i="43"/>
  <c r="AF17" i="43"/>
  <c r="F19" i="46"/>
  <c r="F19" i="47" s="1"/>
  <c r="W13" i="43"/>
  <c r="Y13" i="43" s="1"/>
  <c r="W19" i="43"/>
  <c r="Y19" i="43" s="1"/>
  <c r="AA15" i="43"/>
  <c r="H11" i="46"/>
  <c r="H11" i="47" s="1"/>
  <c r="AH21" i="43"/>
  <c r="AC18" i="43"/>
  <c r="AB11" i="43"/>
  <c r="F20" i="46"/>
  <c r="F20" i="47" s="1"/>
  <c r="AG16" i="43"/>
  <c r="E13" i="46"/>
  <c r="E13" i="47" s="1"/>
  <c r="AF9" i="43"/>
  <c r="I20" i="46"/>
  <c r="I20" i="47" s="1"/>
  <c r="AH18" i="43"/>
  <c r="D17" i="46"/>
  <c r="AC15" i="43"/>
  <c r="H13" i="46"/>
  <c r="H13" i="47" s="1"/>
  <c r="AG11" i="43"/>
  <c r="L9" i="46"/>
  <c r="L9" i="47" s="1"/>
  <c r="AF18" i="43"/>
  <c r="AG9" i="43"/>
  <c r="K17" i="46"/>
  <c r="K17" i="47" s="1"/>
  <c r="I21" i="46"/>
  <c r="I21" i="47" s="1"/>
  <c r="AA18" i="43"/>
  <c r="AC21" i="43"/>
  <c r="AC17" i="43"/>
  <c r="AB19" i="43"/>
  <c r="AF15" i="43"/>
  <c r="AB21" i="43"/>
  <c r="AH15" i="43"/>
  <c r="D21" i="46"/>
  <c r="D21" i="47" s="1"/>
  <c r="G18" i="46"/>
  <c r="G18" i="47" s="1"/>
  <c r="K14" i="46"/>
  <c r="K14" i="47" s="1"/>
  <c r="AB12" i="43"/>
  <c r="AH16" i="43"/>
  <c r="AG18" i="43"/>
  <c r="E15" i="46"/>
  <c r="E15" i="47" s="1"/>
  <c r="AF11" i="43"/>
  <c r="AB17" i="43"/>
  <c r="I13" i="46"/>
  <c r="I13" i="47" s="1"/>
  <c r="AA10" i="43"/>
  <c r="G20" i="46"/>
  <c r="G20" i="47" s="1"/>
  <c r="D11" i="46"/>
  <c r="W9" i="43"/>
  <c r="Y9" i="43" s="1"/>
  <c r="W14" i="43"/>
  <c r="Y14" i="43" s="1"/>
  <c r="H14" i="46"/>
  <c r="H14" i="47" s="1"/>
  <c r="E9" i="46"/>
  <c r="W20" i="43"/>
  <c r="Y20" i="43" s="1"/>
  <c r="W11" i="43"/>
  <c r="Y11" i="43" s="1"/>
  <c r="W15" i="43"/>
  <c r="Y15" i="43" s="1"/>
  <c r="W17" i="43"/>
  <c r="Y17" i="43" s="1"/>
  <c r="W16" i="43"/>
  <c r="Y16" i="43" s="1"/>
  <c r="W12" i="43"/>
  <c r="Y12" i="43" s="1"/>
  <c r="W21" i="43"/>
  <c r="Y21" i="43" s="1"/>
  <c r="BG9" i="43" a="1"/>
  <c r="BH9" i="43" s="1"/>
  <c r="AR9" i="43" s="1"/>
  <c r="E9" i="52" s="1"/>
  <c r="G15" i="46"/>
  <c r="G15" i="47" s="1"/>
  <c r="W10" i="43"/>
  <c r="Y10" i="43" s="1"/>
  <c r="L17" i="46"/>
  <c r="L17" i="47" s="1"/>
  <c r="D9" i="47"/>
  <c r="K9" i="47"/>
  <c r="D19" i="47"/>
  <c r="D20" i="47"/>
  <c r="G9" i="47"/>
  <c r="I9" i="47"/>
  <c r="D18" i="47"/>
  <c r="D14" i="47"/>
  <c r="D13" i="47"/>
  <c r="H9" i="47"/>
  <c r="D12" i="47"/>
  <c r="D10" i="47"/>
  <c r="D15" i="47"/>
  <c r="AJ10" i="43" l="1"/>
  <c r="AL10" i="43" s="1"/>
  <c r="AJ14" i="43"/>
  <c r="AL14" i="43" s="1"/>
  <c r="M11" i="46"/>
  <c r="D11" i="48" s="1"/>
  <c r="AJ19" i="43"/>
  <c r="AL19" i="43" s="1"/>
  <c r="AJ13" i="43"/>
  <c r="AL13" i="43" s="1"/>
  <c r="AJ20" i="43"/>
  <c r="AL20" i="43" s="1"/>
  <c r="AJ12" i="43"/>
  <c r="AL12" i="43" s="1"/>
  <c r="M21" i="46"/>
  <c r="I21" i="48" s="1"/>
  <c r="AJ21" i="43"/>
  <c r="AL21" i="43" s="1"/>
  <c r="AJ9" i="43"/>
  <c r="AL9" i="43" s="1"/>
  <c r="M9" i="46"/>
  <c r="M9" i="47" s="1"/>
  <c r="M12" i="46"/>
  <c r="L12" i="48" s="1"/>
  <c r="M16" i="46"/>
  <c r="L16" i="48" s="1"/>
  <c r="E9" i="47"/>
  <c r="D9" i="49" a="1"/>
  <c r="M15" i="46"/>
  <c r="M15" i="48" s="1"/>
  <c r="M10" i="46"/>
  <c r="F10" i="48" s="1"/>
  <c r="L22" i="46"/>
  <c r="L22" i="47" s="1"/>
  <c r="AJ15" i="43"/>
  <c r="AL15" i="43" s="1"/>
  <c r="AJ16" i="43"/>
  <c r="AL16" i="43" s="1"/>
  <c r="AJ18" i="43"/>
  <c r="AL18" i="43" s="1"/>
  <c r="M17" i="46"/>
  <c r="M17" i="47" s="1"/>
  <c r="D17" i="47"/>
  <c r="D11" i="47"/>
  <c r="AJ17" i="43"/>
  <c r="AL17" i="43" s="1"/>
  <c r="D15" i="49"/>
  <c r="D15" i="50" s="1"/>
  <c r="D10" i="49"/>
  <c r="D22" i="46"/>
  <c r="D22" i="47" s="1"/>
  <c r="AJ11" i="43"/>
  <c r="AL11" i="43" s="1"/>
  <c r="H22" i="46"/>
  <c r="H22" i="47" s="1"/>
  <c r="M13" i="46"/>
  <c r="M13" i="48" s="1"/>
  <c r="M14" i="46"/>
  <c r="K14" i="48" s="1"/>
  <c r="F22" i="46"/>
  <c r="F22" i="47" s="1"/>
  <c r="E22" i="46"/>
  <c r="E22" i="47" s="1"/>
  <c r="M18" i="46"/>
  <c r="M18" i="47" s="1"/>
  <c r="I22" i="46"/>
  <c r="I22" i="47" s="1"/>
  <c r="G22" i="46"/>
  <c r="G22" i="47" s="1"/>
  <c r="M20" i="46"/>
  <c r="M20" i="47" s="1"/>
  <c r="M19" i="46"/>
  <c r="M19" i="47" s="1"/>
  <c r="K22" i="46"/>
  <c r="K22" i="47" s="1"/>
  <c r="BM13" i="43"/>
  <c r="AW13" i="43" s="1"/>
  <c r="J13" i="52" s="1"/>
  <c r="BN20" i="43"/>
  <c r="AX20" i="43" s="1"/>
  <c r="K20" i="52" s="1"/>
  <c r="K20" i="53" s="1"/>
  <c r="BI15" i="43"/>
  <c r="AS15" i="43" s="1"/>
  <c r="F15" i="52" s="1"/>
  <c r="F15" i="53" s="1"/>
  <c r="BN21" i="43"/>
  <c r="AX21" i="43" s="1"/>
  <c r="K21" i="52" s="1"/>
  <c r="K21" i="53" s="1"/>
  <c r="BM14" i="43"/>
  <c r="AW14" i="43" s="1"/>
  <c r="J14" i="52" s="1"/>
  <c r="BI20" i="43"/>
  <c r="AS20" i="43" s="1"/>
  <c r="F20" i="52" s="1"/>
  <c r="F20" i="53" s="1"/>
  <c r="BH13" i="43"/>
  <c r="AR13" i="43" s="1"/>
  <c r="E13" i="52" s="1"/>
  <c r="E13" i="53" s="1"/>
  <c r="BK11" i="43"/>
  <c r="AU11" i="43" s="1"/>
  <c r="H11" i="52" s="1"/>
  <c r="H11" i="53" s="1"/>
  <c r="BL18" i="43"/>
  <c r="AV18" i="43" s="1"/>
  <c r="I18" i="52" s="1"/>
  <c r="I18" i="53" s="1"/>
  <c r="BG13" i="43"/>
  <c r="AQ13" i="43" s="1"/>
  <c r="D13" i="52" s="1"/>
  <c r="BH20" i="43"/>
  <c r="AR20" i="43" s="1"/>
  <c r="E20" i="52" s="1"/>
  <c r="E20" i="53" s="1"/>
  <c r="BO16" i="43"/>
  <c r="AY16" i="43" s="1"/>
  <c r="L16" i="52" s="1"/>
  <c r="L16" i="53" s="1"/>
  <c r="BN9" i="43"/>
  <c r="AX9" i="43" s="1"/>
  <c r="K9" i="52" s="1"/>
  <c r="K9" i="53" s="1"/>
  <c r="BJ15" i="43"/>
  <c r="AT15" i="43" s="1"/>
  <c r="G15" i="52" s="1"/>
  <c r="G15" i="53" s="1"/>
  <c r="BH10" i="43"/>
  <c r="AR10" i="43" s="1"/>
  <c r="E10" i="52" s="1"/>
  <c r="E10" i="53" s="1"/>
  <c r="BI17" i="43"/>
  <c r="AS17" i="43" s="1"/>
  <c r="F17" i="52" s="1"/>
  <c r="F17" i="53" s="1"/>
  <c r="BM11" i="43"/>
  <c r="AW11" i="43" s="1"/>
  <c r="J11" i="52" s="1"/>
  <c r="BN18" i="43"/>
  <c r="AX18" i="43" s="1"/>
  <c r="K18" i="52" s="1"/>
  <c r="K18" i="53" s="1"/>
  <c r="BI18" i="43"/>
  <c r="AS18" i="43" s="1"/>
  <c r="F18" i="52" s="1"/>
  <c r="F18" i="53" s="1"/>
  <c r="BH11" i="43"/>
  <c r="AR11" i="43" s="1"/>
  <c r="E11" i="52" s="1"/>
  <c r="E11" i="53" s="1"/>
  <c r="BM16" i="43"/>
  <c r="AW16" i="43" s="1"/>
  <c r="J16" i="52" s="1"/>
  <c r="BL9" i="43"/>
  <c r="AV9" i="43" s="1"/>
  <c r="I9" i="52" s="1"/>
  <c r="I9" i="53" s="1"/>
  <c r="BG15" i="43"/>
  <c r="AQ15" i="43" s="1"/>
  <c r="D15" i="52" s="1"/>
  <c r="BK9" i="43"/>
  <c r="AU9" i="43" s="1"/>
  <c r="H9" i="52" s="1"/>
  <c r="BL16" i="43"/>
  <c r="AV16" i="43" s="1"/>
  <c r="I16" i="52" s="1"/>
  <c r="I16" i="53" s="1"/>
  <c r="BK20" i="43"/>
  <c r="AU20" i="43" s="1"/>
  <c r="H20" i="52" s="1"/>
  <c r="H20" i="53" s="1"/>
  <c r="BJ13" i="43"/>
  <c r="AT13" i="43" s="1"/>
  <c r="G13" i="52" s="1"/>
  <c r="G13" i="53" s="1"/>
  <c r="BO18" i="43"/>
  <c r="AY18" i="43" s="1"/>
  <c r="L18" i="52" s="1"/>
  <c r="L18" i="53" s="1"/>
  <c r="BN11" i="43"/>
  <c r="AX11" i="43" s="1"/>
  <c r="K11" i="52" s="1"/>
  <c r="K11" i="53" s="1"/>
  <c r="BO11" i="43"/>
  <c r="AY11" i="43" s="1"/>
  <c r="L11" i="52" s="1"/>
  <c r="L11" i="53" s="1"/>
  <c r="BK15" i="43"/>
  <c r="AU15" i="43" s="1"/>
  <c r="H15" i="52" s="1"/>
  <c r="H15" i="53" s="1"/>
  <c r="BG19" i="43"/>
  <c r="AQ19" i="43" s="1"/>
  <c r="BO9" i="43"/>
  <c r="AY9" i="43" s="1"/>
  <c r="L9" i="52" s="1"/>
  <c r="L9" i="53" s="1"/>
  <c r="BK13" i="43"/>
  <c r="AU13" i="43" s="1"/>
  <c r="H13" i="52" s="1"/>
  <c r="H13" i="53" s="1"/>
  <c r="BG17" i="43"/>
  <c r="AQ17" i="43" s="1"/>
  <c r="D17" i="52" s="1"/>
  <c r="BL20" i="43"/>
  <c r="AV20" i="43" s="1"/>
  <c r="I20" i="52" s="1"/>
  <c r="I20" i="53" s="1"/>
  <c r="BG20" i="43"/>
  <c r="AQ20" i="43" s="1"/>
  <c r="D20" i="52" s="1"/>
  <c r="BK16" i="43"/>
  <c r="AU16" i="43" s="1"/>
  <c r="H16" i="52" s="1"/>
  <c r="H16" i="53" s="1"/>
  <c r="BO12" i="43"/>
  <c r="AY12" i="43" s="1"/>
  <c r="L12" i="52" s="1"/>
  <c r="L12" i="53" s="1"/>
  <c r="BJ9" i="43"/>
  <c r="AT9" i="43" s="1"/>
  <c r="G9" i="52" s="1"/>
  <c r="G9" i="53" s="1"/>
  <c r="BK18" i="43"/>
  <c r="AU18" i="43" s="1"/>
  <c r="H18" i="52" s="1"/>
  <c r="H18" i="53" s="1"/>
  <c r="BO14" i="43"/>
  <c r="AY14" i="43" s="1"/>
  <c r="L14" i="52" s="1"/>
  <c r="L14" i="53" s="1"/>
  <c r="BJ11" i="43"/>
  <c r="AT11" i="43" s="1"/>
  <c r="G11" i="52" s="1"/>
  <c r="G11" i="53" s="1"/>
  <c r="BM9" i="43"/>
  <c r="AW9" i="43" s="1"/>
  <c r="J9" i="52" s="1"/>
  <c r="BI13" i="43"/>
  <c r="AS13" i="43" s="1"/>
  <c r="F13" i="52" s="1"/>
  <c r="F13" i="53" s="1"/>
  <c r="BN16" i="43"/>
  <c r="AX16" i="43" s="1"/>
  <c r="K16" i="52" s="1"/>
  <c r="K16" i="53" s="1"/>
  <c r="BJ20" i="43"/>
  <c r="AT20" i="43" s="1"/>
  <c r="G20" i="52" s="1"/>
  <c r="G20" i="53" s="1"/>
  <c r="BI11" i="43"/>
  <c r="AS11" i="43" s="1"/>
  <c r="F11" i="52" s="1"/>
  <c r="F11" i="53" s="1"/>
  <c r="BN14" i="43"/>
  <c r="AX14" i="43" s="1"/>
  <c r="K14" i="52" s="1"/>
  <c r="K14" i="53" s="1"/>
  <c r="BJ18" i="43"/>
  <c r="AT18" i="43" s="1"/>
  <c r="G18" i="52" s="1"/>
  <c r="G18" i="53" s="1"/>
  <c r="BO21" i="43"/>
  <c r="AY21" i="43" s="1"/>
  <c r="L21" i="52" s="1"/>
  <c r="L21" i="53" s="1"/>
  <c r="BM18" i="43"/>
  <c r="AW18" i="43" s="1"/>
  <c r="J18" i="52" s="1"/>
  <c r="BH15" i="43"/>
  <c r="AR15" i="43" s="1"/>
  <c r="E15" i="52" s="1"/>
  <c r="E15" i="53" s="1"/>
  <c r="BL11" i="43"/>
  <c r="AV11" i="43" s="1"/>
  <c r="I11" i="52" s="1"/>
  <c r="I11" i="53" s="1"/>
  <c r="BM20" i="43"/>
  <c r="AW20" i="43" s="1"/>
  <c r="J20" i="52" s="1"/>
  <c r="BH17" i="43"/>
  <c r="AR17" i="43" s="1"/>
  <c r="E17" i="52" s="1"/>
  <c r="E17" i="53" s="1"/>
  <c r="BL13" i="43"/>
  <c r="AV13" i="43" s="1"/>
  <c r="I13" i="52" s="1"/>
  <c r="I13" i="53" s="1"/>
  <c r="BG10" i="43"/>
  <c r="AQ10" i="43" s="1"/>
  <c r="D10" i="52" s="1"/>
  <c r="BI9" i="43"/>
  <c r="AS9" i="43" s="1"/>
  <c r="F9" i="52" s="1"/>
  <c r="F9" i="53" s="1"/>
  <c r="BG11" i="43"/>
  <c r="AQ11" i="43" s="1"/>
  <c r="D11" i="52" s="1"/>
  <c r="BN12" i="43"/>
  <c r="AX12" i="43" s="1"/>
  <c r="K12" i="52" s="1"/>
  <c r="K12" i="53" s="1"/>
  <c r="BL14" i="43"/>
  <c r="AV14" i="43" s="1"/>
  <c r="I14" i="52" s="1"/>
  <c r="I14" i="53" s="1"/>
  <c r="BJ16" i="43"/>
  <c r="AT16" i="43" s="1"/>
  <c r="G16" i="52" s="1"/>
  <c r="G16" i="53" s="1"/>
  <c r="BH18" i="43"/>
  <c r="AR18" i="43" s="1"/>
  <c r="E18" i="52" s="1"/>
  <c r="E18" i="53" s="1"/>
  <c r="BO19" i="43"/>
  <c r="AY19" i="43" s="1"/>
  <c r="L19" i="52" s="1"/>
  <c r="L19" i="53" s="1"/>
  <c r="BM21" i="43"/>
  <c r="AW21" i="43" s="1"/>
  <c r="J21" i="52" s="1"/>
  <c r="BN10" i="43"/>
  <c r="AX10" i="43" s="1"/>
  <c r="K10" i="52" s="1"/>
  <c r="K10" i="53" s="1"/>
  <c r="BL12" i="43"/>
  <c r="AV12" i="43" s="1"/>
  <c r="I12" i="52" s="1"/>
  <c r="I12" i="53" s="1"/>
  <c r="BJ14" i="43"/>
  <c r="AT14" i="43" s="1"/>
  <c r="G14" i="52" s="1"/>
  <c r="G14" i="53" s="1"/>
  <c r="BH16" i="43"/>
  <c r="AR16" i="43" s="1"/>
  <c r="E16" i="52" s="1"/>
  <c r="E16" i="53" s="1"/>
  <c r="BO17" i="43"/>
  <c r="AY17" i="43" s="1"/>
  <c r="L17" i="52" s="1"/>
  <c r="L17" i="53" s="1"/>
  <c r="BM19" i="43"/>
  <c r="AW19" i="43" s="1"/>
  <c r="J19" i="52" s="1"/>
  <c r="BK21" i="43"/>
  <c r="AU21" i="43" s="1"/>
  <c r="H21" i="52" s="1"/>
  <c r="H21" i="53" s="1"/>
  <c r="BO20" i="43"/>
  <c r="AY20" i="43" s="1"/>
  <c r="L20" i="52" s="1"/>
  <c r="L20" i="53" s="1"/>
  <c r="BH19" i="43"/>
  <c r="AR19" i="43" s="1"/>
  <c r="E19" i="52" s="1"/>
  <c r="E19" i="53" s="1"/>
  <c r="BJ17" i="43"/>
  <c r="AT17" i="43" s="1"/>
  <c r="G17" i="52" s="1"/>
  <c r="G17" i="53" s="1"/>
  <c r="BL15" i="43"/>
  <c r="AV15" i="43" s="1"/>
  <c r="I15" i="52" s="1"/>
  <c r="I15" i="53" s="1"/>
  <c r="BN13" i="43"/>
  <c r="AX13" i="43" s="1"/>
  <c r="K13" i="52" s="1"/>
  <c r="K13" i="53" s="1"/>
  <c r="BG12" i="43"/>
  <c r="AQ12" i="43" s="1"/>
  <c r="D12" i="52" s="1"/>
  <c r="BI10" i="43"/>
  <c r="AS10" i="43" s="1"/>
  <c r="F10" i="52" s="1"/>
  <c r="F10" i="53" s="1"/>
  <c r="BH21" i="43"/>
  <c r="AR21" i="43" s="1"/>
  <c r="E21" i="52" s="1"/>
  <c r="E21" i="53" s="1"/>
  <c r="BJ19" i="43"/>
  <c r="AT19" i="43" s="1"/>
  <c r="G19" i="52" s="1"/>
  <c r="G19" i="53" s="1"/>
  <c r="BL17" i="43"/>
  <c r="AV17" i="43" s="1"/>
  <c r="I17" i="52" s="1"/>
  <c r="I17" i="53" s="1"/>
  <c r="BN15" i="43"/>
  <c r="AX15" i="43" s="1"/>
  <c r="K15" i="52" s="1"/>
  <c r="K15" i="53" s="1"/>
  <c r="BG14" i="43"/>
  <c r="AQ14" i="43" s="1"/>
  <c r="D14" i="52" s="1"/>
  <c r="BI12" i="43"/>
  <c r="AS12" i="43" s="1"/>
  <c r="F12" i="52" s="1"/>
  <c r="F12" i="53" s="1"/>
  <c r="BK10" i="43"/>
  <c r="AU10" i="43" s="1"/>
  <c r="H10" i="52" s="1"/>
  <c r="H10" i="53" s="1"/>
  <c r="BG9" i="43"/>
  <c r="AQ9" i="43" s="1"/>
  <c r="D9" i="52" s="1"/>
  <c r="BL10" i="43"/>
  <c r="AV10" i="43" s="1"/>
  <c r="I10" i="52" s="1"/>
  <c r="I10" i="53" s="1"/>
  <c r="BJ12" i="43"/>
  <c r="AT12" i="43" s="1"/>
  <c r="G12" i="52" s="1"/>
  <c r="G12" i="53" s="1"/>
  <c r="BH14" i="43"/>
  <c r="AR14" i="43" s="1"/>
  <c r="E14" i="52" s="1"/>
  <c r="E14" i="53" s="1"/>
  <c r="BO15" i="43"/>
  <c r="AY15" i="43" s="1"/>
  <c r="L15" i="52" s="1"/>
  <c r="L15" i="53" s="1"/>
  <c r="BM17" i="43"/>
  <c r="AW17" i="43" s="1"/>
  <c r="J17" i="52" s="1"/>
  <c r="BK19" i="43"/>
  <c r="AU19" i="43" s="1"/>
  <c r="H19" i="52" s="1"/>
  <c r="H19" i="53" s="1"/>
  <c r="BI21" i="43"/>
  <c r="AS21" i="43" s="1"/>
  <c r="F21" i="52" s="1"/>
  <c r="F21" i="53" s="1"/>
  <c r="BJ10" i="43"/>
  <c r="AT10" i="43" s="1"/>
  <c r="G10" i="52" s="1"/>
  <c r="G10" i="53" s="1"/>
  <c r="BH12" i="43"/>
  <c r="AR12" i="43" s="1"/>
  <c r="E12" i="52" s="1"/>
  <c r="E12" i="53" s="1"/>
  <c r="BO13" i="43"/>
  <c r="AY13" i="43" s="1"/>
  <c r="L13" i="52" s="1"/>
  <c r="L13" i="53" s="1"/>
  <c r="BM15" i="43"/>
  <c r="AW15" i="43" s="1"/>
  <c r="J15" i="52" s="1"/>
  <c r="BK17" i="43"/>
  <c r="AU17" i="43" s="1"/>
  <c r="H17" i="52" s="1"/>
  <c r="H17" i="53" s="1"/>
  <c r="BI19" i="43"/>
  <c r="AS19" i="43" s="1"/>
  <c r="F19" i="52" s="1"/>
  <c r="F19" i="53" s="1"/>
  <c r="BG21" i="43"/>
  <c r="AQ21" i="43" s="1"/>
  <c r="D21" i="52" s="1"/>
  <c r="BJ21" i="43"/>
  <c r="AT21" i="43" s="1"/>
  <c r="G21" i="52" s="1"/>
  <c r="G21" i="53" s="1"/>
  <c r="BL19" i="43"/>
  <c r="AV19" i="43" s="1"/>
  <c r="I19" i="52" s="1"/>
  <c r="I19" i="53" s="1"/>
  <c r="BN17" i="43"/>
  <c r="AX17" i="43" s="1"/>
  <c r="K17" i="52" s="1"/>
  <c r="K17" i="53" s="1"/>
  <c r="BG16" i="43"/>
  <c r="AQ16" i="43" s="1"/>
  <c r="D16" i="52" s="1"/>
  <c r="BI14" i="43"/>
  <c r="AS14" i="43" s="1"/>
  <c r="F14" i="52" s="1"/>
  <c r="F14" i="53" s="1"/>
  <c r="BK12" i="43"/>
  <c r="AU12" i="43" s="1"/>
  <c r="H12" i="52" s="1"/>
  <c r="H12" i="53" s="1"/>
  <c r="BM10" i="43"/>
  <c r="AW10" i="43" s="1"/>
  <c r="J10" i="52" s="1"/>
  <c r="BL21" i="43"/>
  <c r="AV21" i="43" s="1"/>
  <c r="I21" i="52" s="1"/>
  <c r="I21" i="53" s="1"/>
  <c r="BN19" i="43"/>
  <c r="AX19" i="43" s="1"/>
  <c r="K19" i="52" s="1"/>
  <c r="K19" i="53" s="1"/>
  <c r="BG18" i="43"/>
  <c r="AQ18" i="43" s="1"/>
  <c r="D18" i="52" s="1"/>
  <c r="BI16" i="43"/>
  <c r="AS16" i="43" s="1"/>
  <c r="F16" i="52" s="1"/>
  <c r="F16" i="53" s="1"/>
  <c r="BK14" i="43"/>
  <c r="AU14" i="43" s="1"/>
  <c r="H14" i="52" s="1"/>
  <c r="H14" i="53" s="1"/>
  <c r="BM12" i="43"/>
  <c r="AW12" i="43" s="1"/>
  <c r="J12" i="52" s="1"/>
  <c r="BO10" i="43"/>
  <c r="AY10" i="43" s="1"/>
  <c r="L10" i="52" s="1"/>
  <c r="L10" i="53" s="1"/>
  <c r="K12" i="49"/>
  <c r="K12" i="50" s="1"/>
  <c r="K16" i="49"/>
  <c r="K16" i="50" s="1"/>
  <c r="H9" i="49"/>
  <c r="F11" i="49"/>
  <c r="F11" i="50" s="1"/>
  <c r="L21" i="49"/>
  <c r="L21" i="50" s="1"/>
  <c r="F12" i="49"/>
  <c r="F12" i="50" s="1"/>
  <c r="I15" i="49"/>
  <c r="I15" i="50" s="1"/>
  <c r="E19" i="49"/>
  <c r="E19" i="50" s="1"/>
  <c r="F9" i="49"/>
  <c r="G12" i="49"/>
  <c r="G12" i="50" s="1"/>
  <c r="H15" i="49"/>
  <c r="H15" i="50" s="1"/>
  <c r="E18" i="49"/>
  <c r="E18" i="50" s="1"/>
  <c r="F21" i="49"/>
  <c r="F21" i="50" s="1"/>
  <c r="J12" i="49"/>
  <c r="F16" i="49"/>
  <c r="F16" i="50" s="1"/>
  <c r="I19" i="49"/>
  <c r="I19" i="50" s="1"/>
  <c r="L13" i="49"/>
  <c r="L13" i="50" s="1"/>
  <c r="J15" i="49"/>
  <c r="H17" i="49"/>
  <c r="H17" i="50" s="1"/>
  <c r="F19" i="49"/>
  <c r="F19" i="50" s="1"/>
  <c r="K15" i="49"/>
  <c r="K15" i="50" s="1"/>
  <c r="G19" i="49"/>
  <c r="G19" i="50" s="1"/>
  <c r="F10" i="49"/>
  <c r="F10" i="50" s="1"/>
  <c r="I21" i="49"/>
  <c r="I21" i="50" s="1"/>
  <c r="H12" i="49"/>
  <c r="H12" i="50" s="1"/>
  <c r="J9" i="49"/>
  <c r="J13" i="49"/>
  <c r="I18" i="49"/>
  <c r="I18" i="50" s="1"/>
  <c r="L9" i="49"/>
  <c r="J11" i="49"/>
  <c r="H13" i="49"/>
  <c r="H13" i="50" s="1"/>
  <c r="F15" i="49"/>
  <c r="F15" i="50" s="1"/>
  <c r="K21" i="49"/>
  <c r="K21" i="50" s="1"/>
  <c r="H11" i="49"/>
  <c r="H11" i="50" s="1"/>
  <c r="G20" i="49"/>
  <c r="G20" i="50" s="1"/>
  <c r="L17" i="49"/>
  <c r="L17" i="50" s="1"/>
  <c r="J19" i="49"/>
  <c r="H21" i="49"/>
  <c r="H21" i="50" s="1"/>
  <c r="G11" i="49"/>
  <c r="G11" i="50" s="1"/>
  <c r="L14" i="49"/>
  <c r="L14" i="50" s="1"/>
  <c r="H18" i="49"/>
  <c r="H18" i="50" s="1"/>
  <c r="G9" i="49"/>
  <c r="L12" i="49"/>
  <c r="L12" i="50" s="1"/>
  <c r="H16" i="49"/>
  <c r="H16" i="50" s="1"/>
  <c r="G16" i="49"/>
  <c r="G16" i="50" s="1"/>
  <c r="K11" i="49"/>
  <c r="K11" i="50" s="1"/>
  <c r="G15" i="49"/>
  <c r="G15" i="50" s="1"/>
  <c r="L18" i="49"/>
  <c r="L18" i="50" s="1"/>
  <c r="K9" i="49"/>
  <c r="G13" i="49"/>
  <c r="G13" i="50" s="1"/>
  <c r="L16" i="49"/>
  <c r="L16" i="50" s="1"/>
  <c r="H20" i="49"/>
  <c r="H20" i="50" s="1"/>
  <c r="D9" i="49"/>
  <c r="D9" i="50" s="1"/>
  <c r="I14" i="49"/>
  <c r="I14" i="50" s="1"/>
  <c r="H19" i="49"/>
  <c r="H19" i="50" s="1"/>
  <c r="G10" i="49"/>
  <c r="G10" i="50" s="1"/>
  <c r="E12" i="49"/>
  <c r="E12" i="50" s="1"/>
  <c r="H10" i="49"/>
  <c r="H10" i="50" s="1"/>
  <c r="K13" i="49"/>
  <c r="K13" i="50" s="1"/>
  <c r="G17" i="49"/>
  <c r="G17" i="50" s="1"/>
  <c r="L20" i="49"/>
  <c r="L20" i="50" s="1"/>
  <c r="I10" i="49"/>
  <c r="E14" i="49"/>
  <c r="E14" i="50" s="1"/>
  <c r="F17" i="49"/>
  <c r="F17" i="50" s="1"/>
  <c r="L19" i="49"/>
  <c r="L19" i="50" s="1"/>
  <c r="L10" i="49"/>
  <c r="L10" i="50" s="1"/>
  <c r="H14" i="49"/>
  <c r="H14" i="50" s="1"/>
  <c r="K17" i="49"/>
  <c r="K17" i="50" s="1"/>
  <c r="G21" i="49"/>
  <c r="G21" i="50" s="1"/>
  <c r="K14" i="49"/>
  <c r="K14" i="50" s="1"/>
  <c r="I16" i="49"/>
  <c r="I16" i="50" s="1"/>
  <c r="G18" i="49"/>
  <c r="G18" i="50" s="1"/>
  <c r="E20" i="49"/>
  <c r="E20" i="50" s="1"/>
  <c r="I17" i="49"/>
  <c r="I17" i="50" s="1"/>
  <c r="E21" i="49"/>
  <c r="E21" i="50" s="1"/>
  <c r="K19" i="49"/>
  <c r="K19" i="50" s="1"/>
  <c r="J10" i="49"/>
  <c r="E9" i="53"/>
  <c r="M11" i="47"/>
  <c r="H11" i="48"/>
  <c r="E11" i="48"/>
  <c r="I20" i="48"/>
  <c r="E9" i="48" l="1"/>
  <c r="M11" i="48"/>
  <c r="F19" i="48"/>
  <c r="G11" i="48"/>
  <c r="F21" i="48"/>
  <c r="M21" i="48"/>
  <c r="H9" i="48"/>
  <c r="I11" i="48"/>
  <c r="K11" i="48"/>
  <c r="F9" i="48"/>
  <c r="L11" i="48"/>
  <c r="M16" i="48"/>
  <c r="D16" i="48"/>
  <c r="F12" i="48"/>
  <c r="D9" i="48"/>
  <c r="L20" i="48"/>
  <c r="F11" i="48"/>
  <c r="K18" i="48"/>
  <c r="G12" i="48"/>
  <c r="D19" i="48"/>
  <c r="I13" i="48"/>
  <c r="M12" i="48"/>
  <c r="F16" i="48"/>
  <c r="G16" i="48"/>
  <c r="K16" i="48"/>
  <c r="H21" i="48"/>
  <c r="L15" i="48"/>
  <c r="H19" i="48"/>
  <c r="E19" i="48"/>
  <c r="D13" i="48"/>
  <c r="M13" i="47"/>
  <c r="D12" i="48"/>
  <c r="K12" i="48"/>
  <c r="L21" i="48"/>
  <c r="M21" i="47"/>
  <c r="M15" i="47"/>
  <c r="G9" i="48"/>
  <c r="G19" i="48"/>
  <c r="I18" i="48"/>
  <c r="L13" i="48"/>
  <c r="E12" i="48"/>
  <c r="H12" i="48"/>
  <c r="M12" i="47"/>
  <c r="G21" i="48"/>
  <c r="E21" i="48"/>
  <c r="I9" i="48"/>
  <c r="L9" i="48"/>
  <c r="I19" i="48"/>
  <c r="M9" i="48"/>
  <c r="K9" i="48"/>
  <c r="K19" i="48"/>
  <c r="M19" i="48"/>
  <c r="L18" i="48"/>
  <c r="I12" i="48"/>
  <c r="D21" i="48"/>
  <c r="K21" i="48"/>
  <c r="E16" i="48"/>
  <c r="H16" i="48"/>
  <c r="M16" i="47"/>
  <c r="G17" i="48"/>
  <c r="I16" i="48"/>
  <c r="E17" i="48"/>
  <c r="AZ19" i="43"/>
  <c r="BB19" i="43" s="1"/>
  <c r="H22" i="52"/>
  <c r="H22" i="53" s="1"/>
  <c r="D19" i="52"/>
  <c r="D19" i="53" s="1"/>
  <c r="I10" i="48"/>
  <c r="L14" i="48"/>
  <c r="H9" i="53"/>
  <c r="E14" i="48"/>
  <c r="M14" i="47"/>
  <c r="K10" i="48"/>
  <c r="I14" i="48"/>
  <c r="D10" i="48"/>
  <c r="M10" i="47"/>
  <c r="H14" i="48"/>
  <c r="E10" i="48"/>
  <c r="D17" i="48"/>
  <c r="I17" i="48"/>
  <c r="K22" i="52"/>
  <c r="K22" i="53" s="1"/>
  <c r="K17" i="48"/>
  <c r="F14" i="48"/>
  <c r="M14" i="48"/>
  <c r="G14" i="48"/>
  <c r="H10" i="48"/>
  <c r="M10" i="48"/>
  <c r="H17" i="48"/>
  <c r="F17" i="48"/>
  <c r="M17" i="48"/>
  <c r="AZ17" i="43"/>
  <c r="BB17" i="43" s="1"/>
  <c r="L19" i="48"/>
  <c r="D18" i="48"/>
  <c r="D14" i="48"/>
  <c r="K13" i="48"/>
  <c r="G10" i="48"/>
  <c r="L10" i="48"/>
  <c r="L17" i="48"/>
  <c r="AZ20" i="43"/>
  <c r="BB20" i="43" s="1"/>
  <c r="D10" i="50"/>
  <c r="G15" i="48"/>
  <c r="E15" i="48"/>
  <c r="F14" i="49"/>
  <c r="F14" i="50" s="1"/>
  <c r="J20" i="49"/>
  <c r="J14" i="49"/>
  <c r="E13" i="49"/>
  <c r="E13" i="50" s="1"/>
  <c r="J21" i="49"/>
  <c r="G14" i="49"/>
  <c r="G14" i="50" s="1"/>
  <c r="L15" i="49"/>
  <c r="L15" i="50" s="1"/>
  <c r="D17" i="49"/>
  <c r="D21" i="49"/>
  <c r="D21" i="50" s="1"/>
  <c r="D16" i="49"/>
  <c r="D16" i="50" s="1"/>
  <c r="J17" i="49"/>
  <c r="F20" i="49"/>
  <c r="F20" i="50" s="1"/>
  <c r="I20" i="49"/>
  <c r="I20" i="50" s="1"/>
  <c r="E10" i="49"/>
  <c r="E10" i="50" s="1"/>
  <c r="K10" i="49"/>
  <c r="K10" i="50" s="1"/>
  <c r="D14" i="49"/>
  <c r="D14" i="50" s="1"/>
  <c r="D19" i="49"/>
  <c r="D19" i="50" s="1"/>
  <c r="D20" i="49"/>
  <c r="D20" i="50" s="1"/>
  <c r="D11" i="49"/>
  <c r="D11" i="50" s="1"/>
  <c r="E15" i="49"/>
  <c r="E15" i="50" s="1"/>
  <c r="F18" i="49"/>
  <c r="F18" i="50" s="1"/>
  <c r="J16" i="49"/>
  <c r="K18" i="49"/>
  <c r="K18" i="50" s="1"/>
  <c r="E16" i="49"/>
  <c r="E16" i="50" s="1"/>
  <c r="K20" i="49"/>
  <c r="K20" i="50" s="1"/>
  <c r="E9" i="49"/>
  <c r="E9" i="50" s="1"/>
  <c r="D13" i="49"/>
  <c r="D13" i="50" s="1"/>
  <c r="I13" i="49"/>
  <c r="I13" i="50" s="1"/>
  <c r="E11" i="49"/>
  <c r="E11" i="50" s="1"/>
  <c r="I9" i="49"/>
  <c r="I9" i="50" s="1"/>
  <c r="F13" i="49"/>
  <c r="F13" i="50" s="1"/>
  <c r="I12" i="49"/>
  <c r="I12" i="50" s="1"/>
  <c r="L11" i="49"/>
  <c r="L11" i="50" s="1"/>
  <c r="D12" i="49"/>
  <c r="D12" i="50" s="1"/>
  <c r="D18" i="49"/>
  <c r="D18" i="50" s="1"/>
  <c r="I22" i="52"/>
  <c r="I22" i="53" s="1"/>
  <c r="M20" i="48"/>
  <c r="AZ10" i="43"/>
  <c r="BB10" i="43" s="1"/>
  <c r="AZ13" i="43"/>
  <c r="BB13" i="43" s="1"/>
  <c r="AZ15" i="43"/>
  <c r="BB15" i="43" s="1"/>
  <c r="D20" i="48"/>
  <c r="K20" i="48"/>
  <c r="D15" i="48"/>
  <c r="K15" i="48"/>
  <c r="I15" i="48"/>
  <c r="I11" i="49"/>
  <c r="I11" i="50" s="1"/>
  <c r="J18" i="49"/>
  <c r="F20" i="48"/>
  <c r="G20" i="48"/>
  <c r="J22" i="52"/>
  <c r="G22" i="52"/>
  <c r="G22" i="53" s="1"/>
  <c r="L22" i="52"/>
  <c r="L22" i="53" s="1"/>
  <c r="M22" i="46"/>
  <c r="G22" i="48" s="1"/>
  <c r="E20" i="48"/>
  <c r="H20" i="48"/>
  <c r="H15" i="48"/>
  <c r="F15" i="48"/>
  <c r="E17" i="49"/>
  <c r="E17" i="50" s="1"/>
  <c r="F18" i="48"/>
  <c r="E18" i="48"/>
  <c r="M18" i="48"/>
  <c r="H18" i="48"/>
  <c r="G18" i="48"/>
  <c r="H13" i="48"/>
  <c r="G13" i="48"/>
  <c r="F13" i="48"/>
  <c r="E13" i="48"/>
  <c r="AZ18" i="43"/>
  <c r="BB18" i="43" s="1"/>
  <c r="AZ9" i="43"/>
  <c r="BB9" i="43" s="1"/>
  <c r="AZ11" i="43"/>
  <c r="BB11" i="43" s="1"/>
  <c r="AZ16" i="43"/>
  <c r="BB16" i="43" s="1"/>
  <c r="AZ21" i="43"/>
  <c r="BB21" i="43" s="1"/>
  <c r="E22" i="52"/>
  <c r="E22" i="53" s="1"/>
  <c r="AZ14" i="43"/>
  <c r="BB14" i="43" s="1"/>
  <c r="AZ12" i="43"/>
  <c r="BB12" i="43" s="1"/>
  <c r="F22" i="52"/>
  <c r="F22" i="53" s="1"/>
  <c r="K9" i="50"/>
  <c r="L9" i="50"/>
  <c r="I10" i="50"/>
  <c r="G9" i="50"/>
  <c r="F9" i="50"/>
  <c r="H22" i="49"/>
  <c r="H22" i="50" s="1"/>
  <c r="H9" i="50"/>
  <c r="D10" i="53"/>
  <c r="M10" i="52"/>
  <c r="D13" i="53"/>
  <c r="M13" i="52"/>
  <c r="D15" i="53"/>
  <c r="M15" i="52"/>
  <c r="D20" i="53"/>
  <c r="M20" i="52"/>
  <c r="D17" i="53"/>
  <c r="M17" i="52"/>
  <c r="D18" i="53"/>
  <c r="M18" i="52"/>
  <c r="D16" i="53"/>
  <c r="M16" i="52"/>
  <c r="D21" i="53"/>
  <c r="M21" i="52"/>
  <c r="D9" i="53"/>
  <c r="M9" i="52"/>
  <c r="D14" i="53"/>
  <c r="M14" i="52"/>
  <c r="D12" i="53"/>
  <c r="M12" i="52"/>
  <c r="D11" i="53"/>
  <c r="M11" i="52"/>
  <c r="G22" i="49" l="1"/>
  <c r="G22" i="50" s="1"/>
  <c r="G25" i="53" s="1"/>
  <c r="J22" i="49"/>
  <c r="M19" i="52"/>
  <c r="M22" i="52" s="1"/>
  <c r="H22" i="48"/>
  <c r="M9" i="49"/>
  <c r="M9" i="50" s="1"/>
  <c r="M20" i="49"/>
  <c r="K20" i="51" s="1"/>
  <c r="M15" i="49"/>
  <c r="I15" i="51" s="1"/>
  <c r="D22" i="52"/>
  <c r="D22" i="53" s="1"/>
  <c r="K22" i="49"/>
  <c r="K22" i="50" s="1"/>
  <c r="K25" i="53" s="1"/>
  <c r="M19" i="49"/>
  <c r="M19" i="50" s="1"/>
  <c r="M21" i="49"/>
  <c r="E21" i="51" s="1"/>
  <c r="L22" i="48"/>
  <c r="E22" i="48"/>
  <c r="M16" i="49"/>
  <c r="M16" i="50" s="1"/>
  <c r="D22" i="48"/>
  <c r="M22" i="47"/>
  <c r="M12" i="49"/>
  <c r="M12" i="50" s="1"/>
  <c r="I22" i="48"/>
  <c r="K22" i="48"/>
  <c r="J25" i="53"/>
  <c r="F22" i="48"/>
  <c r="M22" i="48"/>
  <c r="M14" i="49"/>
  <c r="E14" i="51" s="1"/>
  <c r="M13" i="49"/>
  <c r="M18" i="49"/>
  <c r="M10" i="49"/>
  <c r="F22" i="49"/>
  <c r="F22" i="50" s="1"/>
  <c r="F25" i="53" s="1"/>
  <c r="M11" i="49"/>
  <c r="K11" i="51" s="1"/>
  <c r="E22" i="49"/>
  <c r="E22" i="50" s="1"/>
  <c r="E25" i="53" s="1"/>
  <c r="I22" i="49"/>
  <c r="I22" i="50" s="1"/>
  <c r="I25" i="53" s="1"/>
  <c r="L22" i="49"/>
  <c r="L22" i="50" s="1"/>
  <c r="L25" i="53" s="1"/>
  <c r="D17" i="50"/>
  <c r="M17" i="49"/>
  <c r="D22" i="49"/>
  <c r="D22" i="50" s="1"/>
  <c r="H25" i="53"/>
  <c r="K9" i="51"/>
  <c r="J9" i="51"/>
  <c r="M11" i="53"/>
  <c r="J11" i="54"/>
  <c r="F11" i="54"/>
  <c r="M11" i="54"/>
  <c r="I11" i="54"/>
  <c r="E11" i="54"/>
  <c r="L11" i="54"/>
  <c r="H11" i="54"/>
  <c r="D11" i="54"/>
  <c r="K11" i="54"/>
  <c r="G11" i="54"/>
  <c r="M9" i="53"/>
  <c r="J9" i="54"/>
  <c r="F9" i="54"/>
  <c r="M9" i="54"/>
  <c r="I9" i="54"/>
  <c r="E9" i="54"/>
  <c r="L9" i="54"/>
  <c r="H9" i="54"/>
  <c r="D9" i="54"/>
  <c r="K9" i="54"/>
  <c r="G9" i="54"/>
  <c r="M21" i="53"/>
  <c r="J21" i="54"/>
  <c r="F21" i="54"/>
  <c r="M21" i="54"/>
  <c r="I21" i="54"/>
  <c r="E21" i="54"/>
  <c r="L21" i="54"/>
  <c r="H21" i="54"/>
  <c r="D21" i="54"/>
  <c r="K21" i="54"/>
  <c r="G21" i="54"/>
  <c r="M16" i="53"/>
  <c r="L16" i="54"/>
  <c r="H16" i="54"/>
  <c r="D16" i="54"/>
  <c r="K16" i="54"/>
  <c r="G16" i="54"/>
  <c r="J16" i="54"/>
  <c r="F16" i="54"/>
  <c r="M16" i="54"/>
  <c r="I16" i="54"/>
  <c r="E16" i="54"/>
  <c r="M18" i="53"/>
  <c r="L18" i="54"/>
  <c r="H18" i="54"/>
  <c r="D18" i="54"/>
  <c r="K18" i="54"/>
  <c r="G18" i="54"/>
  <c r="J18" i="54"/>
  <c r="F18" i="54"/>
  <c r="M18" i="54"/>
  <c r="I18" i="54"/>
  <c r="E18" i="54"/>
  <c r="M12" i="53"/>
  <c r="L12" i="54"/>
  <c r="H12" i="54"/>
  <c r="D12" i="54"/>
  <c r="K12" i="54"/>
  <c r="G12" i="54"/>
  <c r="J12" i="54"/>
  <c r="F12" i="54"/>
  <c r="M12" i="54"/>
  <c r="I12" i="54"/>
  <c r="E12" i="54"/>
  <c r="M14" i="53"/>
  <c r="L14" i="54"/>
  <c r="H14" i="54"/>
  <c r="D14" i="54"/>
  <c r="K14" i="54"/>
  <c r="G14" i="54"/>
  <c r="J14" i="54"/>
  <c r="F14" i="54"/>
  <c r="M14" i="54"/>
  <c r="I14" i="54"/>
  <c r="E14" i="54"/>
  <c r="F19" i="54"/>
  <c r="M19" i="54"/>
  <c r="L19" i="54"/>
  <c r="H19" i="54"/>
  <c r="G19" i="54"/>
  <c r="M17" i="53"/>
  <c r="J17" i="54"/>
  <c r="F17" i="54"/>
  <c r="M17" i="54"/>
  <c r="I17" i="54"/>
  <c r="E17" i="54"/>
  <c r="L17" i="54"/>
  <c r="H17" i="54"/>
  <c r="D17" i="54"/>
  <c r="K17" i="54"/>
  <c r="G17" i="54"/>
  <c r="M20" i="53"/>
  <c r="L20" i="54"/>
  <c r="H20" i="54"/>
  <c r="D20" i="54"/>
  <c r="K20" i="54"/>
  <c r="G20" i="54"/>
  <c r="J20" i="54"/>
  <c r="F20" i="54"/>
  <c r="M20" i="54"/>
  <c r="I20" i="54"/>
  <c r="E20" i="54"/>
  <c r="M15" i="53"/>
  <c r="J15" i="54"/>
  <c r="F15" i="54"/>
  <c r="M15" i="54"/>
  <c r="I15" i="54"/>
  <c r="E15" i="54"/>
  <c r="L15" i="54"/>
  <c r="H15" i="54"/>
  <c r="D15" i="54"/>
  <c r="K15" i="54"/>
  <c r="G15" i="54"/>
  <c r="M13" i="53"/>
  <c r="J13" i="54"/>
  <c r="F13" i="54"/>
  <c r="M13" i="54"/>
  <c r="I13" i="54"/>
  <c r="E13" i="54"/>
  <c r="L13" i="54"/>
  <c r="H13" i="54"/>
  <c r="D13" i="54"/>
  <c r="K13" i="54"/>
  <c r="G13" i="54"/>
  <c r="M10" i="53"/>
  <c r="L10" i="54"/>
  <c r="H10" i="54"/>
  <c r="D10" i="54"/>
  <c r="K10" i="54"/>
  <c r="G10" i="54"/>
  <c r="J10" i="54"/>
  <c r="F10" i="54"/>
  <c r="M10" i="54"/>
  <c r="I10" i="54"/>
  <c r="E10" i="54"/>
  <c r="K19" i="54" l="1"/>
  <c r="E19" i="54"/>
  <c r="J19" i="54"/>
  <c r="D19" i="54"/>
  <c r="I19" i="54"/>
  <c r="M19" i="53"/>
  <c r="M21" i="50"/>
  <c r="I20" i="51"/>
  <c r="L14" i="51"/>
  <c r="G9" i="51"/>
  <c r="M9" i="51"/>
  <c r="D9" i="51"/>
  <c r="D19" i="51"/>
  <c r="I9" i="51"/>
  <c r="H9" i="51"/>
  <c r="E9" i="51"/>
  <c r="J12" i="51"/>
  <c r="D12" i="51"/>
  <c r="M20" i="50"/>
  <c r="L9" i="51"/>
  <c r="F9" i="51"/>
  <c r="G12" i="51"/>
  <c r="F19" i="51"/>
  <c r="M14" i="51"/>
  <c r="K12" i="51"/>
  <c r="H12" i="51"/>
  <c r="H14" i="51"/>
  <c r="H15" i="51"/>
  <c r="L15" i="51"/>
  <c r="F20" i="51"/>
  <c r="E20" i="51"/>
  <c r="M15" i="51"/>
  <c r="F15" i="51"/>
  <c r="H19" i="51"/>
  <c r="G19" i="51"/>
  <c r="L20" i="51"/>
  <c r="J16" i="51"/>
  <c r="J15" i="51"/>
  <c r="E19" i="51"/>
  <c r="E15" i="51"/>
  <c r="L19" i="51"/>
  <c r="M19" i="51"/>
  <c r="G20" i="51"/>
  <c r="G15" i="51"/>
  <c r="H20" i="51"/>
  <c r="G11" i="51"/>
  <c r="K15" i="51"/>
  <c r="M21" i="51"/>
  <c r="D21" i="51"/>
  <c r="I19" i="51"/>
  <c r="D15" i="51"/>
  <c r="M15" i="50"/>
  <c r="D20" i="51"/>
  <c r="J20" i="51"/>
  <c r="M20" i="51"/>
  <c r="H16" i="51"/>
  <c r="L21" i="51"/>
  <c r="H21" i="51"/>
  <c r="I21" i="51"/>
  <c r="K19" i="51"/>
  <c r="M11" i="51"/>
  <c r="L12" i="51"/>
  <c r="F14" i="51"/>
  <c r="D11" i="51"/>
  <c r="D14" i="51"/>
  <c r="J19" i="51"/>
  <c r="I16" i="51"/>
  <c r="G21" i="51"/>
  <c r="F12" i="51"/>
  <c r="E12" i="51"/>
  <c r="K21" i="51"/>
  <c r="J21" i="51"/>
  <c r="F21" i="51"/>
  <c r="E16" i="51"/>
  <c r="K16" i="51"/>
  <c r="G16" i="51"/>
  <c r="M16" i="51"/>
  <c r="F16" i="51"/>
  <c r="L16" i="51"/>
  <c r="D16" i="51"/>
  <c r="J14" i="51"/>
  <c r="G14" i="51"/>
  <c r="M12" i="51"/>
  <c r="I12" i="51"/>
  <c r="D25" i="53"/>
  <c r="J11" i="51"/>
  <c r="K14" i="51"/>
  <c r="M14" i="50"/>
  <c r="I14" i="51"/>
  <c r="H11" i="51"/>
  <c r="L11" i="51"/>
  <c r="E17" i="51"/>
  <c r="G17" i="51"/>
  <c r="M17" i="50"/>
  <c r="J17" i="51"/>
  <c r="L17" i="51"/>
  <c r="M17" i="51"/>
  <c r="F17" i="51"/>
  <c r="H17" i="51"/>
  <c r="I17" i="51"/>
  <c r="K17" i="51"/>
  <c r="D17" i="51"/>
  <c r="M18" i="50"/>
  <c r="L18" i="51"/>
  <c r="M18" i="51"/>
  <c r="D18" i="51"/>
  <c r="G18" i="51"/>
  <c r="E18" i="51"/>
  <c r="F18" i="51"/>
  <c r="K18" i="51"/>
  <c r="H18" i="51"/>
  <c r="I18" i="51"/>
  <c r="J18" i="51"/>
  <c r="J10" i="51"/>
  <c r="G10" i="51"/>
  <c r="D10" i="51"/>
  <c r="M10" i="51"/>
  <c r="F10" i="51"/>
  <c r="H10" i="51"/>
  <c r="M10" i="50"/>
  <c r="E10" i="51"/>
  <c r="I10" i="51"/>
  <c r="K10" i="51"/>
  <c r="L10" i="51"/>
  <c r="E13" i="51"/>
  <c r="G13" i="51"/>
  <c r="M13" i="50"/>
  <c r="J13" i="51"/>
  <c r="L13" i="51"/>
  <c r="I13" i="51"/>
  <c r="K13" i="51"/>
  <c r="M13" i="51"/>
  <c r="F13" i="51"/>
  <c r="H13" i="51"/>
  <c r="D13" i="51"/>
  <c r="M22" i="49"/>
  <c r="M11" i="50"/>
  <c r="E11" i="51"/>
  <c r="I11" i="51"/>
  <c r="F11" i="51"/>
  <c r="M22" i="53"/>
  <c r="J22" i="54"/>
  <c r="F22" i="54"/>
  <c r="M22" i="54"/>
  <c r="I22" i="54"/>
  <c r="E22" i="54"/>
  <c r="L22" i="54"/>
  <c r="H22" i="54"/>
  <c r="D22" i="54"/>
  <c r="K22" i="54"/>
  <c r="G22" i="54"/>
  <c r="D22" i="51" l="1"/>
  <c r="H22" i="51"/>
  <c r="I22" i="51"/>
  <c r="M22" i="51"/>
  <c r="J22" i="51"/>
  <c r="F22" i="51"/>
  <c r="M22" i="50"/>
  <c r="M25" i="53" s="1"/>
  <c r="E22" i="51"/>
  <c r="G22" i="51"/>
  <c r="K22" i="51"/>
  <c r="L22" i="51"/>
</calcChain>
</file>

<file path=xl/sharedStrings.xml><?xml version="1.0" encoding="utf-8"?>
<sst xmlns="http://schemas.openxmlformats.org/spreadsheetml/2006/main" count="1353" uniqueCount="110">
  <si>
    <t>01</t>
  </si>
  <si>
    <t>02</t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</si>
  <si>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</si>
  <si>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</si>
  <si>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</si>
  <si>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</si>
  <si>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</si>
  <si>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</si>
  <si>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</si>
  <si>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</si>
  <si>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</si>
  <si>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</si>
  <si>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t>13</t>
  </si>
  <si>
    <t>70</t>
  </si>
  <si>
    <t>71</t>
  </si>
  <si>
    <t>72</t>
  </si>
  <si>
    <t>73</t>
  </si>
  <si>
    <t>74</t>
  </si>
  <si>
    <t>75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</si>
  <si>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</si>
  <si>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</si>
  <si>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</si>
  <si>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</si>
  <si>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</si>
  <si>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</si>
  <si>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</si>
  <si>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</si>
  <si>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</si>
  <si>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</si>
  <si>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</si>
  <si>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87</t>
  </si>
  <si>
    <t>88</t>
  </si>
  <si>
    <t>89</t>
  </si>
  <si>
    <t>農林漁業</t>
  </si>
  <si>
    <t>鉱業</t>
  </si>
  <si>
    <t>製造業</t>
  </si>
  <si>
    <t>建設</t>
  </si>
  <si>
    <t>電力・ガス・水道</t>
  </si>
  <si>
    <t>商業</t>
  </si>
  <si>
    <t>金融・保険</t>
  </si>
  <si>
    <t>不動産</t>
  </si>
  <si>
    <t>運輸・郵便</t>
  </si>
  <si>
    <t>情報通信</t>
  </si>
  <si>
    <t>公務</t>
  </si>
  <si>
    <t>サービス</t>
  </si>
  <si>
    <t>分類不明</t>
  </si>
  <si>
    <t>内生部門計　　</t>
  </si>
  <si>
    <t>家計外消費支出（列）</t>
  </si>
  <si>
    <t>民間消費支出</t>
  </si>
  <si>
    <t>一般政府消費支出</t>
  </si>
  <si>
    <t>市内総固定資本形成（公的）</t>
  </si>
  <si>
    <t>市内総固定資本形成（民間）</t>
  </si>
  <si>
    <t>在庫純増</t>
  </si>
  <si>
    <t>調整項</t>
  </si>
  <si>
    <t>市内最終需要計</t>
  </si>
  <si>
    <t>市内需要合計</t>
  </si>
  <si>
    <t>輸出</t>
  </si>
  <si>
    <t>移出</t>
  </si>
  <si>
    <t>移輸出計</t>
  </si>
  <si>
    <t>最終需要計</t>
  </si>
  <si>
    <t>需要合計</t>
  </si>
  <si>
    <t>（控除）輸入</t>
  </si>
  <si>
    <t>（控除）移入</t>
  </si>
  <si>
    <t>（控除）移輸入計</t>
  </si>
  <si>
    <t>最終需要部門計</t>
  </si>
  <si>
    <t>市内生産額</t>
  </si>
  <si>
    <t>農林漁業</t>
    <rPh sb="2" eb="4">
      <t>ギョギョウ</t>
    </rPh>
    <phoneticPr fontId="2"/>
  </si>
  <si>
    <t>家計外消費支出（行）</t>
  </si>
  <si>
    <t>91</t>
  </si>
  <si>
    <t>雇用者所得</t>
  </si>
  <si>
    <t>92</t>
  </si>
  <si>
    <t>営業余剰</t>
  </si>
  <si>
    <t>93</t>
  </si>
  <si>
    <t>資本減耗引当</t>
  </si>
  <si>
    <t>94</t>
  </si>
  <si>
    <t>間接税（関税・輸入品商品税を除く。）</t>
  </si>
  <si>
    <t>95</t>
  </si>
  <si>
    <t>（控除）経常補助金</t>
  </si>
  <si>
    <t>96</t>
  </si>
  <si>
    <t>粗付加価値部門計</t>
  </si>
  <si>
    <t>97</t>
  </si>
  <si>
    <t>行和</t>
    <rPh sb="0" eb="1">
      <t>ギョウ</t>
    </rPh>
    <rPh sb="1" eb="2">
      <t>ワ</t>
    </rPh>
    <phoneticPr fontId="2"/>
  </si>
  <si>
    <t>感応度係数</t>
    <rPh sb="0" eb="3">
      <t>カンノウド</t>
    </rPh>
    <rPh sb="3" eb="5">
      <t>ケイスウ</t>
    </rPh>
    <phoneticPr fontId="2"/>
  </si>
  <si>
    <t>列和</t>
    <rPh sb="0" eb="1">
      <t>レツ</t>
    </rPh>
    <rPh sb="1" eb="2">
      <t>ワ</t>
    </rPh>
    <phoneticPr fontId="2"/>
  </si>
  <si>
    <t>影響力係数</t>
    <rPh sb="0" eb="3">
      <t>エイキョウリョク</t>
    </rPh>
    <rPh sb="3" eb="5">
      <t>ケイスウ</t>
    </rPh>
    <phoneticPr fontId="2"/>
  </si>
  <si>
    <t>調整項</t>
    <rPh sb="0" eb="2">
      <t>チョウセイ</t>
    </rPh>
    <rPh sb="2" eb="3">
      <t>コウ</t>
    </rPh>
    <phoneticPr fontId="1"/>
  </si>
  <si>
    <t>合計
（＝市内生産額）</t>
    <rPh sb="0" eb="2">
      <t>ゴウケイ</t>
    </rPh>
    <rPh sb="5" eb="7">
      <t>シナイ</t>
    </rPh>
    <rPh sb="7" eb="10">
      <t>セイサンガク</t>
    </rPh>
    <phoneticPr fontId="2"/>
  </si>
  <si>
    <t>合計</t>
    <rPh sb="0" eb="2">
      <t>ゴウケイ</t>
    </rPh>
    <phoneticPr fontId="2"/>
  </si>
  <si>
    <t>移輸入係数</t>
    <rPh sb="0" eb="1">
      <t>ウツ</t>
    </rPh>
    <rPh sb="1" eb="3">
      <t>ユニュウ</t>
    </rPh>
    <rPh sb="3" eb="5">
      <t>ケイスウ</t>
    </rPh>
    <phoneticPr fontId="2"/>
  </si>
  <si>
    <t>市内品係数</t>
    <rPh sb="0" eb="2">
      <t>シナイ</t>
    </rPh>
    <rPh sb="2" eb="3">
      <t>ヒン</t>
    </rPh>
    <rPh sb="3" eb="5">
      <t>ケイスウ</t>
    </rPh>
    <phoneticPr fontId="2"/>
  </si>
  <si>
    <t>比率</t>
    <rPh sb="0" eb="2">
      <t>ヒリツ</t>
    </rPh>
    <phoneticPr fontId="2"/>
  </si>
  <si>
    <t>粗付加価値額</t>
    <rPh sb="0" eb="1">
      <t>ソ</t>
    </rPh>
    <rPh sb="1" eb="3">
      <t>フカ</t>
    </rPh>
    <rPh sb="3" eb="5">
      <t>カチ</t>
    </rPh>
    <rPh sb="5" eb="6">
      <t>ガク</t>
    </rPh>
    <phoneticPr fontId="2"/>
  </si>
  <si>
    <t>市内生産額</t>
    <rPh sb="0" eb="2">
      <t>シナイ</t>
    </rPh>
    <rPh sb="2" eb="5">
      <t>セイサンガク</t>
    </rPh>
    <phoneticPr fontId="2"/>
  </si>
  <si>
    <t>付加価値率</t>
    <rPh sb="0" eb="2">
      <t>フカ</t>
    </rPh>
    <rPh sb="2" eb="4">
      <t>カチ</t>
    </rPh>
    <rPh sb="4" eb="5">
      <t>リツ</t>
    </rPh>
    <phoneticPr fontId="2"/>
  </si>
  <si>
    <t>市内品最終需要</t>
    <rPh sb="0" eb="2">
      <t>シナイ</t>
    </rPh>
    <rPh sb="2" eb="3">
      <t>ヒン</t>
    </rPh>
    <rPh sb="3" eb="5">
      <t>サイシュウ</t>
    </rPh>
    <rPh sb="5" eb="7">
      <t>ジュヨウ</t>
    </rPh>
    <phoneticPr fontId="2"/>
  </si>
  <si>
    <t>生産誘発額</t>
    <rPh sb="0" eb="2">
      <t>セイサン</t>
    </rPh>
    <rPh sb="2" eb="4">
      <t>ユウハツ</t>
    </rPh>
    <rPh sb="4" eb="5">
      <t>ガク</t>
    </rPh>
    <phoneticPr fontId="2"/>
  </si>
  <si>
    <t>粗付加価値誘発額</t>
    <rPh sb="0" eb="1">
      <t>ソ</t>
    </rPh>
    <rPh sb="1" eb="3">
      <t>フカ</t>
    </rPh>
    <rPh sb="3" eb="5">
      <t>カチ</t>
    </rPh>
    <rPh sb="5" eb="7">
      <t>ユウハツ</t>
    </rPh>
    <rPh sb="7" eb="8">
      <t>ガク</t>
    </rPh>
    <phoneticPr fontId="2"/>
  </si>
  <si>
    <t>移輸入誘発</t>
    <rPh sb="0" eb="1">
      <t>ウツ</t>
    </rPh>
    <rPh sb="1" eb="3">
      <t>ユニュウ</t>
    </rPh>
    <rPh sb="3" eb="5">
      <t>ユウハツ</t>
    </rPh>
    <phoneticPr fontId="2"/>
  </si>
  <si>
    <t>中間投入への移輸入誘発額</t>
    <rPh sb="0" eb="2">
      <t>チュウカン</t>
    </rPh>
    <rPh sb="2" eb="4">
      <t>トウニュウ</t>
    </rPh>
    <rPh sb="6" eb="7">
      <t>イ</t>
    </rPh>
    <rPh sb="7" eb="9">
      <t>ユニュウ</t>
    </rPh>
    <rPh sb="9" eb="11">
      <t>ユウハツ</t>
    </rPh>
    <rPh sb="11" eb="12">
      <t>ガク</t>
    </rPh>
    <phoneticPr fontId="2"/>
  </si>
  <si>
    <t>最終需要</t>
    <rPh sb="0" eb="2">
      <t>サイシュウ</t>
    </rPh>
    <rPh sb="2" eb="4">
      <t>ジュヨウ</t>
    </rPh>
    <phoneticPr fontId="2"/>
  </si>
  <si>
    <t>国内生産額</t>
    <rPh sb="0" eb="2">
      <t>コクナイ</t>
    </rPh>
    <rPh sb="2" eb="4">
      <t>セイサン</t>
    </rPh>
    <rPh sb="4" eb="5">
      <t>ガク</t>
    </rPh>
    <phoneticPr fontId="2"/>
  </si>
  <si>
    <t>誤差</t>
    <rPh sb="0" eb="2">
      <t>ゴサ</t>
    </rPh>
    <phoneticPr fontId="2"/>
  </si>
  <si>
    <t>合計移輸入額</t>
    <rPh sb="0" eb="2">
      <t>ゴウケイ</t>
    </rPh>
    <rPh sb="2" eb="3">
      <t>イ</t>
    </rPh>
    <rPh sb="3" eb="6">
      <t>ユニュウガク</t>
    </rPh>
    <phoneticPr fontId="2"/>
  </si>
  <si>
    <t>移輸入額</t>
    <rPh sb="0" eb="1">
      <t>イ</t>
    </rPh>
    <rPh sb="1" eb="4">
      <t>ユニュウガク</t>
    </rPh>
    <phoneticPr fontId="2"/>
  </si>
  <si>
    <t>生産者価格評価表(13部門)</t>
    <rPh sb="11" eb="13">
      <t>ブモン</t>
    </rPh>
    <phoneticPr fontId="4"/>
  </si>
  <si>
    <t>投入係数表(13部門)</t>
    <rPh sb="8" eb="10">
      <t>ブモン</t>
    </rPh>
    <phoneticPr fontId="4"/>
  </si>
  <si>
    <r>
      <t>逆行列係数表(13部門)　(I-A)</t>
    </r>
    <r>
      <rPr>
        <b/>
        <vertAlign val="superscript"/>
        <sz val="11"/>
        <rFont val="ＭＳ Ｐゴシック"/>
        <family val="3"/>
        <charset val="128"/>
      </rPr>
      <t>－１</t>
    </r>
    <rPh sb="0" eb="3">
      <t>ギャクギョウレツ</t>
    </rPh>
    <rPh sb="3" eb="5">
      <t>ケイスウ</t>
    </rPh>
    <rPh sb="9" eb="11">
      <t>ブモン</t>
    </rPh>
    <phoneticPr fontId="4"/>
  </si>
  <si>
    <r>
      <t>逆行列係数表(13部門)　{Ｉ－(I-M)A}</t>
    </r>
    <r>
      <rPr>
        <b/>
        <vertAlign val="superscript"/>
        <sz val="11"/>
        <rFont val="ＭＳ Ｐゴシック"/>
        <family val="3"/>
        <charset val="128"/>
      </rPr>
      <t>－１</t>
    </r>
    <rPh sb="0" eb="3">
      <t>ギャクギョウレツ</t>
    </rPh>
    <rPh sb="3" eb="5">
      <t>ケイスウ</t>
    </rPh>
    <rPh sb="9" eb="11">
      <t>ブモン</t>
    </rPh>
    <phoneticPr fontId="4"/>
  </si>
  <si>
    <t>令和２年　さいたま市産業連関表</t>
    <rPh sb="0" eb="2">
      <t>レイワ</t>
    </rPh>
    <rPh sb="3" eb="4">
      <t>ネン</t>
    </rPh>
    <rPh sb="9" eb="10">
      <t>シ</t>
    </rPh>
    <rPh sb="10" eb="12">
      <t>サンギョウ</t>
    </rPh>
    <rPh sb="12" eb="15">
      <t>レンカンヒョウ</t>
    </rPh>
    <phoneticPr fontId="4"/>
  </si>
  <si>
    <t>単位：百万円</t>
    <rPh sb="0" eb="2">
      <t>タンイ</t>
    </rPh>
    <rPh sb="3" eb="4">
      <t>ヒャク</t>
    </rPh>
    <rPh sb="4" eb="5">
      <t>マン</t>
    </rPh>
    <rPh sb="5" eb="6">
      <t>エン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</si>
</sst>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76" formatCode="#,##0.00000;[Red]\-#,##0.00000"/>
    <numFmt numFmtId="177" formatCode="#,##0.00000000;[Red]\-#,##0.00000000"/>
    <numFmt numFmtId="178" formatCode="#,##0.000000;[Red]\-#,##0.000000"/>
    <numFmt numFmtId="179" formatCode="#,##0.00000"/>
    <numFmt numFmtId="180" formatCode="#,##0_ ;[Red]\-#,##0\ "/>
    <numFmt numFmtId="181" formatCode="0_ "/>
  </numFmts>
  <fonts count="6" x14ac:knownFonts="1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b/>
      <sz val="11"/>
      <color theme="1"/>
      <name val="ＭＳ Ｐゴシック"/>
      <family val="3"/>
      <charset val="128"/>
      <scheme val="minor"/>
    </font>
    <font>
      <sz val="6"/>
      <name val="ＭＳ Ｐゴシック"/>
      <family val="3"/>
      <charset val="128"/>
    </font>
    <font>
      <b/>
      <vertAlign val="superscript"/>
      <sz val="11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111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0" fillId="0" borderId="1" xfId="0" applyBorder="1">
      <alignment vertical="center"/>
    </xf>
    <xf numFmtId="0" fontId="0" fillId="0" borderId="2" xfId="0" applyBorder="1">
      <alignment vertical="center"/>
    </xf>
    <xf numFmtId="0" fontId="0" fillId="0" borderId="3" xfId="0" applyBorder="1" applyAlignment="1">
      <alignment vertical="center" wrapText="1"/>
    </xf>
    <xf numFmtId="0" fontId="0" fillId="0" borderId="4" xfId="0" applyBorder="1">
      <alignment vertical="center"/>
    </xf>
    <xf numFmtId="0" fontId="0" fillId="0" borderId="5" xfId="0" applyBorder="1">
      <alignment vertical="center"/>
    </xf>
    <xf numFmtId="0" fontId="0" fillId="0" borderId="6" xfId="0" applyBorder="1">
      <alignment vertical="center"/>
    </xf>
    <xf numFmtId="0" fontId="0" fillId="0" borderId="7" xfId="0" applyBorder="1">
      <alignment vertical="center"/>
    </xf>
    <xf numFmtId="0" fontId="0" fillId="0" borderId="8" xfId="0" applyBorder="1" applyAlignment="1">
      <alignment vertic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4" xfId="0" applyBorder="1" applyAlignment="1">
      <alignment vertical="center" wrapText="1"/>
    </xf>
    <xf numFmtId="38" fontId="0" fillId="0" borderId="0" xfId="1" applyFont="1">
      <alignment vertical="center"/>
    </xf>
    <xf numFmtId="176" fontId="0" fillId="0" borderId="0" xfId="1" applyNumberFormat="1" applyFont="1" applyBorder="1">
      <alignment vertical="center"/>
    </xf>
    <xf numFmtId="176" fontId="0" fillId="0" borderId="9" xfId="1" applyNumberFormat="1" applyFont="1" applyBorder="1">
      <alignment vertical="center"/>
    </xf>
    <xf numFmtId="176" fontId="0" fillId="0" borderId="7" xfId="1" applyNumberFormat="1" applyFont="1" applyBorder="1">
      <alignment vertical="center"/>
    </xf>
    <xf numFmtId="176" fontId="0" fillId="0" borderId="1" xfId="1" applyNumberFormat="1" applyFont="1" applyBorder="1">
      <alignment vertical="center"/>
    </xf>
    <xf numFmtId="176" fontId="0" fillId="0" borderId="0" xfId="0" applyNumberFormat="1">
      <alignment vertical="center"/>
    </xf>
    <xf numFmtId="176" fontId="0" fillId="0" borderId="4" xfId="1" applyNumberFormat="1" applyFont="1" applyBorder="1">
      <alignment vertical="center"/>
    </xf>
    <xf numFmtId="176" fontId="0" fillId="0" borderId="10" xfId="1" applyNumberFormat="1" applyFont="1" applyBorder="1">
      <alignment vertical="center"/>
    </xf>
    <xf numFmtId="176" fontId="0" fillId="0" borderId="12" xfId="1" applyNumberFormat="1" applyFont="1" applyBorder="1">
      <alignment vertical="center"/>
    </xf>
    <xf numFmtId="176" fontId="0" fillId="0" borderId="0" xfId="1" applyNumberFormat="1" applyFont="1">
      <alignment vertical="center"/>
    </xf>
    <xf numFmtId="0" fontId="0" fillId="0" borderId="13" xfId="0" applyBorder="1" applyAlignment="1">
      <alignment vertical="center" wrapText="1"/>
    </xf>
    <xf numFmtId="0" fontId="0" fillId="0" borderId="0" xfId="0" applyAlignment="1">
      <alignment horizontal="center" vertical="center" wrapText="1"/>
    </xf>
    <xf numFmtId="38" fontId="0" fillId="0" borderId="0" xfId="1" applyFont="1" applyBorder="1">
      <alignment vertical="center"/>
    </xf>
    <xf numFmtId="38" fontId="0" fillId="0" borderId="0" xfId="0" applyNumberFormat="1">
      <alignment vertical="center"/>
    </xf>
    <xf numFmtId="177" fontId="0" fillId="0" borderId="0" xfId="0" applyNumberFormat="1">
      <alignment vertical="center"/>
    </xf>
    <xf numFmtId="3" fontId="0" fillId="0" borderId="2" xfId="1" applyNumberFormat="1" applyFont="1" applyBorder="1">
      <alignment vertical="center"/>
    </xf>
    <xf numFmtId="3" fontId="0" fillId="0" borderId="14" xfId="1" applyNumberFormat="1" applyFont="1" applyBorder="1">
      <alignment vertical="center"/>
    </xf>
    <xf numFmtId="38" fontId="0" fillId="0" borderId="15" xfId="1" applyFont="1" applyBorder="1">
      <alignment vertical="center"/>
    </xf>
    <xf numFmtId="3" fontId="0" fillId="0" borderId="9" xfId="1" applyNumberFormat="1" applyFont="1" applyBorder="1">
      <alignment vertical="center"/>
    </xf>
    <xf numFmtId="3" fontId="0" fillId="0" borderId="0" xfId="1" applyNumberFormat="1" applyFont="1" applyBorder="1">
      <alignment vertical="center"/>
    </xf>
    <xf numFmtId="38" fontId="0" fillId="0" borderId="10" xfId="1" applyFont="1" applyBorder="1">
      <alignment vertical="center"/>
    </xf>
    <xf numFmtId="38" fontId="0" fillId="0" borderId="11" xfId="1" applyFont="1" applyBorder="1">
      <alignment vertical="center"/>
    </xf>
    <xf numFmtId="38" fontId="0" fillId="0" borderId="4" xfId="1" applyFont="1" applyBorder="1">
      <alignment vertical="center"/>
    </xf>
    <xf numFmtId="179" fontId="0" fillId="0" borderId="2" xfId="1" applyNumberFormat="1" applyFont="1" applyBorder="1">
      <alignment vertical="center"/>
    </xf>
    <xf numFmtId="179" fontId="0" fillId="0" borderId="14" xfId="1" applyNumberFormat="1" applyFont="1" applyBorder="1">
      <alignment vertical="center"/>
    </xf>
    <xf numFmtId="176" fontId="0" fillId="0" borderId="14" xfId="1" applyNumberFormat="1" applyFont="1" applyBorder="1">
      <alignment vertical="center"/>
    </xf>
    <xf numFmtId="176" fontId="0" fillId="0" borderId="15" xfId="1" applyNumberFormat="1" applyFont="1" applyBorder="1">
      <alignment vertical="center"/>
    </xf>
    <xf numFmtId="179" fontId="0" fillId="0" borderId="9" xfId="1" applyNumberFormat="1" applyFont="1" applyBorder="1">
      <alignment vertical="center"/>
    </xf>
    <xf numFmtId="179" fontId="0" fillId="0" borderId="0" xfId="1" applyNumberFormat="1" applyFont="1" applyBorder="1">
      <alignment vertical="center"/>
    </xf>
    <xf numFmtId="179" fontId="0" fillId="0" borderId="10" xfId="1" applyNumberFormat="1" applyFont="1" applyBorder="1">
      <alignment vertical="center"/>
    </xf>
    <xf numFmtId="179" fontId="0" fillId="0" borderId="11" xfId="1" applyNumberFormat="1" applyFont="1" applyBorder="1">
      <alignment vertical="center"/>
    </xf>
    <xf numFmtId="179" fontId="0" fillId="0" borderId="4" xfId="1" applyNumberFormat="1" applyFont="1" applyBorder="1">
      <alignment vertical="center"/>
    </xf>
    <xf numFmtId="179" fontId="0" fillId="0" borderId="0" xfId="0" applyNumberFormat="1">
      <alignment vertical="center"/>
    </xf>
    <xf numFmtId="0" fontId="0" fillId="0" borderId="7" xfId="0" applyBorder="1" applyAlignment="1">
      <alignment vertical="center" wrapText="1"/>
    </xf>
    <xf numFmtId="180" fontId="0" fillId="0" borderId="0" xfId="0" applyNumberFormat="1">
      <alignment vertical="center"/>
    </xf>
    <xf numFmtId="181" fontId="0" fillId="0" borderId="0" xfId="0" applyNumberFormat="1">
      <alignment vertical="center"/>
    </xf>
    <xf numFmtId="176" fontId="0" fillId="0" borderId="13" xfId="1" applyNumberFormat="1" applyFont="1" applyBorder="1">
      <alignment vertical="center"/>
    </xf>
    <xf numFmtId="176" fontId="0" fillId="0" borderId="8" xfId="1" applyNumberFormat="1" applyFont="1" applyBorder="1">
      <alignment vertical="center"/>
    </xf>
    <xf numFmtId="0" fontId="0" fillId="0" borderId="14" xfId="0" applyBorder="1">
      <alignment vertical="center"/>
    </xf>
    <xf numFmtId="0" fontId="0" fillId="0" borderId="13" xfId="0" applyBorder="1">
      <alignment vertical="center"/>
    </xf>
    <xf numFmtId="0" fontId="0" fillId="0" borderId="8" xfId="0" applyBorder="1">
      <alignment vertical="center"/>
    </xf>
    <xf numFmtId="0" fontId="0" fillId="0" borderId="14" xfId="0" applyBorder="1" applyAlignment="1">
      <alignment vertical="center" wrapText="1"/>
    </xf>
    <xf numFmtId="38" fontId="0" fillId="0" borderId="13" xfId="1" applyFont="1" applyBorder="1">
      <alignment vertical="center"/>
    </xf>
    <xf numFmtId="38" fontId="0" fillId="0" borderId="1" xfId="1" applyFont="1" applyBorder="1">
      <alignment vertical="center"/>
    </xf>
    <xf numFmtId="38" fontId="0" fillId="0" borderId="8" xfId="1" applyFont="1" applyBorder="1">
      <alignment vertical="center"/>
    </xf>
    <xf numFmtId="0" fontId="0" fillId="0" borderId="3" xfId="0" applyBorder="1">
      <alignment vertical="center"/>
    </xf>
    <xf numFmtId="38" fontId="0" fillId="0" borderId="9" xfId="1" applyFont="1" applyBorder="1">
      <alignment vertical="center"/>
    </xf>
    <xf numFmtId="177" fontId="0" fillId="0" borderId="13" xfId="0" applyNumberFormat="1" applyBorder="1">
      <alignment vertical="center"/>
    </xf>
    <xf numFmtId="38" fontId="0" fillId="0" borderId="7" xfId="1" applyFont="1" applyBorder="1">
      <alignment vertical="center"/>
    </xf>
    <xf numFmtId="38" fontId="0" fillId="0" borderId="1" xfId="0" applyNumberFormat="1" applyBorder="1">
      <alignment vertical="center"/>
    </xf>
    <xf numFmtId="177" fontId="0" fillId="0" borderId="8" xfId="0" applyNumberFormat="1" applyBorder="1">
      <alignment vertical="center"/>
    </xf>
    <xf numFmtId="178" fontId="0" fillId="0" borderId="13" xfId="0" applyNumberFormat="1" applyBorder="1">
      <alignment vertical="center"/>
    </xf>
    <xf numFmtId="178" fontId="0" fillId="0" borderId="8" xfId="0" applyNumberFormat="1" applyBorder="1">
      <alignment vertical="center"/>
    </xf>
    <xf numFmtId="0" fontId="0" fillId="0" borderId="9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0" fillId="0" borderId="11" xfId="0" applyBorder="1">
      <alignment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3" fillId="0" borderId="0" xfId="0" applyFont="1" applyAlignment="1"/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right" vertical="center"/>
    </xf>
    <xf numFmtId="0" fontId="3" fillId="0" borderId="0" xfId="0" applyFont="1" applyAlignment="1">
      <alignment horizontal="left"/>
    </xf>
    <xf numFmtId="0" fontId="0" fillId="0" borderId="15" xfId="0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 wrapText="1"/>
    </xf>
    <xf numFmtId="0" fontId="0" fillId="0" borderId="7" xfId="0" applyBorder="1" applyAlignment="1">
      <alignment horizontal="center" vertical="center"/>
    </xf>
    <xf numFmtId="176" fontId="0" fillId="0" borderId="2" xfId="1" applyNumberFormat="1" applyFont="1" applyBorder="1">
      <alignment vertical="center"/>
    </xf>
    <xf numFmtId="176" fontId="0" fillId="0" borderId="14" xfId="1" applyNumberFormat="1" applyFont="1" applyFill="1" applyBorder="1">
      <alignment vertical="center"/>
    </xf>
    <xf numFmtId="176" fontId="0" fillId="0" borderId="3" xfId="1" applyNumberFormat="1" applyFont="1" applyBorder="1">
      <alignment vertical="center"/>
    </xf>
    <xf numFmtId="176" fontId="0" fillId="0" borderId="0" xfId="1" applyNumberFormat="1" applyFont="1" applyFill="1" applyBorder="1">
      <alignment vertical="center"/>
    </xf>
    <xf numFmtId="176" fontId="0" fillId="2" borderId="14" xfId="1" applyNumberFormat="1" applyFont="1" applyFill="1" applyBorder="1">
      <alignment vertical="center"/>
    </xf>
    <xf numFmtId="176" fontId="0" fillId="2" borderId="0" xfId="1" applyNumberFormat="1" applyFont="1" applyFill="1" applyBorder="1">
      <alignment vertical="center"/>
    </xf>
    <xf numFmtId="176" fontId="0" fillId="0" borderId="5" xfId="1" applyNumberFormat="1" applyFont="1" applyBorder="1">
      <alignment vertical="center"/>
    </xf>
    <xf numFmtId="176" fontId="0" fillId="0" borderId="11" xfId="1" applyNumberFormat="1" applyFont="1" applyFill="1" applyBorder="1">
      <alignment vertical="center"/>
    </xf>
    <xf numFmtId="176" fontId="0" fillId="0" borderId="11" xfId="1" applyNumberFormat="1" applyFont="1" applyBorder="1">
      <alignment vertical="center"/>
    </xf>
    <xf numFmtId="176" fontId="0" fillId="0" borderId="6" xfId="1" applyNumberFormat="1" applyFont="1" applyBorder="1">
      <alignment vertical="center"/>
    </xf>
    <xf numFmtId="176" fontId="0" fillId="2" borderId="11" xfId="1" applyNumberFormat="1" applyFont="1" applyFill="1" applyBorder="1">
      <alignment vertical="center"/>
    </xf>
    <xf numFmtId="176" fontId="0" fillId="0" borderId="5" xfId="0" applyNumberFormat="1" applyBorder="1">
      <alignment vertical="center"/>
    </xf>
    <xf numFmtId="176" fontId="0" fillId="0" borderId="11" xfId="0" applyNumberFormat="1" applyBorder="1">
      <alignment vertical="center"/>
    </xf>
    <xf numFmtId="176" fontId="0" fillId="0" borderId="6" xfId="0" applyNumberFormat="1" applyBorder="1">
      <alignment vertical="center"/>
    </xf>
    <xf numFmtId="176" fontId="0" fillId="0" borderId="15" xfId="0" applyNumberFormat="1" applyBorder="1">
      <alignment vertical="center"/>
    </xf>
    <xf numFmtId="176" fontId="0" fillId="0" borderId="10" xfId="0" applyNumberFormat="1" applyBorder="1">
      <alignment vertical="center"/>
    </xf>
    <xf numFmtId="176" fontId="0" fillId="0" borderId="12" xfId="0" applyNumberFormat="1" applyBorder="1">
      <alignment vertical="center"/>
    </xf>
    <xf numFmtId="38" fontId="0" fillId="0" borderId="2" xfId="1" applyFont="1" applyBorder="1">
      <alignment vertical="center"/>
    </xf>
    <xf numFmtId="38" fontId="0" fillId="0" borderId="14" xfId="1" applyFont="1" applyBorder="1">
      <alignment vertical="center"/>
    </xf>
    <xf numFmtId="38" fontId="0" fillId="2" borderId="14" xfId="1" applyFont="1" applyFill="1" applyBorder="1">
      <alignment vertical="center"/>
    </xf>
    <xf numFmtId="38" fontId="0" fillId="2" borderId="0" xfId="1" applyFont="1" applyFill="1" applyBorder="1">
      <alignment vertical="center"/>
    </xf>
    <xf numFmtId="38" fontId="0" fillId="0" borderId="5" xfId="1" applyFont="1" applyBorder="1">
      <alignment vertical="center"/>
    </xf>
    <xf numFmtId="38" fontId="0" fillId="2" borderId="11" xfId="1" applyFont="1" applyFill="1" applyBorder="1">
      <alignment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9" defaultPivotStyle="PivotStyleLight16"/>
  <colors>
    <mruColors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B2:AM49"/>
  <sheetViews>
    <sheetView tabSelected="1" zoomScale="85" zoomScaleNormal="85" workbookViewId="0">
      <pane xSplit="3" ySplit="6" topLeftCell="D7" activePane="bottomRight" state="frozen"/>
      <selection pane="topRight" activeCell="K22" sqref="A1:XFD1048576"/>
      <selection pane="bottomLeft" activeCell="K22" sqref="A1:XFD1048576"/>
      <selection pane="bottomRight"/>
    </sheetView>
  </sheetViews>
  <sheetFormatPr defaultRowHeight="13.5" x14ac:dyDescent="0.15"/>
  <cols>
    <col min="1" max="1" width="3.25" customWidth="1"/>
    <col min="3" max="3" width="18.625" customWidth="1"/>
    <col min="4" max="5" width="9.625" customWidth="1"/>
    <col min="6" max="6" width="10.75" customWidth="1"/>
    <col min="7" max="16" width="9.625" customWidth="1"/>
    <col min="17" max="17" width="10.875" customWidth="1"/>
    <col min="18" max="18" width="9.625" customWidth="1"/>
    <col min="19" max="19" width="10.875" customWidth="1"/>
    <col min="20" max="24" width="9.625" customWidth="1"/>
    <col min="25" max="25" width="10.875" customWidth="1"/>
    <col min="26" max="26" width="10.75" customWidth="1"/>
    <col min="27" max="27" width="9.625" customWidth="1"/>
    <col min="28" max="31" width="10.625" customWidth="1"/>
    <col min="32" max="32" width="11" customWidth="1"/>
    <col min="33" max="33" width="11.375" customWidth="1"/>
    <col min="34" max="34" width="11.625" customWidth="1"/>
    <col min="35" max="36" width="10.625" customWidth="1"/>
    <col min="37" max="52" width="9" customWidth="1"/>
  </cols>
  <sheetData>
    <row r="2" spans="2:39" x14ac:dyDescent="0.15">
      <c r="B2" s="75" t="s">
        <v>108</v>
      </c>
    </row>
    <row r="3" spans="2:39" ht="13.5" customHeight="1" x14ac:dyDescent="0.15">
      <c r="B3" s="75" t="s">
        <v>104</v>
      </c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</row>
    <row r="4" spans="2:39" ht="13.5" customHeight="1" x14ac:dyDescent="0.15">
      <c r="C4" s="1"/>
      <c r="D4" s="2"/>
      <c r="E4" s="2"/>
      <c r="F4" s="2"/>
      <c r="G4" s="2"/>
      <c r="H4" s="2"/>
      <c r="I4" s="2"/>
      <c r="AJ4" s="80" t="s">
        <v>109</v>
      </c>
    </row>
    <row r="5" spans="2:39" s="79" customFormat="1" x14ac:dyDescent="0.15">
      <c r="B5" s="76"/>
      <c r="C5" s="77"/>
      <c r="D5" s="78" t="s">
        <v>0</v>
      </c>
      <c r="E5" s="78" t="s">
        <v>1</v>
      </c>
      <c r="F5" s="78" t="s">
        <v>2</v>
      </c>
      <c r="G5" s="78" t="s">
        <v>3</v>
      </c>
      <c r="H5" s="78" t="s">
        <v>4</v>
      </c>
      <c r="I5" s="78" t="s">
        <v>5</v>
      </c>
      <c r="J5" s="78" t="s">
        <v>6</v>
      </c>
      <c r="K5" s="78" t="s">
        <v>7</v>
      </c>
      <c r="L5" s="78" t="s">
        <v>8</v>
      </c>
      <c r="M5" s="78" t="s">
        <v>9</v>
      </c>
      <c r="N5" s="78" t="s">
        <v>10</v>
      </c>
      <c r="O5" s="78" t="s">
        <v>11</v>
      </c>
      <c r="P5" s="78" t="s">
        <v>12</v>
      </c>
      <c r="Q5" s="78" t="s">
        <v>13</v>
      </c>
      <c r="R5" s="74" t="s">
        <v>14</v>
      </c>
      <c r="S5" s="78" t="s">
        <v>15</v>
      </c>
      <c r="T5" s="78" t="s">
        <v>16</v>
      </c>
      <c r="U5" s="78" t="s">
        <v>17</v>
      </c>
      <c r="V5" s="78" t="s">
        <v>18</v>
      </c>
      <c r="W5" s="78" t="s">
        <v>19</v>
      </c>
      <c r="X5" s="83" t="s">
        <v>20</v>
      </c>
      <c r="Y5" s="78" t="s">
        <v>21</v>
      </c>
      <c r="Z5" s="78" t="s">
        <v>22</v>
      </c>
      <c r="AA5" s="78" t="s">
        <v>23</v>
      </c>
      <c r="AB5" s="78" t="s">
        <v>24</v>
      </c>
      <c r="AC5" s="78" t="s">
        <v>25</v>
      </c>
      <c r="AD5" s="78" t="s">
        <v>26</v>
      </c>
      <c r="AE5" s="78" t="s">
        <v>27</v>
      </c>
      <c r="AF5" s="78" t="s">
        <v>28</v>
      </c>
      <c r="AG5" s="78" t="s">
        <v>29</v>
      </c>
      <c r="AH5" s="73" t="s">
        <v>30</v>
      </c>
      <c r="AI5" s="73" t="s">
        <v>31</v>
      </c>
      <c r="AJ5" s="78" t="s">
        <v>32</v>
      </c>
    </row>
    <row r="6" spans="2:39" s="79" customFormat="1" ht="39.950000000000003" customHeight="1" x14ac:dyDescent="0.15">
      <c r="B6" s="85"/>
      <c r="C6" s="70"/>
      <c r="D6" s="68" t="s">
        <v>33</v>
      </c>
      <c r="E6" s="10" t="s">
        <v>34</v>
      </c>
      <c r="F6" s="10" t="s">
        <v>35</v>
      </c>
      <c r="G6" s="10" t="s">
        <v>36</v>
      </c>
      <c r="H6" s="10" t="s">
        <v>37</v>
      </c>
      <c r="I6" s="10" t="s">
        <v>38</v>
      </c>
      <c r="J6" s="10" t="s">
        <v>39</v>
      </c>
      <c r="K6" s="10" t="s">
        <v>40</v>
      </c>
      <c r="L6" s="10" t="s">
        <v>41</v>
      </c>
      <c r="M6" s="10" t="s">
        <v>42</v>
      </c>
      <c r="N6" s="10" t="s">
        <v>43</v>
      </c>
      <c r="O6" s="10" t="s">
        <v>44</v>
      </c>
      <c r="P6" s="10" t="s">
        <v>45</v>
      </c>
      <c r="Q6" s="10" t="s">
        <v>46</v>
      </c>
      <c r="R6" s="12" t="s">
        <v>47</v>
      </c>
      <c r="S6" s="10" t="s">
        <v>48</v>
      </c>
      <c r="T6" s="10" t="s">
        <v>49</v>
      </c>
      <c r="U6" s="10" t="s">
        <v>50</v>
      </c>
      <c r="V6" s="10" t="s">
        <v>51</v>
      </c>
      <c r="W6" s="10" t="s">
        <v>52</v>
      </c>
      <c r="X6" s="84" t="s">
        <v>53</v>
      </c>
      <c r="Y6" s="10" t="s">
        <v>54</v>
      </c>
      <c r="Z6" s="10" t="s">
        <v>55</v>
      </c>
      <c r="AA6" s="10" t="s">
        <v>56</v>
      </c>
      <c r="AB6" s="10" t="s">
        <v>57</v>
      </c>
      <c r="AC6" s="10" t="s">
        <v>58</v>
      </c>
      <c r="AD6" s="10" t="s">
        <v>59</v>
      </c>
      <c r="AE6" s="10" t="s">
        <v>60</v>
      </c>
      <c r="AF6" s="10" t="s">
        <v>61</v>
      </c>
      <c r="AG6" s="10" t="s">
        <v>62</v>
      </c>
      <c r="AH6" s="11" t="s">
        <v>63</v>
      </c>
      <c r="AI6" s="11" t="s">
        <v>64</v>
      </c>
      <c r="AJ6" s="10" t="s">
        <v>65</v>
      </c>
      <c r="AK6" s="25"/>
      <c r="AL6" s="25"/>
      <c r="AM6" s="25"/>
    </row>
    <row r="7" spans="2:39" ht="14.25" customHeight="1" x14ac:dyDescent="0.15">
      <c r="B7" s="5" t="s">
        <v>0</v>
      </c>
      <c r="C7" s="13" t="s">
        <v>66</v>
      </c>
      <c r="D7" s="103">
        <v>985.04176851656973</v>
      </c>
      <c r="E7" s="104">
        <v>0</v>
      </c>
      <c r="F7" s="104">
        <v>29962.167091341118</v>
      </c>
      <c r="G7" s="104">
        <v>696.43983844457762</v>
      </c>
      <c r="H7" s="104">
        <v>0</v>
      </c>
      <c r="I7" s="104">
        <v>110.07215311496913</v>
      </c>
      <c r="J7" s="104">
        <v>0</v>
      </c>
      <c r="K7" s="104">
        <v>4.3691561597094717</v>
      </c>
      <c r="L7" s="104">
        <v>0</v>
      </c>
      <c r="M7" s="104">
        <v>0</v>
      </c>
      <c r="N7" s="104">
        <v>17.87190153324887</v>
      </c>
      <c r="O7" s="104">
        <v>7464.9879799159953</v>
      </c>
      <c r="P7" s="104">
        <v>0</v>
      </c>
      <c r="Q7" s="31">
        <v>39240.949889026182</v>
      </c>
      <c r="R7" s="103">
        <v>435.41526513211045</v>
      </c>
      <c r="S7" s="104">
        <v>18439.799161816547</v>
      </c>
      <c r="T7" s="104">
        <v>0</v>
      </c>
      <c r="U7" s="104">
        <v>0</v>
      </c>
      <c r="V7" s="104">
        <v>781.99594302097648</v>
      </c>
      <c r="W7" s="104">
        <v>-1</v>
      </c>
      <c r="X7" s="105"/>
      <c r="Y7" s="104">
        <v>19656.210369969631</v>
      </c>
      <c r="Z7" s="104">
        <v>58897.16025899582</v>
      </c>
      <c r="AA7" s="104">
        <v>35.307211139080813</v>
      </c>
      <c r="AB7" s="104">
        <v>5848.7859951440169</v>
      </c>
      <c r="AC7" s="104">
        <v>5884.0932062830962</v>
      </c>
      <c r="AD7" s="104">
        <v>25540.303576252732</v>
      </c>
      <c r="AE7" s="104">
        <v>64781.253465278904</v>
      </c>
      <c r="AF7" s="104">
        <v>-6973.4247553063578</v>
      </c>
      <c r="AG7" s="104">
        <v>-44309.660502653496</v>
      </c>
      <c r="AH7" s="104">
        <v>-51283.085257959843</v>
      </c>
      <c r="AI7" s="104">
        <v>-25742.781681707125</v>
      </c>
      <c r="AJ7" s="31">
        <v>13498.168207319064</v>
      </c>
    </row>
    <row r="8" spans="2:39" ht="14.25" customHeight="1" x14ac:dyDescent="0.15">
      <c r="B8" s="5" t="s">
        <v>1</v>
      </c>
      <c r="C8" s="13" t="s">
        <v>34</v>
      </c>
      <c r="D8" s="60">
        <v>1.4096824188605472E-3</v>
      </c>
      <c r="E8" s="26">
        <v>0</v>
      </c>
      <c r="F8" s="26">
        <v>1055.5382348733356</v>
      </c>
      <c r="G8" s="26">
        <v>1355.4877029847012</v>
      </c>
      <c r="H8" s="26">
        <v>22573.087901499122</v>
      </c>
      <c r="I8" s="26">
        <v>0.95714915752147056</v>
      </c>
      <c r="J8" s="26">
        <v>0</v>
      </c>
      <c r="K8" s="26">
        <v>0</v>
      </c>
      <c r="L8" s="26">
        <v>2.8371362073914366</v>
      </c>
      <c r="M8" s="26">
        <v>0</v>
      </c>
      <c r="N8" s="26">
        <v>5.1062575809282489</v>
      </c>
      <c r="O8" s="26">
        <v>29.387196580779911</v>
      </c>
      <c r="P8" s="26">
        <v>4.2641924036207213</v>
      </c>
      <c r="Q8" s="34">
        <v>25026.667180969827</v>
      </c>
      <c r="R8" s="60">
        <v>-30.377809195263517</v>
      </c>
      <c r="S8" s="26">
        <v>-39.853119049516266</v>
      </c>
      <c r="T8" s="26">
        <v>0</v>
      </c>
      <c r="U8" s="26">
        <v>0</v>
      </c>
      <c r="V8" s="26">
        <v>-35.734322695826826</v>
      </c>
      <c r="W8" s="26">
        <v>0</v>
      </c>
      <c r="X8" s="106"/>
      <c r="Y8" s="26">
        <v>-105.96525094060661</v>
      </c>
      <c r="Z8" s="26">
        <v>24920.701930029223</v>
      </c>
      <c r="AA8" s="26">
        <v>0</v>
      </c>
      <c r="AB8" s="26">
        <v>0</v>
      </c>
      <c r="AC8" s="26">
        <v>0</v>
      </c>
      <c r="AD8" s="26">
        <v>-105.96525094060661</v>
      </c>
      <c r="AE8" s="26">
        <v>24920.701930029223</v>
      </c>
      <c r="AF8" s="26">
        <v>-23207.458187170545</v>
      </c>
      <c r="AG8" s="26">
        <v>-1713.243742858667</v>
      </c>
      <c r="AH8" s="26">
        <v>-24920.701930029223</v>
      </c>
      <c r="AI8" s="26">
        <v>-25026.667180969827</v>
      </c>
      <c r="AJ8" s="34">
        <v>0</v>
      </c>
    </row>
    <row r="9" spans="2:39" ht="14.25" customHeight="1" x14ac:dyDescent="0.15">
      <c r="B9" s="5" t="s">
        <v>2</v>
      </c>
      <c r="C9" s="13" t="s">
        <v>35</v>
      </c>
      <c r="D9" s="60">
        <v>2329.2233655925252</v>
      </c>
      <c r="E9" s="26">
        <v>0</v>
      </c>
      <c r="F9" s="26">
        <v>280422.29372765223</v>
      </c>
      <c r="G9" s="26">
        <v>176861.24663383249</v>
      </c>
      <c r="H9" s="26">
        <v>9609.4677596619531</v>
      </c>
      <c r="I9" s="26">
        <v>23847.209763724848</v>
      </c>
      <c r="J9" s="26">
        <v>13190.731694624519</v>
      </c>
      <c r="K9" s="26">
        <v>2570.435970750993</v>
      </c>
      <c r="L9" s="26">
        <v>36328.793009472851</v>
      </c>
      <c r="M9" s="26">
        <v>13679.212068119657</v>
      </c>
      <c r="N9" s="26">
        <v>28443.625090488033</v>
      </c>
      <c r="O9" s="26">
        <v>284667.48105877405</v>
      </c>
      <c r="P9" s="26">
        <v>1018.2891459846281</v>
      </c>
      <c r="Q9" s="34">
        <v>872968.00928867911</v>
      </c>
      <c r="R9" s="60">
        <v>11282.993397547436</v>
      </c>
      <c r="S9" s="26">
        <v>588072.49691719387</v>
      </c>
      <c r="T9" s="26">
        <v>30</v>
      </c>
      <c r="U9" s="26">
        <v>22161.330063875172</v>
      </c>
      <c r="V9" s="26">
        <v>229612.98334793193</v>
      </c>
      <c r="W9" s="26">
        <v>-91.473894881000007</v>
      </c>
      <c r="X9" s="106"/>
      <c r="Y9" s="26">
        <v>851068.32983166736</v>
      </c>
      <c r="Z9" s="26">
        <v>1724036.3391203466</v>
      </c>
      <c r="AA9" s="26">
        <v>54154.423906761789</v>
      </c>
      <c r="AB9" s="26">
        <v>493659.95995920454</v>
      </c>
      <c r="AC9" s="26">
        <v>547814.38386596658</v>
      </c>
      <c r="AD9" s="26">
        <v>1398882.7136976335</v>
      </c>
      <c r="AE9" s="26">
        <v>2271850.722986313</v>
      </c>
      <c r="AF9" s="26">
        <v>-424423.38339485094</v>
      </c>
      <c r="AG9" s="26">
        <v>-1130988.7120499758</v>
      </c>
      <c r="AH9" s="26">
        <v>-1555412.0954448264</v>
      </c>
      <c r="AI9" s="26">
        <v>-156529.38174719285</v>
      </c>
      <c r="AJ9" s="34">
        <v>716438.62754148606</v>
      </c>
    </row>
    <row r="10" spans="2:39" ht="14.25" customHeight="1" x14ac:dyDescent="0.15">
      <c r="B10" s="5" t="s">
        <v>3</v>
      </c>
      <c r="C10" s="13" t="s">
        <v>36</v>
      </c>
      <c r="D10" s="60">
        <v>54.230849220257227</v>
      </c>
      <c r="E10" s="26">
        <v>0</v>
      </c>
      <c r="F10" s="26">
        <v>1522.9596117494257</v>
      </c>
      <c r="G10" s="26">
        <v>525.79358442028695</v>
      </c>
      <c r="H10" s="26">
        <v>5477.160017498828</v>
      </c>
      <c r="I10" s="26">
        <v>2989.373717671444</v>
      </c>
      <c r="J10" s="26">
        <v>2015.0055674884743</v>
      </c>
      <c r="K10" s="26">
        <v>13041.796682825161</v>
      </c>
      <c r="L10" s="26">
        <v>5680.2040325908229</v>
      </c>
      <c r="M10" s="26">
        <v>2467.6006997521399</v>
      </c>
      <c r="N10" s="26">
        <v>4488.199558072497</v>
      </c>
      <c r="O10" s="26">
        <v>7995.8204513490673</v>
      </c>
      <c r="P10" s="26">
        <v>481.42732236877941</v>
      </c>
      <c r="Q10" s="34">
        <v>46739.572095007177</v>
      </c>
      <c r="R10" s="60">
        <v>0</v>
      </c>
      <c r="S10" s="26">
        <v>0</v>
      </c>
      <c r="T10" s="26">
        <v>0</v>
      </c>
      <c r="U10" s="26">
        <v>206728.58578944457</v>
      </c>
      <c r="V10" s="26">
        <v>416041.76735650765</v>
      </c>
      <c r="W10" s="26">
        <v>0</v>
      </c>
      <c r="X10" s="106"/>
      <c r="Y10" s="26">
        <v>622770.35314595234</v>
      </c>
      <c r="Z10" s="26">
        <v>669509.92524095951</v>
      </c>
      <c r="AA10" s="26">
        <v>0</v>
      </c>
      <c r="AB10" s="26">
        <v>0</v>
      </c>
      <c r="AC10" s="26">
        <v>0</v>
      </c>
      <c r="AD10" s="26">
        <v>622770.35314595234</v>
      </c>
      <c r="AE10" s="26">
        <v>669509.92524095951</v>
      </c>
      <c r="AF10" s="26">
        <v>0</v>
      </c>
      <c r="AG10" s="26">
        <v>-2.4372652786696443</v>
      </c>
      <c r="AH10" s="26">
        <v>-2.4372652786696443</v>
      </c>
      <c r="AI10" s="26">
        <v>622767.91588067356</v>
      </c>
      <c r="AJ10" s="34">
        <v>669507.48797568073</v>
      </c>
    </row>
    <row r="11" spans="2:39" ht="14.25" customHeight="1" x14ac:dyDescent="0.15">
      <c r="B11" s="5" t="s">
        <v>4</v>
      </c>
      <c r="C11" s="13" t="s">
        <v>37</v>
      </c>
      <c r="D11" s="60">
        <v>181.28435750087567</v>
      </c>
      <c r="E11" s="26">
        <v>0</v>
      </c>
      <c r="F11" s="26">
        <v>13430.070199004316</v>
      </c>
      <c r="G11" s="26">
        <v>2641.0917779421525</v>
      </c>
      <c r="H11" s="26">
        <v>18096.347304459458</v>
      </c>
      <c r="I11" s="26">
        <v>20698.838625191231</v>
      </c>
      <c r="J11" s="26">
        <v>3520.8347905691985</v>
      </c>
      <c r="K11" s="26">
        <v>4663.2505114920023</v>
      </c>
      <c r="L11" s="26">
        <v>7434.4937015652786</v>
      </c>
      <c r="M11" s="26">
        <v>3635.5340012600218</v>
      </c>
      <c r="N11" s="26">
        <v>8024.3431645348292</v>
      </c>
      <c r="O11" s="26">
        <v>41976.03347348368</v>
      </c>
      <c r="P11" s="26">
        <v>12872.475359135244</v>
      </c>
      <c r="Q11" s="34">
        <v>137174.59726613824</v>
      </c>
      <c r="R11" s="60">
        <v>56.705243831158569</v>
      </c>
      <c r="S11" s="26">
        <v>84214.516906788136</v>
      </c>
      <c r="T11" s="26">
        <v>1551.4069713743677</v>
      </c>
      <c r="U11" s="26">
        <v>0</v>
      </c>
      <c r="V11" s="26">
        <v>0</v>
      </c>
      <c r="W11" s="26">
        <v>0</v>
      </c>
      <c r="X11" s="106"/>
      <c r="Y11" s="26">
        <v>85822.629121993639</v>
      </c>
      <c r="Z11" s="26">
        <v>222997.22638813191</v>
      </c>
      <c r="AA11" s="26">
        <v>362.91948101548303</v>
      </c>
      <c r="AB11" s="26">
        <v>5056.0297719368891</v>
      </c>
      <c r="AC11" s="26">
        <v>5418.9492529523723</v>
      </c>
      <c r="AD11" s="26">
        <v>91241.578374946024</v>
      </c>
      <c r="AE11" s="26">
        <v>228416.17564108426</v>
      </c>
      <c r="AF11" s="26">
        <v>6.9003093798727377</v>
      </c>
      <c r="AG11" s="26">
        <v>-68591.628532263887</v>
      </c>
      <c r="AH11" s="26">
        <v>-68584.728222884005</v>
      </c>
      <c r="AI11" s="26">
        <v>22656.850152061998</v>
      </c>
      <c r="AJ11" s="34">
        <v>159831.44741820026</v>
      </c>
    </row>
    <row r="12" spans="2:39" ht="14.25" customHeight="1" x14ac:dyDescent="0.15">
      <c r="B12" s="5" t="s">
        <v>5</v>
      </c>
      <c r="C12" s="13" t="s">
        <v>38</v>
      </c>
      <c r="D12" s="60">
        <v>1055.9237672551926</v>
      </c>
      <c r="E12" s="26">
        <v>0</v>
      </c>
      <c r="F12" s="26">
        <v>42585.212292547752</v>
      </c>
      <c r="G12" s="26">
        <v>33241.094521358726</v>
      </c>
      <c r="H12" s="26">
        <v>1673.3233730824475</v>
      </c>
      <c r="I12" s="26">
        <v>7549.5263771281843</v>
      </c>
      <c r="J12" s="26">
        <v>2563.2607257515183</v>
      </c>
      <c r="K12" s="26">
        <v>1440.9574419638236</v>
      </c>
      <c r="L12" s="26">
        <v>8600.6062094061162</v>
      </c>
      <c r="M12" s="26">
        <v>3394.7508019862521</v>
      </c>
      <c r="N12" s="26">
        <v>5063.8716938069829</v>
      </c>
      <c r="O12" s="26">
        <v>75827.316429164377</v>
      </c>
      <c r="P12" s="26">
        <v>133.8956414736906</v>
      </c>
      <c r="Q12" s="34">
        <v>183129.73927492503</v>
      </c>
      <c r="R12" s="60">
        <v>11054.822297369676</v>
      </c>
      <c r="S12" s="26">
        <v>477384.7336649067</v>
      </c>
      <c r="T12" s="26">
        <v>60</v>
      </c>
      <c r="U12" s="26">
        <v>4004.9483891874606</v>
      </c>
      <c r="V12" s="26">
        <v>48978.33550500001</v>
      </c>
      <c r="W12" s="26">
        <v>0</v>
      </c>
      <c r="X12" s="106"/>
      <c r="Y12" s="26">
        <v>541482.83985646383</v>
      </c>
      <c r="Z12" s="26">
        <v>724612.5791313888</v>
      </c>
      <c r="AA12" s="26">
        <v>51352.36340951686</v>
      </c>
      <c r="AB12" s="26">
        <v>114084.68253140748</v>
      </c>
      <c r="AC12" s="26">
        <v>165437.04594092435</v>
      </c>
      <c r="AD12" s="26">
        <v>706919.88579738815</v>
      </c>
      <c r="AE12" s="26">
        <v>890049.62507231324</v>
      </c>
      <c r="AF12" s="26">
        <v>-991.20419801928961</v>
      </c>
      <c r="AG12" s="26">
        <v>-103730.10191192452</v>
      </c>
      <c r="AH12" s="26">
        <v>-104721.30610994382</v>
      </c>
      <c r="AI12" s="26">
        <v>602198.57968744438</v>
      </c>
      <c r="AJ12" s="34">
        <v>785328.31896236935</v>
      </c>
    </row>
    <row r="13" spans="2:39" ht="14.25" customHeight="1" x14ac:dyDescent="0.15">
      <c r="B13" s="5" t="s">
        <v>6</v>
      </c>
      <c r="C13" s="13" t="s">
        <v>39</v>
      </c>
      <c r="D13" s="60">
        <v>67.111537598312367</v>
      </c>
      <c r="E13" s="26">
        <v>0</v>
      </c>
      <c r="F13" s="26">
        <v>6111.0040877755628</v>
      </c>
      <c r="G13" s="26">
        <v>7406.3188220492684</v>
      </c>
      <c r="H13" s="26">
        <v>2984.0745374767548</v>
      </c>
      <c r="I13" s="26">
        <v>14948.529688410486</v>
      </c>
      <c r="J13" s="26">
        <v>40040.188078958294</v>
      </c>
      <c r="K13" s="26">
        <v>78250.791144223447</v>
      </c>
      <c r="L13" s="26">
        <v>9500.5626773547483</v>
      </c>
      <c r="M13" s="26">
        <v>2394.1436391187631</v>
      </c>
      <c r="N13" s="26">
        <v>9981.6358761737119</v>
      </c>
      <c r="O13" s="26">
        <v>26829.658474584048</v>
      </c>
      <c r="P13" s="26">
        <v>1141.524306449267</v>
      </c>
      <c r="Q13" s="34">
        <v>199655.54287017268</v>
      </c>
      <c r="R13" s="60">
        <v>2.0251872796842347</v>
      </c>
      <c r="S13" s="26">
        <v>262871.27523417643</v>
      </c>
      <c r="T13" s="26">
        <v>0</v>
      </c>
      <c r="U13" s="26">
        <v>0</v>
      </c>
      <c r="V13" s="26">
        <v>0</v>
      </c>
      <c r="W13" s="26">
        <v>0</v>
      </c>
      <c r="X13" s="106"/>
      <c r="Y13" s="26">
        <v>262873.30042145611</v>
      </c>
      <c r="Z13" s="26">
        <v>462528.84329162881</v>
      </c>
      <c r="AA13" s="26">
        <v>24907.097833676089</v>
      </c>
      <c r="AB13" s="26">
        <v>18915.864318534102</v>
      </c>
      <c r="AC13" s="26">
        <v>43822.962152210195</v>
      </c>
      <c r="AD13" s="26">
        <v>306696.26257366629</v>
      </c>
      <c r="AE13" s="26">
        <v>506351.80544383905</v>
      </c>
      <c r="AF13" s="26">
        <v>-10823.568069801695</v>
      </c>
      <c r="AG13" s="26">
        <v>-15197.788859374412</v>
      </c>
      <c r="AH13" s="26">
        <v>-26021.356929176112</v>
      </c>
      <c r="AI13" s="26">
        <v>280674.90564449015</v>
      </c>
      <c r="AJ13" s="34">
        <v>480330.44851466292</v>
      </c>
    </row>
    <row r="14" spans="2:39" ht="14.25" customHeight="1" x14ac:dyDescent="0.15">
      <c r="B14" s="5" t="s">
        <v>7</v>
      </c>
      <c r="C14" s="13" t="s">
        <v>40</v>
      </c>
      <c r="D14" s="60">
        <v>7.9515044583634831</v>
      </c>
      <c r="E14" s="26">
        <v>0</v>
      </c>
      <c r="F14" s="26">
        <v>2685.4267780116056</v>
      </c>
      <c r="G14" s="26">
        <v>3931.0189457165716</v>
      </c>
      <c r="H14" s="26">
        <v>1032.8714774112748</v>
      </c>
      <c r="I14" s="26">
        <v>28015.724211592118</v>
      </c>
      <c r="J14" s="26">
        <v>8958.8143034004188</v>
      </c>
      <c r="K14" s="26">
        <v>51525.866683285582</v>
      </c>
      <c r="L14" s="26">
        <v>8437.4339371922124</v>
      </c>
      <c r="M14" s="26">
        <v>14459.344634528998</v>
      </c>
      <c r="N14" s="26">
        <v>1996.1638360426912</v>
      </c>
      <c r="O14" s="26">
        <v>42798.017002018074</v>
      </c>
      <c r="P14" s="26">
        <v>630.6740564955046</v>
      </c>
      <c r="Q14" s="34">
        <v>164479.30737015343</v>
      </c>
      <c r="R14" s="60">
        <v>0</v>
      </c>
      <c r="S14" s="26">
        <v>776775.13724643784</v>
      </c>
      <c r="T14" s="26">
        <v>50</v>
      </c>
      <c r="U14" s="26">
        <v>0</v>
      </c>
      <c r="V14" s="26">
        <v>22703.750999999997</v>
      </c>
      <c r="W14" s="26">
        <v>0</v>
      </c>
      <c r="X14" s="106"/>
      <c r="Y14" s="26">
        <v>799528.88824643777</v>
      </c>
      <c r="Z14" s="26">
        <v>964008.19561659126</v>
      </c>
      <c r="AA14" s="26">
        <v>374.83071746467607</v>
      </c>
      <c r="AB14" s="26">
        <v>60299.656148470982</v>
      </c>
      <c r="AC14" s="26">
        <v>60674.486865935651</v>
      </c>
      <c r="AD14" s="26">
        <v>860203.3751123735</v>
      </c>
      <c r="AE14" s="26">
        <v>1024682.6824825269</v>
      </c>
      <c r="AF14" s="26">
        <v>-73.068883581917987</v>
      </c>
      <c r="AG14" s="26">
        <v>-57214.324440054937</v>
      </c>
      <c r="AH14" s="26">
        <v>-57287.393323636854</v>
      </c>
      <c r="AI14" s="26">
        <v>802915.98178873654</v>
      </c>
      <c r="AJ14" s="34">
        <v>967395.28915889002</v>
      </c>
    </row>
    <row r="15" spans="2:39" ht="14.25" customHeight="1" x14ac:dyDescent="0.15">
      <c r="B15" s="5" t="s">
        <v>8</v>
      </c>
      <c r="C15" s="13" t="s">
        <v>41</v>
      </c>
      <c r="D15" s="60">
        <v>1032.9062507310664</v>
      </c>
      <c r="E15" s="26">
        <v>0</v>
      </c>
      <c r="F15" s="26">
        <v>24977.968044793037</v>
      </c>
      <c r="G15" s="26">
        <v>29338.431637525537</v>
      </c>
      <c r="H15" s="26">
        <v>4780.7673919940025</v>
      </c>
      <c r="I15" s="26">
        <v>39237.505176744242</v>
      </c>
      <c r="J15" s="26">
        <v>17203.711142748805</v>
      </c>
      <c r="K15" s="26">
        <v>2851.9519916430286</v>
      </c>
      <c r="L15" s="26">
        <v>19258.291391459989</v>
      </c>
      <c r="M15" s="26">
        <v>8831.2603562351833</v>
      </c>
      <c r="N15" s="26">
        <v>18657.358737548377</v>
      </c>
      <c r="O15" s="26">
        <v>54891.788173074332</v>
      </c>
      <c r="P15" s="26">
        <v>1681.3710647476496</v>
      </c>
      <c r="Q15" s="34">
        <v>222743.31135924527</v>
      </c>
      <c r="R15" s="60">
        <v>2481.5294800397487</v>
      </c>
      <c r="S15" s="26">
        <v>173886.21114241882</v>
      </c>
      <c r="T15" s="26">
        <v>320</v>
      </c>
      <c r="U15" s="26">
        <v>516.29439040248531</v>
      </c>
      <c r="V15" s="26">
        <v>5557.4035200000008</v>
      </c>
      <c r="W15" s="26">
        <v>0</v>
      </c>
      <c r="X15" s="106"/>
      <c r="Y15" s="26">
        <v>182761.43853286104</v>
      </c>
      <c r="Z15" s="26">
        <v>405504.7498921064</v>
      </c>
      <c r="AA15" s="26">
        <v>8079.780370404761</v>
      </c>
      <c r="AB15" s="26">
        <v>107167.23202757152</v>
      </c>
      <c r="AC15" s="26">
        <v>115247.01239797627</v>
      </c>
      <c r="AD15" s="26">
        <v>298008.45093083731</v>
      </c>
      <c r="AE15" s="26">
        <v>520751.7622900827</v>
      </c>
      <c r="AF15" s="26">
        <v>-4709.7732507407263</v>
      </c>
      <c r="AG15" s="26">
        <v>-139397.564467983</v>
      </c>
      <c r="AH15" s="26">
        <v>-144107.33771872375</v>
      </c>
      <c r="AI15" s="26">
        <v>153901.11321211359</v>
      </c>
      <c r="AJ15" s="34">
        <v>376644.42457135883</v>
      </c>
    </row>
    <row r="16" spans="2:39" ht="14.25" customHeight="1" x14ac:dyDescent="0.15">
      <c r="B16" s="5" t="s">
        <v>9</v>
      </c>
      <c r="C16" s="13" t="s">
        <v>42</v>
      </c>
      <c r="D16" s="60">
        <v>63.066372737665951</v>
      </c>
      <c r="E16" s="26">
        <v>0</v>
      </c>
      <c r="F16" s="26">
        <v>5023.1745017130534</v>
      </c>
      <c r="G16" s="26">
        <v>5666.2356156604301</v>
      </c>
      <c r="H16" s="26">
        <v>3424.8316219402464</v>
      </c>
      <c r="I16" s="26">
        <v>31731.08904788646</v>
      </c>
      <c r="J16" s="26">
        <v>28112.279842321743</v>
      </c>
      <c r="K16" s="26">
        <v>3544.1775349695195</v>
      </c>
      <c r="L16" s="26">
        <v>4231.3524403297924</v>
      </c>
      <c r="M16" s="26">
        <v>81444.995851720654</v>
      </c>
      <c r="N16" s="26">
        <v>16218.018236415212</v>
      </c>
      <c r="O16" s="26">
        <v>69954.403192472033</v>
      </c>
      <c r="P16" s="26">
        <v>1433.1950668569243</v>
      </c>
      <c r="Q16" s="34">
        <v>250846.81932502368</v>
      </c>
      <c r="R16" s="60">
        <v>1223.8881793558392</v>
      </c>
      <c r="S16" s="26">
        <v>200303.41653272868</v>
      </c>
      <c r="T16" s="26">
        <v>110</v>
      </c>
      <c r="U16" s="26">
        <v>9003.6168053569781</v>
      </c>
      <c r="V16" s="26">
        <v>246117.33940800006</v>
      </c>
      <c r="W16" s="26">
        <v>-18.124518898000002</v>
      </c>
      <c r="X16" s="106"/>
      <c r="Y16" s="26">
        <v>456740.13640654355</v>
      </c>
      <c r="Z16" s="26">
        <v>707586.95573156723</v>
      </c>
      <c r="AA16" s="26">
        <v>9927.6818157983489</v>
      </c>
      <c r="AB16" s="26">
        <v>191540.53177758824</v>
      </c>
      <c r="AC16" s="26">
        <v>201468.21359338658</v>
      </c>
      <c r="AD16" s="26">
        <v>658208.34999993013</v>
      </c>
      <c r="AE16" s="26">
        <v>909055.16932495369</v>
      </c>
      <c r="AF16" s="26">
        <v>-31673.837428029845</v>
      </c>
      <c r="AG16" s="26">
        <v>-438648.51401299692</v>
      </c>
      <c r="AH16" s="26">
        <v>-470322.35144102672</v>
      </c>
      <c r="AI16" s="26">
        <v>187885.9985589034</v>
      </c>
      <c r="AJ16" s="34">
        <v>438732.81788392697</v>
      </c>
    </row>
    <row r="17" spans="2:36" ht="14.25" customHeight="1" x14ac:dyDescent="0.15">
      <c r="B17" s="5" t="s">
        <v>10</v>
      </c>
      <c r="C17" s="13" t="s">
        <v>43</v>
      </c>
      <c r="D17" s="60">
        <v>0</v>
      </c>
      <c r="E17" s="26">
        <v>0</v>
      </c>
      <c r="F17" s="26">
        <v>0</v>
      </c>
      <c r="G17" s="26">
        <v>0</v>
      </c>
      <c r="H17" s="26">
        <v>0</v>
      </c>
      <c r="I17" s="26">
        <v>0</v>
      </c>
      <c r="J17" s="26">
        <v>0</v>
      </c>
      <c r="K17" s="26">
        <v>0</v>
      </c>
      <c r="L17" s="26">
        <v>0</v>
      </c>
      <c r="M17" s="26">
        <v>0</v>
      </c>
      <c r="N17" s="26">
        <v>0</v>
      </c>
      <c r="O17" s="26">
        <v>0</v>
      </c>
      <c r="P17" s="26">
        <v>3347.8174560826274</v>
      </c>
      <c r="Q17" s="34">
        <v>3347.8174560826274</v>
      </c>
      <c r="R17" s="60">
        <v>0</v>
      </c>
      <c r="S17" s="26">
        <v>9466.313880438478</v>
      </c>
      <c r="T17" s="26">
        <v>540997.63746803172</v>
      </c>
      <c r="U17" s="26">
        <v>0</v>
      </c>
      <c r="V17" s="26">
        <v>0</v>
      </c>
      <c r="W17" s="26">
        <v>0</v>
      </c>
      <c r="X17" s="106"/>
      <c r="Y17" s="26">
        <v>550463.95134847017</v>
      </c>
      <c r="Z17" s="26">
        <v>553811.76880455285</v>
      </c>
      <c r="AA17" s="26">
        <v>0</v>
      </c>
      <c r="AB17" s="26">
        <v>0</v>
      </c>
      <c r="AC17" s="26">
        <v>0</v>
      </c>
      <c r="AD17" s="26">
        <v>550463.95134847017</v>
      </c>
      <c r="AE17" s="26">
        <v>553811.76880455285</v>
      </c>
      <c r="AF17" s="26">
        <v>0</v>
      </c>
      <c r="AG17" s="26">
        <v>-0.20310543988913707</v>
      </c>
      <c r="AH17" s="26">
        <v>-0.20310543988913707</v>
      </c>
      <c r="AI17" s="26">
        <v>550463.74824303028</v>
      </c>
      <c r="AJ17" s="34">
        <v>553811.56569911295</v>
      </c>
    </row>
    <row r="18" spans="2:36" ht="14.25" customHeight="1" x14ac:dyDescent="0.15">
      <c r="B18" s="5" t="s">
        <v>11</v>
      </c>
      <c r="C18" s="13" t="s">
        <v>44</v>
      </c>
      <c r="D18" s="60">
        <v>330.96774643150854</v>
      </c>
      <c r="E18" s="26">
        <v>0</v>
      </c>
      <c r="F18" s="26">
        <v>35614.445932492308</v>
      </c>
      <c r="G18" s="26">
        <v>76028.166054397254</v>
      </c>
      <c r="H18" s="26">
        <v>20197.868756736381</v>
      </c>
      <c r="I18" s="26">
        <v>64034.074079855302</v>
      </c>
      <c r="J18" s="26">
        <v>63044.304454282457</v>
      </c>
      <c r="K18" s="26">
        <v>28967.571438161285</v>
      </c>
      <c r="L18" s="26">
        <v>66940.952837265242</v>
      </c>
      <c r="M18" s="26">
        <v>85222.196593941684</v>
      </c>
      <c r="N18" s="26">
        <v>67172.14530694425</v>
      </c>
      <c r="O18" s="26">
        <v>289990.1581038232</v>
      </c>
      <c r="P18" s="26">
        <v>2577.4093622634109</v>
      </c>
      <c r="Q18" s="34">
        <v>800120.26066659449</v>
      </c>
      <c r="R18" s="60">
        <v>49857.562998517715</v>
      </c>
      <c r="S18" s="26">
        <v>730444.06835077272</v>
      </c>
      <c r="T18" s="26">
        <v>675499.33453511761</v>
      </c>
      <c r="U18" s="26">
        <v>6579.0866140634889</v>
      </c>
      <c r="V18" s="26">
        <v>149767.1912846269</v>
      </c>
      <c r="W18" s="26">
        <v>0</v>
      </c>
      <c r="X18" s="106"/>
      <c r="Y18" s="26">
        <v>1612147.2437830979</v>
      </c>
      <c r="Z18" s="26">
        <v>2412267.5044496921</v>
      </c>
      <c r="AA18" s="26">
        <v>46402.710901145292</v>
      </c>
      <c r="AB18" s="26">
        <v>549378.85990356584</v>
      </c>
      <c r="AC18" s="26">
        <v>595781.57080471097</v>
      </c>
      <c r="AD18" s="26">
        <v>2207928.8145878091</v>
      </c>
      <c r="AE18" s="26">
        <v>3008049.0752544035</v>
      </c>
      <c r="AF18" s="26">
        <v>-34726.153485623428</v>
      </c>
      <c r="AG18" s="26">
        <v>-551752.29807281715</v>
      </c>
      <c r="AH18" s="26">
        <v>-586478.45155844057</v>
      </c>
      <c r="AI18" s="26">
        <v>1621450.3630293687</v>
      </c>
      <c r="AJ18" s="34">
        <v>2421570.6236959631</v>
      </c>
    </row>
    <row r="19" spans="2:36" ht="14.25" customHeight="1" x14ac:dyDescent="0.15">
      <c r="B19" s="5" t="s">
        <v>12</v>
      </c>
      <c r="C19" s="13" t="s">
        <v>45</v>
      </c>
      <c r="D19" s="60">
        <v>123.39016732772485</v>
      </c>
      <c r="E19" s="26">
        <v>0</v>
      </c>
      <c r="F19" s="26">
        <v>2123.0860858510537</v>
      </c>
      <c r="G19" s="26">
        <v>9495.6912825263989</v>
      </c>
      <c r="H19" s="26">
        <v>786.16327233225059</v>
      </c>
      <c r="I19" s="26">
        <v>3436.6675512590195</v>
      </c>
      <c r="J19" s="26">
        <v>5564.7480408475631</v>
      </c>
      <c r="K19" s="26">
        <v>3591.7240744551746</v>
      </c>
      <c r="L19" s="26">
        <v>663.66606189367303</v>
      </c>
      <c r="M19" s="26">
        <v>2455.9665455994104</v>
      </c>
      <c r="N19" s="26">
        <v>206.69591090702309</v>
      </c>
      <c r="O19" s="26">
        <v>10525.565519478598</v>
      </c>
      <c r="P19" s="26">
        <v>-1372.6990640144379</v>
      </c>
      <c r="Q19" s="34">
        <v>37600.665448463471</v>
      </c>
      <c r="R19" s="60">
        <v>0</v>
      </c>
      <c r="S19" s="26">
        <v>31137.42726882354</v>
      </c>
      <c r="T19" s="26">
        <v>0</v>
      </c>
      <c r="U19" s="26">
        <v>13.934081559171318</v>
      </c>
      <c r="V19" s="26">
        <v>0</v>
      </c>
      <c r="W19" s="26">
        <v>0</v>
      </c>
      <c r="X19" s="106"/>
      <c r="Y19" s="26">
        <v>31151.361350382711</v>
      </c>
      <c r="Z19" s="26">
        <v>68752.026798846186</v>
      </c>
      <c r="AA19" s="26">
        <v>7.1836628781836467</v>
      </c>
      <c r="AB19" s="26">
        <v>4309.0180829829451</v>
      </c>
      <c r="AC19" s="26">
        <v>4316.201745861129</v>
      </c>
      <c r="AD19" s="26">
        <v>35467.563096243837</v>
      </c>
      <c r="AE19" s="26">
        <v>73068.228544707308</v>
      </c>
      <c r="AF19" s="26">
        <v>-545.79275176141982</v>
      </c>
      <c r="AG19" s="26">
        <v>-11190.424803050164</v>
      </c>
      <c r="AH19" s="26">
        <v>-11736.217554811583</v>
      </c>
      <c r="AI19" s="26">
        <v>23731.345541432256</v>
      </c>
      <c r="AJ19" s="34">
        <v>61332.465188828588</v>
      </c>
    </row>
    <row r="20" spans="2:36" ht="14.25" customHeight="1" x14ac:dyDescent="0.15">
      <c r="B20" s="5" t="s">
        <v>13</v>
      </c>
      <c r="C20" s="13" t="s">
        <v>46</v>
      </c>
      <c r="D20" s="107">
        <v>6231.0990970524808</v>
      </c>
      <c r="E20" s="35">
        <v>0</v>
      </c>
      <c r="F20" s="35">
        <v>445513.34658780479</v>
      </c>
      <c r="G20" s="35">
        <v>347187.01641685836</v>
      </c>
      <c r="H20" s="35">
        <v>90635.963414092723</v>
      </c>
      <c r="I20" s="35">
        <v>236599.56754173577</v>
      </c>
      <c r="J20" s="35">
        <v>184213.87864099297</v>
      </c>
      <c r="K20" s="35">
        <v>190452.8926299297</v>
      </c>
      <c r="L20" s="35">
        <v>167079.19343473806</v>
      </c>
      <c r="M20" s="35">
        <v>217985.00519226279</v>
      </c>
      <c r="N20" s="35">
        <v>160275.0355700478</v>
      </c>
      <c r="O20" s="35">
        <v>912950.6170547182</v>
      </c>
      <c r="P20" s="35">
        <v>23949.643910246912</v>
      </c>
      <c r="Q20" s="36">
        <v>2983073.2594904825</v>
      </c>
      <c r="R20" s="107">
        <v>76364.56423987812</v>
      </c>
      <c r="S20" s="35">
        <v>3352955.5431874529</v>
      </c>
      <c r="T20" s="35">
        <v>1218618.3789745236</v>
      </c>
      <c r="U20" s="35">
        <v>249007.79613388935</v>
      </c>
      <c r="V20" s="35">
        <v>1119525.0330423915</v>
      </c>
      <c r="W20" s="35">
        <v>-110.59841377900003</v>
      </c>
      <c r="X20" s="108"/>
      <c r="Y20" s="35">
        <v>6016360.7171643572</v>
      </c>
      <c r="Z20" s="35">
        <v>8999433.9766548406</v>
      </c>
      <c r="AA20" s="35">
        <v>195604.29930980055</v>
      </c>
      <c r="AB20" s="35">
        <v>1550260.6205164061</v>
      </c>
      <c r="AC20" s="35">
        <v>1745864.9198262065</v>
      </c>
      <c r="AD20" s="35">
        <v>7762225.636990563</v>
      </c>
      <c r="AE20" s="35">
        <v>10745298.896481046</v>
      </c>
      <c r="AF20" s="35">
        <v>-538140.7640955064</v>
      </c>
      <c r="AG20" s="35">
        <v>-2562736.9017666732</v>
      </c>
      <c r="AH20" s="35">
        <v>-3100877.6658621803</v>
      </c>
      <c r="AI20" s="35">
        <v>4661347.9711283874</v>
      </c>
      <c r="AJ20" s="36">
        <v>7644421.2306188671</v>
      </c>
    </row>
    <row r="21" spans="2:36" x14ac:dyDescent="0.15">
      <c r="B21" s="5" t="s">
        <v>14</v>
      </c>
      <c r="C21" s="13" t="s">
        <v>67</v>
      </c>
      <c r="D21" s="60">
        <v>38.394047089918033</v>
      </c>
      <c r="E21" s="26">
        <v>0</v>
      </c>
      <c r="F21" s="26">
        <v>6488.6076483478846</v>
      </c>
      <c r="G21" s="26">
        <v>8312.4524633860492</v>
      </c>
      <c r="H21" s="26">
        <v>1122.2042987424643</v>
      </c>
      <c r="I21" s="26">
        <v>10974.045885730497</v>
      </c>
      <c r="J21" s="26">
        <v>12909.838839744349</v>
      </c>
      <c r="K21" s="26">
        <v>2059.3872278125627</v>
      </c>
      <c r="L21" s="26">
        <v>3896.9396631262684</v>
      </c>
      <c r="M21" s="26">
        <v>2532.0816225637709</v>
      </c>
      <c r="N21" s="26">
        <v>5419.5546247531756</v>
      </c>
      <c r="O21" s="26">
        <v>22545.389355565389</v>
      </c>
      <c r="P21" s="26">
        <v>65.668563015759105</v>
      </c>
      <c r="Q21" s="34">
        <v>76364.56423987812</v>
      </c>
      <c r="R21" s="14"/>
      <c r="S21" s="14"/>
      <c r="T21" s="14"/>
      <c r="U21" s="14"/>
      <c r="V21" s="14"/>
      <c r="W21" s="14"/>
      <c r="X21" s="14"/>
      <c r="Y21" s="14"/>
      <c r="Z21" s="14"/>
      <c r="AA21" s="14"/>
      <c r="AB21" s="14"/>
      <c r="AC21" s="14"/>
      <c r="AD21" s="14"/>
      <c r="AE21" s="14"/>
      <c r="AF21" s="14"/>
      <c r="AG21" s="14"/>
      <c r="AH21" s="14"/>
      <c r="AI21" s="14"/>
      <c r="AJ21" s="14"/>
    </row>
    <row r="22" spans="2:36" ht="14.25" customHeight="1" x14ac:dyDescent="0.15">
      <c r="B22" s="5" t="s">
        <v>68</v>
      </c>
      <c r="C22" s="13" t="s">
        <v>69</v>
      </c>
      <c r="D22" s="60">
        <v>3054.078530356679</v>
      </c>
      <c r="E22" s="26">
        <v>0</v>
      </c>
      <c r="F22" s="26">
        <v>141317.91783718092</v>
      </c>
      <c r="G22" s="26">
        <v>225442.77295840022</v>
      </c>
      <c r="H22" s="26">
        <v>15155.070320320379</v>
      </c>
      <c r="I22" s="26">
        <v>342614.65695799858</v>
      </c>
      <c r="J22" s="26">
        <v>141359.63092545545</v>
      </c>
      <c r="K22" s="26">
        <v>68905.862081865314</v>
      </c>
      <c r="L22" s="26">
        <v>110226.88423840585</v>
      </c>
      <c r="M22" s="26">
        <v>88112.418360857861</v>
      </c>
      <c r="N22" s="26">
        <v>188154.37356662046</v>
      </c>
      <c r="O22" s="26">
        <v>1014262.4037105591</v>
      </c>
      <c r="P22" s="26">
        <v>14190.737633959989</v>
      </c>
      <c r="Q22" s="34">
        <v>2352796.8071219805</v>
      </c>
      <c r="R22" s="14"/>
      <c r="S22" s="14"/>
      <c r="T22" s="14"/>
      <c r="U22" s="14"/>
      <c r="V22" s="14"/>
      <c r="W22" s="14"/>
      <c r="X22" s="14"/>
      <c r="Y22" s="14"/>
      <c r="Z22" s="14"/>
      <c r="AA22" s="14"/>
      <c r="AB22" s="14"/>
      <c r="AC22" s="14"/>
      <c r="AD22" s="14"/>
      <c r="AE22" s="14"/>
      <c r="AF22" s="14"/>
      <c r="AG22" s="14"/>
      <c r="AH22" s="14"/>
      <c r="AI22" s="14"/>
      <c r="AJ22" s="14"/>
    </row>
    <row r="23" spans="2:36" ht="14.25" customHeight="1" x14ac:dyDescent="0.15">
      <c r="B23" s="5" t="s">
        <v>70</v>
      </c>
      <c r="C23" s="13" t="s">
        <v>71</v>
      </c>
      <c r="D23" s="60">
        <v>1853.907477135192</v>
      </c>
      <c r="E23" s="26">
        <v>0</v>
      </c>
      <c r="F23" s="26">
        <v>34080.827063677592</v>
      </c>
      <c r="G23" s="26">
        <v>25804.968651167695</v>
      </c>
      <c r="H23" s="26">
        <v>12046.835158475697</v>
      </c>
      <c r="I23" s="26">
        <v>74582.498772495441</v>
      </c>
      <c r="J23" s="26">
        <v>103455.11329939883</v>
      </c>
      <c r="K23" s="26">
        <v>330875.85910304304</v>
      </c>
      <c r="L23" s="26">
        <v>31266.584740067014</v>
      </c>
      <c r="M23" s="26">
        <v>61182.501893382621</v>
      </c>
      <c r="N23" s="26">
        <v>0</v>
      </c>
      <c r="O23" s="26">
        <v>124175.55961173531</v>
      </c>
      <c r="P23" s="26">
        <v>20979.394206382887</v>
      </c>
      <c r="Q23" s="34">
        <v>820304.04997696111</v>
      </c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  <c r="AE23" s="14"/>
      <c r="AF23" s="14"/>
      <c r="AG23" s="14"/>
      <c r="AH23" s="14"/>
      <c r="AI23" s="14"/>
      <c r="AJ23" s="14"/>
    </row>
    <row r="24" spans="2:36" ht="14.25" customHeight="1" x14ac:dyDescent="0.15">
      <c r="B24" s="5" t="s">
        <v>72</v>
      </c>
      <c r="C24" s="13" t="s">
        <v>73</v>
      </c>
      <c r="D24" s="60">
        <v>2193.4116382095604</v>
      </c>
      <c r="E24" s="26">
        <v>0</v>
      </c>
      <c r="F24" s="26">
        <v>78813.964905899207</v>
      </c>
      <c r="G24" s="26">
        <v>32614.421385596124</v>
      </c>
      <c r="H24" s="26">
        <v>37219.74612130101</v>
      </c>
      <c r="I24" s="26">
        <v>75789.193277812621</v>
      </c>
      <c r="J24" s="26">
        <v>38675.533992001234</v>
      </c>
      <c r="K24" s="26">
        <v>306022.06053120986</v>
      </c>
      <c r="L24" s="26">
        <v>52338.222185480758</v>
      </c>
      <c r="M24" s="26">
        <v>54667.695332221381</v>
      </c>
      <c r="N24" s="26">
        <v>198991.61438754832</v>
      </c>
      <c r="O24" s="26">
        <v>264099.13848093949</v>
      </c>
      <c r="P24" s="26">
        <v>1159.8603337848358</v>
      </c>
      <c r="Q24" s="34">
        <v>1142584.8625720043</v>
      </c>
      <c r="R24" s="14"/>
      <c r="S24" s="14"/>
      <c r="T24" s="14"/>
      <c r="U24" s="14"/>
      <c r="V24" s="14"/>
      <c r="W24" s="14"/>
      <c r="X24" s="14"/>
      <c r="Y24" s="14"/>
      <c r="Z24" s="14"/>
      <c r="AA24" s="14"/>
      <c r="AB24" s="14"/>
      <c r="AC24" s="14"/>
      <c r="AD24" s="14"/>
      <c r="AE24" s="14"/>
      <c r="AF24" s="14"/>
      <c r="AG24" s="14"/>
      <c r="AH24" s="14"/>
      <c r="AI24" s="14"/>
      <c r="AJ24" s="14"/>
    </row>
    <row r="25" spans="2:36" ht="27" x14ac:dyDescent="0.15">
      <c r="B25" s="5" t="s">
        <v>74</v>
      </c>
      <c r="C25" s="13" t="s">
        <v>75</v>
      </c>
      <c r="D25" s="60">
        <v>341.93332763267762</v>
      </c>
      <c r="E25" s="26">
        <v>0</v>
      </c>
      <c r="F25" s="26">
        <v>10876.790389997415</v>
      </c>
      <c r="G25" s="26">
        <v>32176.324961037062</v>
      </c>
      <c r="H25" s="26">
        <v>5742.8347571555541</v>
      </c>
      <c r="I25" s="26">
        <v>45326.715604652054</v>
      </c>
      <c r="J25" s="26">
        <v>7291.6319163686476</v>
      </c>
      <c r="K25" s="26">
        <v>69300.315652575649</v>
      </c>
      <c r="L25" s="26">
        <v>13719.725966502563</v>
      </c>
      <c r="M25" s="26">
        <v>14255.784346096856</v>
      </c>
      <c r="N25" s="26">
        <v>970.987550143156</v>
      </c>
      <c r="O25" s="26">
        <v>92051.514706008689</v>
      </c>
      <c r="P25" s="26">
        <v>1084.8105474811111</v>
      </c>
      <c r="Q25" s="34">
        <v>293139.36972565146</v>
      </c>
      <c r="R25" s="14"/>
      <c r="S25" s="14"/>
      <c r="T25" s="14"/>
      <c r="U25" s="14"/>
      <c r="V25" s="14"/>
      <c r="W25" s="14"/>
      <c r="X25" s="14"/>
      <c r="Y25" s="14"/>
      <c r="Z25" s="14"/>
      <c r="AA25" s="14"/>
      <c r="AB25" s="14"/>
      <c r="AC25" s="14"/>
      <c r="AD25" s="14"/>
      <c r="AE25" s="14"/>
      <c r="AF25" s="14"/>
      <c r="AG25" s="14"/>
      <c r="AH25" s="14"/>
      <c r="AI25" s="14"/>
      <c r="AJ25" s="14"/>
    </row>
    <row r="26" spans="2:36" ht="14.25" customHeight="1" x14ac:dyDescent="0.15">
      <c r="B26" s="5" t="s">
        <v>76</v>
      </c>
      <c r="C26" s="13" t="s">
        <v>77</v>
      </c>
      <c r="D26" s="60">
        <v>-212.24842555889794</v>
      </c>
      <c r="E26" s="26">
        <v>0</v>
      </c>
      <c r="F26" s="26">
        <v>-655.68857495393593</v>
      </c>
      <c r="G26" s="26">
        <v>-2030.4688607648509</v>
      </c>
      <c r="H26" s="26">
        <v>-2091.2066518875672</v>
      </c>
      <c r="I26" s="26">
        <v>-558.35907805552904</v>
      </c>
      <c r="J26" s="26">
        <v>-7575.1790992986453</v>
      </c>
      <c r="K26" s="26">
        <v>-221.0880675460981</v>
      </c>
      <c r="L26" s="26">
        <v>-1883.1256569616385</v>
      </c>
      <c r="M26" s="26">
        <v>-2.6688634580989756</v>
      </c>
      <c r="N26" s="26">
        <v>0</v>
      </c>
      <c r="O26" s="26">
        <v>-8513.9992235631998</v>
      </c>
      <c r="P26" s="26">
        <v>-97.650006042914484</v>
      </c>
      <c r="Q26" s="34">
        <v>-23841.68250809138</v>
      </c>
      <c r="R26" s="14"/>
      <c r="S26" s="14"/>
      <c r="T26" s="14"/>
      <c r="U26" s="14"/>
      <c r="V26" s="14"/>
      <c r="W26" s="14"/>
      <c r="X26" s="14"/>
      <c r="Y26" s="14"/>
      <c r="Z26" s="14"/>
      <c r="AA26" s="14"/>
      <c r="AB26" s="14"/>
      <c r="AC26" s="14"/>
      <c r="AD26" s="14"/>
      <c r="AE26" s="14"/>
      <c r="AF26" s="14"/>
      <c r="AG26" s="14"/>
      <c r="AH26" s="14"/>
      <c r="AI26" s="14"/>
      <c r="AJ26" s="14"/>
    </row>
    <row r="27" spans="2:36" ht="14.25" customHeight="1" x14ac:dyDescent="0.15">
      <c r="B27" s="5" t="s">
        <v>78</v>
      </c>
      <c r="C27" s="13" t="s">
        <v>79</v>
      </c>
      <c r="D27" s="107">
        <v>7269.4765948651257</v>
      </c>
      <c r="E27" s="35">
        <v>0</v>
      </c>
      <c r="F27" s="35">
        <v>270922.41927014914</v>
      </c>
      <c r="G27" s="35">
        <v>322320.47155882226</v>
      </c>
      <c r="H27" s="35">
        <v>69195.484004107537</v>
      </c>
      <c r="I27" s="35">
        <v>548728.75142063363</v>
      </c>
      <c r="J27" s="35">
        <v>296116.56987366988</v>
      </c>
      <c r="K27" s="35">
        <v>776942.39652896032</v>
      </c>
      <c r="L27" s="35">
        <v>209565.2311366208</v>
      </c>
      <c r="M27" s="35">
        <v>220747.81269166435</v>
      </c>
      <c r="N27" s="35">
        <v>393536.53012906516</v>
      </c>
      <c r="O27" s="35">
        <v>1508620.0066412447</v>
      </c>
      <c r="P27" s="35">
        <v>37382.821278581672</v>
      </c>
      <c r="Q27" s="36">
        <v>4661347.9711283855</v>
      </c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</row>
    <row r="28" spans="2:36" ht="14.25" customHeight="1" x14ac:dyDescent="0.15">
      <c r="B28" s="5" t="s">
        <v>80</v>
      </c>
      <c r="C28" s="13" t="s">
        <v>65</v>
      </c>
      <c r="D28" s="107">
        <v>13500.575691917609</v>
      </c>
      <c r="E28" s="35">
        <v>0</v>
      </c>
      <c r="F28" s="35">
        <v>716435.76585795393</v>
      </c>
      <c r="G28" s="35">
        <v>669507.48797568073</v>
      </c>
      <c r="H28" s="35">
        <v>159831.44741820026</v>
      </c>
      <c r="I28" s="35">
        <v>785328.31896236935</v>
      </c>
      <c r="J28" s="35">
        <v>480330.44851466292</v>
      </c>
      <c r="K28" s="35">
        <v>967395.28915889002</v>
      </c>
      <c r="L28" s="35">
        <v>376644.42457135883</v>
      </c>
      <c r="M28" s="35">
        <v>438732.81788392703</v>
      </c>
      <c r="N28" s="35">
        <v>553811.56569911295</v>
      </c>
      <c r="O28" s="35">
        <v>2421570.6236959631</v>
      </c>
      <c r="P28" s="35">
        <v>61332.465188828588</v>
      </c>
      <c r="Q28" s="36">
        <v>7644421.2306188671</v>
      </c>
      <c r="R28" s="14"/>
      <c r="S28" s="14"/>
      <c r="T28" s="14"/>
      <c r="U28" s="14"/>
      <c r="V28" s="14"/>
      <c r="W28" s="14"/>
      <c r="X28" s="14"/>
      <c r="Y28" s="14"/>
      <c r="Z28" s="14"/>
      <c r="AA28" s="14"/>
      <c r="AB28" s="14"/>
      <c r="AC28" s="14"/>
      <c r="AD28" s="14"/>
      <c r="AE28" s="14"/>
      <c r="AF28" s="14"/>
      <c r="AG28" s="14"/>
      <c r="AH28" s="14"/>
      <c r="AI28" s="14"/>
      <c r="AJ28" s="14"/>
    </row>
    <row r="29" spans="2:36" x14ac:dyDescent="0.15">
      <c r="W29" s="14"/>
      <c r="X29" s="14"/>
    </row>
    <row r="30" spans="2:36" x14ac:dyDescent="0.15">
      <c r="W30" s="14"/>
      <c r="X30" s="14"/>
    </row>
    <row r="31" spans="2:36" x14ac:dyDescent="0.15">
      <c r="W31" s="14"/>
      <c r="X31" s="14"/>
    </row>
    <row r="32" spans="2:36" x14ac:dyDescent="0.15">
      <c r="W32" s="14"/>
      <c r="X32" s="14"/>
    </row>
    <row r="33" spans="23:24" x14ac:dyDescent="0.15">
      <c r="W33" s="14"/>
      <c r="X33" s="14"/>
    </row>
    <row r="34" spans="23:24" x14ac:dyDescent="0.15">
      <c r="W34" s="14"/>
      <c r="X34" s="14"/>
    </row>
    <row r="35" spans="23:24" x14ac:dyDescent="0.15">
      <c r="W35" s="14"/>
      <c r="X35" s="14"/>
    </row>
    <row r="36" spans="23:24" x14ac:dyDescent="0.15">
      <c r="W36" s="14"/>
      <c r="X36" s="14"/>
    </row>
    <row r="37" spans="23:24" x14ac:dyDescent="0.15">
      <c r="W37" s="14"/>
      <c r="X37" s="14"/>
    </row>
    <row r="38" spans="23:24" x14ac:dyDescent="0.15">
      <c r="W38" s="14"/>
      <c r="X38" s="14"/>
    </row>
    <row r="39" spans="23:24" x14ac:dyDescent="0.15">
      <c r="W39" s="14"/>
      <c r="X39" s="14"/>
    </row>
    <row r="40" spans="23:24" x14ac:dyDescent="0.15">
      <c r="W40" s="14"/>
      <c r="X40" s="14"/>
    </row>
    <row r="41" spans="23:24" x14ac:dyDescent="0.15">
      <c r="W41" s="14"/>
      <c r="X41" s="14"/>
    </row>
    <row r="42" spans="23:24" x14ac:dyDescent="0.15">
      <c r="W42" s="14"/>
      <c r="X42" s="14"/>
    </row>
    <row r="43" spans="23:24" x14ac:dyDescent="0.15">
      <c r="W43" s="14"/>
      <c r="X43" s="14"/>
    </row>
    <row r="44" spans="23:24" x14ac:dyDescent="0.15">
      <c r="W44" s="14"/>
      <c r="X44" s="14"/>
    </row>
    <row r="45" spans="23:24" x14ac:dyDescent="0.15">
      <c r="W45" s="14"/>
      <c r="X45" s="14"/>
    </row>
    <row r="46" spans="23:24" x14ac:dyDescent="0.15">
      <c r="W46" s="14"/>
      <c r="X46" s="14"/>
    </row>
    <row r="47" spans="23:24" x14ac:dyDescent="0.15">
      <c r="W47" s="14"/>
      <c r="X47" s="14"/>
    </row>
    <row r="48" spans="23:24" x14ac:dyDescent="0.15">
      <c r="W48" s="14"/>
      <c r="X48" s="14"/>
    </row>
    <row r="49" spans="23:24" x14ac:dyDescent="0.15">
      <c r="W49" s="14"/>
      <c r="X49" s="14"/>
    </row>
  </sheetData>
  <phoneticPr fontId="2"/>
  <pageMargins left="0.7" right="0.7" top="0.75" bottom="0.75" header="0.3" footer="0.3"/>
  <pageSetup paperSize="9" orientation="portrait" horizontalDpi="4294967294" verticalDpi="0" r:id="rId1"/>
  <ignoredErrors>
    <ignoredError sqref="B7:B28 D5:AJ5" numberStoredAsText="1"/>
  </ignoredError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/>
  <dimension ref="B6:S24"/>
  <sheetViews>
    <sheetView workbookViewId="0"/>
  </sheetViews>
  <sheetFormatPr defaultRowHeight="13.5" x14ac:dyDescent="0.15"/>
  <cols>
    <col min="3" max="3" width="18.625" customWidth="1"/>
    <col min="4" max="4" width="9.125" bestFit="1" customWidth="1"/>
    <col min="5" max="5" width="9.25" bestFit="1" customWidth="1"/>
    <col min="6" max="9" width="9.125" bestFit="1" customWidth="1"/>
    <col min="10" max="10" width="9.125" customWidth="1"/>
    <col min="11" max="12" width="9.125" bestFit="1" customWidth="1"/>
    <col min="13" max="13" width="9.25" bestFit="1" customWidth="1"/>
  </cols>
  <sheetData>
    <row r="6" spans="2:19" x14ac:dyDescent="0.15">
      <c r="C6" s="1"/>
    </row>
    <row r="7" spans="2:19" x14ac:dyDescent="0.15">
      <c r="B7" s="3"/>
      <c r="C7" s="4"/>
      <c r="D7" s="7" t="s">
        <v>14</v>
      </c>
      <c r="E7" s="5" t="s">
        <v>15</v>
      </c>
      <c r="F7" s="5" t="s">
        <v>16</v>
      </c>
      <c r="G7" s="5" t="s">
        <v>17</v>
      </c>
      <c r="H7" s="5" t="s">
        <v>18</v>
      </c>
      <c r="I7" s="5" t="s">
        <v>19</v>
      </c>
      <c r="J7" s="5" t="s">
        <v>20</v>
      </c>
      <c r="K7" s="5" t="s">
        <v>22</v>
      </c>
      <c r="L7" s="5" t="s">
        <v>23</v>
      </c>
      <c r="M7" s="5"/>
    </row>
    <row r="8" spans="2:19" ht="40.5" x14ac:dyDescent="0.15">
      <c r="B8" s="8"/>
      <c r="C8" s="9"/>
      <c r="D8" s="12" t="s">
        <v>47</v>
      </c>
      <c r="E8" s="10" t="s">
        <v>48</v>
      </c>
      <c r="F8" s="10" t="s">
        <v>49</v>
      </c>
      <c r="G8" s="10" t="s">
        <v>50</v>
      </c>
      <c r="H8" s="10" t="s">
        <v>51</v>
      </c>
      <c r="I8" s="10" t="s">
        <v>52</v>
      </c>
      <c r="J8" s="10" t="s">
        <v>85</v>
      </c>
      <c r="K8" s="10" t="s">
        <v>56</v>
      </c>
      <c r="L8" s="10" t="s">
        <v>57</v>
      </c>
      <c r="M8" s="13" t="s">
        <v>86</v>
      </c>
      <c r="N8" s="1"/>
      <c r="O8" s="1"/>
      <c r="P8" s="1"/>
      <c r="Q8" s="1"/>
      <c r="R8" s="1"/>
      <c r="S8" s="1"/>
    </row>
    <row r="9" spans="2:19" x14ac:dyDescent="0.15">
      <c r="B9" s="5" t="s">
        <v>0</v>
      </c>
      <c r="C9" s="13" t="s">
        <v>66</v>
      </c>
      <c r="D9" s="37">
        <f>最終需要項目別粗付加価値誘発額表!D9/生産者価格評価表!R$20</f>
        <v>5.9203753312864432E-4</v>
      </c>
      <c r="E9" s="38">
        <f>最終需要項目別粗付加価値誘発額表!E9/生産者価格評価表!S$20</f>
        <v>5.0264886435468197E-4</v>
      </c>
      <c r="F9" s="38">
        <f>最終需要項目別粗付加価値誘発額表!F9/生産者価格評価表!T$20</f>
        <v>1.4040737451821616E-4</v>
      </c>
      <c r="G9" s="38">
        <f>最終需要項目別粗付加価値誘発額表!G9/生産者価格評価表!U$20</f>
        <v>1.8499794232488336E-4</v>
      </c>
      <c r="H9" s="38">
        <f>最終需要項目別粗付加価値誘発額表!H9/生産者価格評価表!V$20</f>
        <v>2.134403068697699E-4</v>
      </c>
      <c r="I9" s="38">
        <f>最終需要項目別粗付加価値誘発額表!I9/生産者価格評価表!W$20</f>
        <v>8.8726065645321098E-4</v>
      </c>
      <c r="J9" s="38"/>
      <c r="K9" s="38">
        <f>最終需要項目別粗付加価値誘発額表!K9/生産者価格評価表!AA$20</f>
        <v>1.0391971494405885E-3</v>
      </c>
      <c r="L9" s="39">
        <f>最終需要項目別粗付加価値誘発額表!L9/生産者価格評価表!AB$20</f>
        <v>3.1467693210921145E-3</v>
      </c>
      <c r="M9" s="40">
        <f>最終需要項目別粗付加価値誘発額表!M9/生産者価格評価表!AD$20</f>
        <v>9.3635213516956824E-4</v>
      </c>
    </row>
    <row r="10" spans="2:19" x14ac:dyDescent="0.15">
      <c r="B10" s="5" t="s">
        <v>1</v>
      </c>
      <c r="C10" s="13" t="s">
        <v>34</v>
      </c>
      <c r="D10" s="41">
        <f>最終需要項目別粗付加価値誘発額表!D10/生産者価格評価表!R$20</f>
        <v>0</v>
      </c>
      <c r="E10" s="42">
        <f>最終需要項目別粗付加価値誘発額表!E10/生産者価格評価表!S$20</f>
        <v>0</v>
      </c>
      <c r="F10" s="42">
        <f>最終需要項目別粗付加価値誘発額表!F10/生産者価格評価表!T$20</f>
        <v>0</v>
      </c>
      <c r="G10" s="42">
        <f>最終需要項目別粗付加価値誘発額表!G10/生産者価格評価表!U$20</f>
        <v>0</v>
      </c>
      <c r="H10" s="42">
        <f>最終需要項目別粗付加価値誘発額表!H10/生産者価格評価表!V$20</f>
        <v>0</v>
      </c>
      <c r="I10" s="42">
        <f>最終需要項目別粗付加価値誘発額表!I10/生産者価格評価表!W$20</f>
        <v>0</v>
      </c>
      <c r="J10" s="42"/>
      <c r="K10" s="42">
        <f>最終需要項目別粗付加価値誘発額表!K10/生産者価格評価表!AA$20</f>
        <v>0</v>
      </c>
      <c r="L10" s="42">
        <f>最終需要項目別粗付加価値誘発額表!L10/生産者価格評価表!AB$20</f>
        <v>0</v>
      </c>
      <c r="M10" s="43">
        <f>最終需要項目別粗付加価値誘発額表!M10/生産者価格評価表!AD$20</f>
        <v>0</v>
      </c>
    </row>
    <row r="11" spans="2:19" x14ac:dyDescent="0.15">
      <c r="B11" s="5" t="s">
        <v>2</v>
      </c>
      <c r="C11" s="13" t="s">
        <v>35</v>
      </c>
      <c r="D11" s="41">
        <f>最終需要項目別粗付加価値誘発額表!D11/生産者価格評価表!R$20</f>
        <v>8.6480396917763182E-3</v>
      </c>
      <c r="E11" s="42">
        <f>最終需要項目別粗付加価値誘発額表!E11/生産者価格評価表!S$20</f>
        <v>8.4258815428781796E-3</v>
      </c>
      <c r="F11" s="42">
        <f>最終需要項目別粗付加価値誘発額表!F11/生産者価格評価表!T$20</f>
        <v>3.444128747473896E-3</v>
      </c>
      <c r="G11" s="42">
        <f>最終需要項目別粗付加価値誘発額表!G11/生産者価格評価表!U$20</f>
        <v>1.2655090034036654E-2</v>
      </c>
      <c r="H11" s="42">
        <f>最終需要項目別粗付加価値誘発額表!H11/生産者価格評価表!V$20</f>
        <v>1.2756822559668863E-2</v>
      </c>
      <c r="I11" s="42">
        <f>最終需要項目別粗付加価値誘発額表!I11/生産者価格評価表!W$20</f>
        <v>3.1989642148767802E-2</v>
      </c>
      <c r="J11" s="42"/>
      <c r="K11" s="42">
        <f>最終需要項目別粗付加価値誘発額表!K11/生産者価格評価表!AA$20</f>
        <v>0.11134199574767389</v>
      </c>
      <c r="L11" s="42">
        <f>最終需要項目別粗付加価値誘発額表!L11/生産者価格評価表!AB$20</f>
        <v>0.1281114951775959</v>
      </c>
      <c r="M11" s="43">
        <f>最終需要項目別粗付加価値誘発額表!M11/生産者価格評価表!AD$20</f>
        <v>3.4902815328204564E-2</v>
      </c>
    </row>
    <row r="12" spans="2:19" x14ac:dyDescent="0.15">
      <c r="B12" s="5" t="s">
        <v>3</v>
      </c>
      <c r="C12" s="13" t="s">
        <v>36</v>
      </c>
      <c r="D12" s="41">
        <f>最終需要項目別粗付加価値誘発額表!D12/生産者価格評価表!R$20</f>
        <v>1.8375808465635011E-3</v>
      </c>
      <c r="E12" s="42">
        <f>最終需要項目別粗付加価値誘発額表!E12/生産者価格評価表!S$20</f>
        <v>3.3746348139907516E-3</v>
      </c>
      <c r="F12" s="42">
        <f>最終需要項目別粗付加価値誘発額表!F12/生産者価格評価表!T$20</f>
        <v>3.1297269159306562E-3</v>
      </c>
      <c r="G12" s="42">
        <f>最終需要項目別粗付加価値誘発額表!G12/生産者価格評価表!U$20</f>
        <v>0.40086814082221028</v>
      </c>
      <c r="H12" s="42">
        <f>最終需要項目別粗付加価値誘発額表!H12/生産者価格評価表!V$20</f>
        <v>0.18021552717881556</v>
      </c>
      <c r="I12" s="42">
        <f>最終需要項目別粗付加価値誘発額表!I12/生産者価格評価表!W$20</f>
        <v>3.6527322299676531E-4</v>
      </c>
      <c r="J12" s="42"/>
      <c r="K12" s="42">
        <f>最終需要項目別粗付加価値誘発額表!K12/生産者価格評価表!AA$20</f>
        <v>2.8848682511542945E-3</v>
      </c>
      <c r="L12" s="42">
        <f>最終需要項目別粗付加価値誘発額表!L12/生産者価格評価表!AB$20</f>
        <v>3.1684088073987635E-3</v>
      </c>
      <c r="M12" s="43">
        <f>最終需要項目別粗付加価値誘発額表!M12/生産者価格評価表!AD$20</f>
        <v>4.1524233167792371E-2</v>
      </c>
    </row>
    <row r="13" spans="2:19" x14ac:dyDescent="0.15">
      <c r="B13" s="5" t="s">
        <v>4</v>
      </c>
      <c r="C13" s="13" t="s">
        <v>37</v>
      </c>
      <c r="D13" s="41">
        <f>最終需要項目別粗付加価値誘発額表!D13/生産者価格評価表!R$20</f>
        <v>5.3297294219495795E-3</v>
      </c>
      <c r="E13" s="42">
        <f>最終需要項目別粗付加価値誘発額表!E13/生産者価格評価表!S$20</f>
        <v>1.2515819144896656E-2</v>
      </c>
      <c r="F13" s="42">
        <f>最終需要項目別粗付加価値誘発額表!F13/生産者価格評価表!T$20</f>
        <v>6.0330462535428397E-3</v>
      </c>
      <c r="G13" s="42">
        <f>最終需要項目別粗付加価値誘発額表!G13/生産者価格評価表!U$20</f>
        <v>3.4359887504940723E-3</v>
      </c>
      <c r="H13" s="42">
        <f>最終需要項目別粗付加価値誘発額表!H13/生産者価格評価表!V$20</f>
        <v>3.0221064916998346E-3</v>
      </c>
      <c r="I13" s="42">
        <f>最終需要項目別粗付加価値誘発額表!I13/生産者価格評価表!W$20</f>
        <v>8.8266081562654022E-4</v>
      </c>
      <c r="J13" s="42"/>
      <c r="K13" s="42">
        <f>最終需要項目別粗付加価値誘発額表!K13/生産者価格評価表!AA$20</f>
        <v>8.4567777141094889E-3</v>
      </c>
      <c r="L13" s="42">
        <f>最終需要項目別粗付加価値誘発額表!L13/生産者価格評価表!AB$20</f>
        <v>8.7588498038981936E-3</v>
      </c>
      <c r="M13" s="43">
        <f>最終需要項目別粗付加価値誘発額表!M13/生産者価格評価表!AD$20</f>
        <v>8.9143846330414049E-3</v>
      </c>
    </row>
    <row r="14" spans="2:19" x14ac:dyDescent="0.15">
      <c r="B14" s="5" t="s">
        <v>5</v>
      </c>
      <c r="C14" s="13" t="s">
        <v>38</v>
      </c>
      <c r="D14" s="41">
        <f>最終需要項目別粗付加価値誘発額表!D14/生産者価格評価表!R$20</f>
        <v>9.9607619633353503E-2</v>
      </c>
      <c r="E14" s="42">
        <f>最終需要項目別粗付加価値誘発額表!E14/生産者価格評価表!S$20</f>
        <v>9.2681905518394059E-2</v>
      </c>
      <c r="F14" s="42">
        <f>最終需要項目別粗付加価値誘発額表!F14/生産者価格評価表!T$20</f>
        <v>1.3244758891469149E-2</v>
      </c>
      <c r="G14" s="42">
        <f>最終需要項目別粗付加価値誘発額表!G14/生産者価格評価表!U$20</f>
        <v>3.8658417015010334E-2</v>
      </c>
      <c r="H14" s="42">
        <f>最終需要項目別粗付加価値誘発額表!H14/生産者価格評価表!V$20</f>
        <v>4.2840044587590477E-2</v>
      </c>
      <c r="I14" s="42">
        <f>最終需要項目別粗付加価値誘発額表!I14/生産者価格評価表!W$20</f>
        <v>3.7489316221380937E-3</v>
      </c>
      <c r="J14" s="42"/>
      <c r="K14" s="42">
        <f>最終需要項目別粗付加価値誘発額表!K14/生産者価格評価表!AA$20</f>
        <v>0.20401055769931523</v>
      </c>
      <c r="L14" s="42">
        <f>最終需要項目別粗付加価値誘発額表!L14/生産者価格評価表!AB$20</f>
        <v>7.529827874970399E-2</v>
      </c>
      <c r="M14" s="43">
        <f>最終需要項目別粗付加価値誘発額表!M14/生産者価格評価表!AD$20</f>
        <v>7.0692191525977485E-2</v>
      </c>
    </row>
    <row r="15" spans="2:19" x14ac:dyDescent="0.15">
      <c r="B15" s="5" t="s">
        <v>6</v>
      </c>
      <c r="C15" s="13" t="s">
        <v>39</v>
      </c>
      <c r="D15" s="41">
        <f>最終需要項目別粗付加価値誘発額表!D15/生産者価格評価表!R$20</f>
        <v>7.5001617704414103E-3</v>
      </c>
      <c r="E15" s="42">
        <f>最終需要項目別粗付加価値誘発額表!E15/生産者価格評価表!S$20</f>
        <v>6.6598607032389484E-2</v>
      </c>
      <c r="F15" s="42">
        <f>最終需要項目別粗付加価値誘発額表!F15/生産者価格評価表!T$20</f>
        <v>1.018626818466814E-2</v>
      </c>
      <c r="G15" s="42">
        <f>最終需要項目別粗付加価値誘発額表!G15/生産者価格評価表!U$20</f>
        <v>8.805747159699083E-3</v>
      </c>
      <c r="H15" s="42">
        <f>最終需要項目別粗付加価値誘発額表!H15/生産者価格評価表!V$20</f>
        <v>7.1052980780000625E-3</v>
      </c>
      <c r="I15" s="42">
        <f>最終需要項目別粗付加価値誘発額表!I15/生産者価格評価表!W$20</f>
        <v>1.0649445891717478E-3</v>
      </c>
      <c r="J15" s="42"/>
      <c r="K15" s="42">
        <f>最終需要項目別粗付加価値誘発額表!K15/生産者価格評価表!AA$20</f>
        <v>9.5649198609933331E-2</v>
      </c>
      <c r="L15" s="42">
        <f>最終需要項目別粗付加価値誘発額表!L15/生産者価格評価表!AB$20</f>
        <v>1.9978542585699449E-2</v>
      </c>
      <c r="M15" s="43">
        <f>最終需要項目別粗付加価値誘発額表!M15/生産者価格評価表!AD$20</f>
        <v>3.814841077183919E-2</v>
      </c>
    </row>
    <row r="16" spans="2:19" x14ac:dyDescent="0.15">
      <c r="B16" s="5" t="s">
        <v>7</v>
      </c>
      <c r="C16" s="13" t="s">
        <v>40</v>
      </c>
      <c r="D16" s="41">
        <f>最終需要項目別粗付加価値誘発額表!D16/生産者価格評価表!R$20</f>
        <v>1.3366721403380659E-2</v>
      </c>
      <c r="E16" s="42">
        <f>最終需要項目別粗付加価値誘発額表!E16/生産者価格評価表!S$20</f>
        <v>0.19471176687799815</v>
      </c>
      <c r="F16" s="42">
        <f>最終需要項目別粗付加価値誘発額表!F16/生産者価格評価表!T$20</f>
        <v>1.0142278760525874E-2</v>
      </c>
      <c r="G16" s="42">
        <f>最終需要項目別粗付加価値誘発額表!G16/生産者価格評価表!U$20</f>
        <v>8.5646157028201539E-3</v>
      </c>
      <c r="H16" s="42">
        <f>最終需要項目別粗付加価値誘発額表!H16/生産者価格評価表!V$20</f>
        <v>2.4942108208309072E-2</v>
      </c>
      <c r="I16" s="42">
        <f>最終需要項目別粗付加価値誘発額表!I16/生産者価格評価表!W$20</f>
        <v>2.2632113796801595E-3</v>
      </c>
      <c r="J16" s="42"/>
      <c r="K16" s="42">
        <f>最終需要項目別粗付加価値誘発額表!K16/生産者価格評価表!AA$20</f>
        <v>2.0933714650478802E-2</v>
      </c>
      <c r="L16" s="42">
        <f>最終需要項目別粗付加価値誘発額表!L16/生産者価格評価表!AB$20</f>
        <v>4.9379920162050103E-2</v>
      </c>
      <c r="M16" s="43">
        <f>最終需要項目別粗付加価値誘発額表!M16/生産者価格評価表!AD$20</f>
        <v>0.10009273578436732</v>
      </c>
    </row>
    <row r="17" spans="2:13" x14ac:dyDescent="0.15">
      <c r="B17" s="5" t="s">
        <v>8</v>
      </c>
      <c r="C17" s="13" t="s">
        <v>41</v>
      </c>
      <c r="D17" s="41">
        <f>最終需要項目別粗付加価値誘発額表!D17/生産者価格評価表!R$20</f>
        <v>2.0290261698295575E-2</v>
      </c>
      <c r="E17" s="42">
        <f>最終需要項目別粗付加価値誘発額表!E17/生産者価格評価表!S$20</f>
        <v>2.64057633718284E-2</v>
      </c>
      <c r="F17" s="42">
        <f>最終需要項目別粗付加価値誘発額表!F17/生産者価格評価表!T$20</f>
        <v>1.1067976684886146E-2</v>
      </c>
      <c r="G17" s="42">
        <f>最終需要項目別粗付加価値誘発額表!G17/生産者価格評価表!U$20</f>
        <v>1.7289713689166999E-2</v>
      </c>
      <c r="H17" s="42">
        <f>最終需要項目別粗付加価値誘発額表!H17/生産者価格評価表!V$20</f>
        <v>1.1901377222227932E-2</v>
      </c>
      <c r="I17" s="42">
        <f>最終需要項目別粗付加価値誘発額表!I17/生産者価格評価表!W$20</f>
        <v>1.8710310793544299E-3</v>
      </c>
      <c r="J17" s="42"/>
      <c r="K17" s="42">
        <f>最終需要項目別粗付加価値誘発額表!K17/生産者価格評価表!AA$20</f>
        <v>3.8804121310100637E-2</v>
      </c>
      <c r="L17" s="42">
        <f>最終需要項目別粗付加価値誘発額表!L17/生産者価格評価表!AB$20</f>
        <v>5.2101909901880517E-2</v>
      </c>
      <c r="M17" s="43">
        <f>最終需要項目別粗付加価値誘発額表!M17/生産者価格評価表!AD$20</f>
        <v>2.6998080924156051E-2</v>
      </c>
    </row>
    <row r="18" spans="2:13" x14ac:dyDescent="0.15">
      <c r="B18" s="5" t="s">
        <v>9</v>
      </c>
      <c r="C18" s="13" t="s">
        <v>42</v>
      </c>
      <c r="D18" s="41">
        <f>最終需要項目別粗付加価値誘発額表!D18/生産者価格評価表!R$20</f>
        <v>7.1666733082852751E-3</v>
      </c>
      <c r="E18" s="42">
        <f>最終需要項目別粗付加価値誘発額表!E18/生産者価格評価表!S$20</f>
        <v>1.4491342142502146E-2</v>
      </c>
      <c r="F18" s="42">
        <f>最終需要項目別粗付加価値誘発額表!F18/生産者価格評価表!T$20</f>
        <v>5.488156946790672E-3</v>
      </c>
      <c r="G18" s="42">
        <f>最終需要項目別粗付加価値誘発額表!G18/生産者価格評価表!U$20</f>
        <v>9.1218913657180305E-3</v>
      </c>
      <c r="H18" s="42">
        <f>最終需要項目別粗付加価値誘発額表!H18/生産者価格評価表!V$20</f>
        <v>4.1742271749402649E-2</v>
      </c>
      <c r="I18" s="42">
        <f>最終需要項目別粗付加価値誘発額表!I18/生産者価格評価表!W$20</f>
        <v>2.9744604366370823E-2</v>
      </c>
      <c r="J18" s="42"/>
      <c r="K18" s="42">
        <f>最終需要項目別粗付加価値誘発額表!K18/生産者価格評価表!AA$20</f>
        <v>3.3364273518305572E-2</v>
      </c>
      <c r="L18" s="42">
        <f>最終需要項目別粗付加価値誘発額表!L18/生産者価格評価表!AB$20</f>
        <v>7.0567419701909009E-2</v>
      </c>
      <c r="M18" s="43">
        <f>最終需要項目別粗付加価値誘発額表!M18/生産者価格評価表!AD$20</f>
        <v>2.8438726573099309E-2</v>
      </c>
    </row>
    <row r="19" spans="2:13" x14ac:dyDescent="0.15">
      <c r="B19" s="5" t="s">
        <v>10</v>
      </c>
      <c r="C19" s="13" t="s">
        <v>43</v>
      </c>
      <c r="D19" s="41">
        <f>最終需要項目別粗付加価値誘発額表!D19/生産者価格評価表!R$20</f>
        <v>1.1432515171714175E-4</v>
      </c>
      <c r="E19" s="42">
        <f>最終需要項目別粗付加価値誘発額表!E19/生産者価格評価表!S$20</f>
        <v>2.4344367123149066E-3</v>
      </c>
      <c r="F19" s="42">
        <f>最終需要項目別粗付加価値誘発額表!F19/生産者価格評価表!T$20</f>
        <v>0.31555988259879314</v>
      </c>
      <c r="G19" s="42">
        <f>最終需要項目別粗付加価値誘発額表!G19/生産者価格評価表!U$20</f>
        <v>4.1423677565813306E-4</v>
      </c>
      <c r="H19" s="42">
        <f>最終需要項目別粗付加価値誘発額表!H19/生産者価格評価表!V$20</f>
        <v>2.2780732560687413E-4</v>
      </c>
      <c r="I19" s="42">
        <f>最終需要項目別粗付加価値誘発額表!I19/生産者価格評価表!W$20</f>
        <v>2.3384685683208907E-5</v>
      </c>
      <c r="J19" s="42"/>
      <c r="K19" s="42">
        <f>最終需要項目別粗付加価値誘発額表!K19/生産者価格評価表!AA$20</f>
        <v>1.9690571955263532E-4</v>
      </c>
      <c r="L19" s="42">
        <f>最終需要項目別粗付加価値誘発額表!L19/生産者価格評価表!AB$20</f>
        <v>2.7186208387404046E-4</v>
      </c>
      <c r="M19" s="43">
        <f>最終需要項目別粗付加価値誘発額表!M19/生産者価格評価表!AD$20</f>
        <v>5.0698927570230021E-2</v>
      </c>
    </row>
    <row r="20" spans="2:13" x14ac:dyDescent="0.15">
      <c r="B20" s="5" t="s">
        <v>11</v>
      </c>
      <c r="C20" s="13" t="s">
        <v>44</v>
      </c>
      <c r="D20" s="41">
        <f>最終需要項目別粗付加価値誘発額表!D20/生産者価格評価表!R$20</f>
        <v>0.35215848125367633</v>
      </c>
      <c r="E20" s="42">
        <f>最終需要項目別粗付加価値誘発額表!E20/生産者価格評価表!S$20</f>
        <v>0.14031005740008803</v>
      </c>
      <c r="F20" s="42">
        <f>最終需要項目別粗付加価値誘発額表!F20/生産者価格評価表!T$20</f>
        <v>0.32199810002124435</v>
      </c>
      <c r="G20" s="42">
        <f>最終需要項目別粗付加価値誘発額表!G20/生産者価格評価表!U$20</f>
        <v>7.2552907605185402E-2</v>
      </c>
      <c r="H20" s="42">
        <f>最終需要項目別粗付加価値誘発額表!H20/生産者価格評価表!V$20</f>
        <v>0.10707544902431081</v>
      </c>
      <c r="I20" s="42">
        <f>最終需要項目別粗付加価値誘発額表!I20/生産者価格評価表!W$20</f>
        <v>9.0473901957665911E-3</v>
      </c>
      <c r="J20" s="42"/>
      <c r="K20" s="42">
        <f>最終需要項目別粗付加価値誘発額表!K20/生産者価格評価表!AA$20</f>
        <v>0.2083112176994317</v>
      </c>
      <c r="L20" s="42">
        <f>最終需要項目別粗付加価値誘発額表!L20/生産者価格評価表!AB$20</f>
        <v>0.28394965062526301</v>
      </c>
      <c r="M20" s="43">
        <f>最終需要項目別粗付加価値誘発額表!M20/生産者価格評価表!AD$20</f>
        <v>0.19435405550908402</v>
      </c>
    </row>
    <row r="21" spans="2:13" x14ac:dyDescent="0.15">
      <c r="B21" s="5" t="s">
        <v>12</v>
      </c>
      <c r="C21" s="13" t="s">
        <v>45</v>
      </c>
      <c r="D21" s="41">
        <f>最終需要項目別粗付加価値誘発額表!D21/生産者価格評価表!R$20</f>
        <v>1.7965082658555149E-3</v>
      </c>
      <c r="E21" s="42">
        <f>最終需要項目別粗付加価値誘発額表!E21/生産者価格評価表!S$20</f>
        <v>6.7291952087761998E-3</v>
      </c>
      <c r="F21" s="42">
        <f>最終需要項目別粗付加価値誘発額表!F21/生産者価格評価表!T$20</f>
        <v>1.4985908371127348E-3</v>
      </c>
      <c r="G21" s="42">
        <f>最終需要項目別粗付加価値誘発額表!G21/生産者価格評価表!U$20</f>
        <v>6.509326953113426E-3</v>
      </c>
      <c r="H21" s="42">
        <f>最終需要項目別粗付加価値誘発額表!H21/生産者価格評価表!V$20</f>
        <v>3.5797699572510133E-3</v>
      </c>
      <c r="I21" s="42">
        <f>最終需要項目別粗付加価値誘発額表!I21/生産者価格評価表!W$20</f>
        <v>3.6746753005199715E-4</v>
      </c>
      <c r="J21" s="42"/>
      <c r="K21" s="42">
        <f>最終需要項目別粗付加価値誘発額表!K21/生産者価格評価表!AA$20</f>
        <v>3.0941813542985884E-3</v>
      </c>
      <c r="L21" s="42">
        <f>最終需要項目別粗付加価値誘発額表!L21/生産者価格評価表!AB$20</f>
        <v>4.2720475198738681E-3</v>
      </c>
      <c r="M21" s="43">
        <f>最終需要項目別粗付加価値誘発額表!M21/生産者価格評価表!AD$20</f>
        <v>4.8159626947579118E-3</v>
      </c>
    </row>
    <row r="22" spans="2:13" x14ac:dyDescent="0.15">
      <c r="B22" s="6"/>
      <c r="C22" s="13" t="s">
        <v>87</v>
      </c>
      <c r="D22" s="44">
        <f>最終需要項目別粗付加価値誘発額表!D22/生産者価格評価表!R$20</f>
        <v>0.51840813997842339</v>
      </c>
      <c r="E22" s="44">
        <f>最終需要項目別粗付加価値誘発額表!E22/生産者価格評価表!S$20</f>
        <v>0.56918205863041171</v>
      </c>
      <c r="F22" s="44">
        <f>最終需要項目別粗付加価値誘発額表!F22/生産者価格評価表!T$20</f>
        <v>0.70193332221695581</v>
      </c>
      <c r="G22" s="44">
        <f>最終需要項目別粗付加価値誘発額表!G22/生産者価格評価表!U$20</f>
        <v>0.57906107381543748</v>
      </c>
      <c r="H22" s="44">
        <f>最終需要項目別粗付加価値誘発額表!H22/生産者価格評価表!V$20</f>
        <v>0.43562202268975292</v>
      </c>
      <c r="I22" s="44">
        <f>最終需要項目別粗付加価値誘発額表!I22/生産者価格評価表!W$20</f>
        <v>8.2255802292061378E-2</v>
      </c>
      <c r="J22" s="44"/>
      <c r="K22" s="44">
        <f>最終需要項目別粗付加価値誘発額表!K22/生産者価格評価表!AA$20</f>
        <v>0.7280870094237949</v>
      </c>
      <c r="L22" s="44">
        <f>最終需要項目別粗付加価値誘発額表!L22/生産者価格評価表!AB$20</f>
        <v>0.69900515444023903</v>
      </c>
      <c r="M22" s="45">
        <f>最終需要項目別粗付加価値誘発額表!M22/生産者価格評価表!AD$20</f>
        <v>0.60051687661771935</v>
      </c>
    </row>
    <row r="24" spans="2:13" x14ac:dyDescent="0.15">
      <c r="D24" s="46"/>
      <c r="E24" s="46"/>
      <c r="F24" s="46"/>
      <c r="G24" s="46"/>
      <c r="H24" s="46"/>
      <c r="I24" s="46"/>
      <c r="J24" s="46"/>
      <c r="K24" s="46"/>
      <c r="L24" s="46"/>
      <c r="M24" s="46"/>
    </row>
  </sheetData>
  <phoneticPr fontId="2"/>
  <pageMargins left="0.7" right="0.7" top="0.75" bottom="0.75" header="0.3" footer="0.3"/>
  <ignoredErrors>
    <ignoredError sqref="B9:B21 D7:L7" numberStoredAsText="1"/>
  </ignoredError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/>
  <dimension ref="B6:S22"/>
  <sheetViews>
    <sheetView workbookViewId="0"/>
  </sheetViews>
  <sheetFormatPr defaultRowHeight="13.5" x14ac:dyDescent="0.15"/>
  <cols>
    <col min="3" max="3" width="18.625" customWidth="1"/>
    <col min="4" max="4" width="9.125" bestFit="1" customWidth="1"/>
    <col min="5" max="5" width="9.25" bestFit="1" customWidth="1"/>
    <col min="6" max="9" width="9.125" bestFit="1" customWidth="1"/>
    <col min="10" max="10" width="9.125" customWidth="1"/>
    <col min="11" max="12" width="9.125" bestFit="1" customWidth="1"/>
    <col min="13" max="13" width="9.25" bestFit="1" customWidth="1"/>
  </cols>
  <sheetData>
    <row r="6" spans="2:19" x14ac:dyDescent="0.15">
      <c r="C6" s="1"/>
    </row>
    <row r="7" spans="2:19" x14ac:dyDescent="0.15">
      <c r="B7" s="3"/>
      <c r="C7" s="4"/>
      <c r="D7" s="7" t="s">
        <v>14</v>
      </c>
      <c r="E7" s="5" t="s">
        <v>15</v>
      </c>
      <c r="F7" s="5" t="s">
        <v>16</v>
      </c>
      <c r="G7" s="5" t="s">
        <v>17</v>
      </c>
      <c r="H7" s="5" t="s">
        <v>18</v>
      </c>
      <c r="I7" s="5" t="s">
        <v>19</v>
      </c>
      <c r="J7" s="5" t="s">
        <v>20</v>
      </c>
      <c r="K7" s="5" t="s">
        <v>22</v>
      </c>
      <c r="L7" s="5" t="s">
        <v>23</v>
      </c>
      <c r="M7" s="5"/>
    </row>
    <row r="8" spans="2:19" ht="40.5" x14ac:dyDescent="0.15">
      <c r="B8" s="8"/>
      <c r="C8" s="9"/>
      <c r="D8" s="12" t="s">
        <v>47</v>
      </c>
      <c r="E8" s="10" t="s">
        <v>48</v>
      </c>
      <c r="F8" s="10" t="s">
        <v>49</v>
      </c>
      <c r="G8" s="10" t="s">
        <v>50</v>
      </c>
      <c r="H8" s="10" t="s">
        <v>51</v>
      </c>
      <c r="I8" s="10" t="s">
        <v>52</v>
      </c>
      <c r="J8" s="10" t="s">
        <v>85</v>
      </c>
      <c r="K8" s="10" t="s">
        <v>56</v>
      </c>
      <c r="L8" s="10" t="s">
        <v>57</v>
      </c>
      <c r="M8" s="13" t="s">
        <v>86</v>
      </c>
      <c r="N8" s="1"/>
      <c r="O8" s="1"/>
      <c r="P8" s="1"/>
      <c r="Q8" s="1"/>
      <c r="R8" s="1"/>
      <c r="S8" s="1"/>
    </row>
    <row r="9" spans="2:19" x14ac:dyDescent="0.15">
      <c r="B9" s="5" t="s">
        <v>0</v>
      </c>
      <c r="C9" s="13" t="s">
        <v>66</v>
      </c>
      <c r="D9" s="37">
        <f>IF(最終需要項目別粗付加価値誘発額表!$M9&lt;1,"-",最終需要項目別粗付加価値誘発額表!D9/最終需要項目別粗付加価値誘発額表!$M9)</f>
        <v>6.2203618647770995E-3</v>
      </c>
      <c r="E9" s="38">
        <f>IF(最終需要項目別粗付加価値誘発額表!$M9&lt;1,"-",最終需要項目別粗付加価値誘発額表!E9/最終需要項目別粗付加価値誘発額表!$M9)</f>
        <v>0.23188199745619956</v>
      </c>
      <c r="F9" s="38">
        <f>IF(最終需要項目別粗付加価値誘発額表!$M9&lt;1,"-",最終需要項目別粗付加価値誘発額表!F9/最終需要項目別粗付加価値誘発額表!$M9)</f>
        <v>2.354139390824218E-2</v>
      </c>
      <c r="G9" s="38">
        <f>IF(最終需要項目別粗付加価値誘発額表!$M9&lt;1,"-",最終需要項目別粗付加価値誘発額表!G9/最終需要項目別粗付加価値誘発額表!$M9)</f>
        <v>6.3380312239144903E-3</v>
      </c>
      <c r="H9" s="38">
        <f>IF(最終需要項目別粗付加価値誘発額表!$M9&lt;1,"-",最終需要項目別粗付加価値誘発額表!H9/最終需要項目別粗付加価値誘発額表!$M9)</f>
        <v>3.287643950232641E-2</v>
      </c>
      <c r="I9" s="38">
        <f>IF(最終需要項目別粗付加価値誘発額表!$M9&lt;1,"-",最終需要項目別粗付加価値誘発額表!I9/最終需要項目別粗付加価値誘発額表!$M9)</f>
        <v>-1.350127099314557E-5</v>
      </c>
      <c r="J9" s="38">
        <f>IF(最終需要項目別粗付加価値誘発額表!$M9&lt;1,"-",最終需要項目別粗付加価値誘発額表!J9/最終需要項目別粗付加価値誘発額表!$M9)</f>
        <v>0</v>
      </c>
      <c r="K9" s="38">
        <f>IF(最終需要項目別粗付加価値誘発額表!$M9&lt;1,"-",最終需要項目別粗付加価値誘発額表!K9/最終需要項目別粗付加価値誘発額表!$M9)</f>
        <v>2.7967321500031141E-2</v>
      </c>
      <c r="L9" s="39">
        <f>IF(最終需要項目別粗付加価値誘発額表!$M9&lt;1,"-",最終需要項目別粗付加価値誘発額表!L9/最終需要項目別粗付加価値誘発額表!$M9)</f>
        <v>0.67118795581550228</v>
      </c>
      <c r="M9" s="40">
        <f>IF(最終需要項目別粗付加価値誘発額表!$M9&lt;1,"-",最終需要項目別粗付加価値誘発額表!M9/最終需要項目別粗付加価値誘発額表!$M9)</f>
        <v>1</v>
      </c>
    </row>
    <row r="10" spans="2:19" x14ac:dyDescent="0.15">
      <c r="B10" s="5" t="s">
        <v>1</v>
      </c>
      <c r="C10" s="13" t="s">
        <v>34</v>
      </c>
      <c r="D10" s="41" t="str">
        <f>IF(最終需要項目別粗付加価値誘発額表!$M10&lt;1,"-",最終需要項目別粗付加価値誘発額表!D10/最終需要項目別粗付加価値誘発額表!$M10)</f>
        <v>-</v>
      </c>
      <c r="E10" s="42" t="str">
        <f>IF(最終需要項目別粗付加価値誘発額表!$M10&lt;1,"-",最終需要項目別粗付加価値誘発額表!E10/最終需要項目別粗付加価値誘発額表!$M10)</f>
        <v>-</v>
      </c>
      <c r="F10" s="42" t="str">
        <f>IF(最終需要項目別粗付加価値誘発額表!$M10&lt;1,"-",最終需要項目別粗付加価値誘発額表!F10/最終需要項目別粗付加価値誘発額表!$M10)</f>
        <v>-</v>
      </c>
      <c r="G10" s="42" t="str">
        <f>IF(最終需要項目別粗付加価値誘発額表!$M10&lt;1,"-",最終需要項目別粗付加価値誘発額表!G10/最終需要項目別粗付加価値誘発額表!$M10)</f>
        <v>-</v>
      </c>
      <c r="H10" s="42" t="str">
        <f>IF(最終需要項目別粗付加価値誘発額表!$M10&lt;1,"-",最終需要項目別粗付加価値誘発額表!H10/最終需要項目別粗付加価値誘発額表!$M10)</f>
        <v>-</v>
      </c>
      <c r="I10" s="42" t="str">
        <f>IF(最終需要項目別粗付加価値誘発額表!$M10&lt;1,"-",最終需要項目別粗付加価値誘発額表!I10/最終需要項目別粗付加価値誘発額表!$M10)</f>
        <v>-</v>
      </c>
      <c r="J10" s="42" t="str">
        <f>IF(最終需要項目別粗付加価値誘発額表!$M10&lt;1,"-",最終需要項目別粗付加価値誘発額表!J10/最終需要項目別粗付加価値誘発額表!$M10)</f>
        <v>-</v>
      </c>
      <c r="K10" s="42" t="str">
        <f>IF(最終需要項目別粗付加価値誘発額表!$M10&lt;1,"-",最終需要項目別粗付加価値誘発額表!K10/最終需要項目別粗付加価値誘発額表!$M10)</f>
        <v>-</v>
      </c>
      <c r="L10" s="42" t="str">
        <f>IF(最終需要項目別粗付加価値誘発額表!$M10&lt;1,"-",最終需要項目別粗付加価値誘発額表!L10/最終需要項目別粗付加価値誘発額表!$M10)</f>
        <v>-</v>
      </c>
      <c r="M10" s="43" t="str">
        <f>IF(最終需要項目別粗付加価値誘発額表!$M10&lt;1,"-",最終需要項目別粗付加価値誘発額表!M10/最終需要項目別粗付加価値誘発額表!$M10)</f>
        <v>-</v>
      </c>
    </row>
    <row r="11" spans="2:19" x14ac:dyDescent="0.15">
      <c r="B11" s="5" t="s">
        <v>2</v>
      </c>
      <c r="C11" s="13" t="s">
        <v>35</v>
      </c>
      <c r="D11" s="41">
        <f>IF(最終需要項目別粗付加価値誘発額表!$M11&lt;1,"-",最終需要項目別粗付加価値誘発額表!D11/最終需要項目別粗付加価値誘発額表!$M11)</f>
        <v>2.4376021809697388E-3</v>
      </c>
      <c r="E11" s="42">
        <f>IF(最終需要項目別粗付加価値誘発額表!$M11&lt;1,"-",最終需要項目別粗付加価値誘発額表!E11/最終需要項目別粗付加価値誘発額表!$M11)</f>
        <v>0.10427889537634148</v>
      </c>
      <c r="F11" s="42">
        <f>IF(最終需要項目別粗付加価値誘発額表!$M11&lt;1,"-",最終需要項目別粗付加価値誘発額表!F11/最終需要項目別粗付加価値誘発額表!$M11)</f>
        <v>1.5491746409332943E-2</v>
      </c>
      <c r="G11" s="42">
        <f>IF(最終需要項目別粗付加価値誘発額表!$M11&lt;1,"-",最終需要項目別粗付加価値誘発額表!G11/最終需要項目別粗付加価値誘発額表!$M11)</f>
        <v>1.1631385812700014E-2</v>
      </c>
      <c r="H11" s="42">
        <f>IF(最終需要項目別粗付加価値誘発額表!$M11&lt;1,"-",最終需要項目別粗付加価値誘発額表!H11/最終需要項目別粗付加価値誘発額表!$M11)</f>
        <v>5.2714440513985564E-2</v>
      </c>
      <c r="I11" s="42">
        <f>IF(最終需要項目別粗付加価値誘発額表!$M11&lt;1,"-",最終需要項目別粗付加価値誘発額表!I11/最終需要項目別粗付加価値誘発額表!$M11)</f>
        <v>-1.3059049193196342E-5</v>
      </c>
      <c r="J11" s="42">
        <f>IF(最終需要項目別粗付加価値誘発額表!$M11&lt;1,"-",最終需要項目別粗付加価値誘発額表!J11/最終需要項目別粗付加価値誘発額表!$M11)</f>
        <v>0</v>
      </c>
      <c r="K11" s="42">
        <f>IF(最終需要項目別粗付加価値誘発額表!$M11&lt;1,"-",最終需要項目別粗付加価値誘発額表!K11/最終需要項目別粗付加価値誘発額表!$M11)</f>
        <v>8.0387898486621798E-2</v>
      </c>
      <c r="L11" s="42">
        <f>IF(最終需要項目別粗付加価値誘発額表!$M11&lt;1,"-",最終需要項目別粗付加価値誘発額表!L11/最終需要項目別粗付加価値誘発額表!$M11)</f>
        <v>0.73307109026924178</v>
      </c>
      <c r="M11" s="43">
        <f>IF(最終需要項目別粗付加価値誘発額表!$M11&lt;1,"-",最終需要項目別粗付加価値誘発額表!M11/最終需要項目別粗付加価値誘発額表!$M11)</f>
        <v>1</v>
      </c>
    </row>
    <row r="12" spans="2:19" x14ac:dyDescent="0.15">
      <c r="B12" s="5" t="s">
        <v>3</v>
      </c>
      <c r="C12" s="13" t="s">
        <v>36</v>
      </c>
      <c r="D12" s="41">
        <f>IF(最終需要項目別粗付加価値誘発額表!$M12&lt;1,"-",最終需要項目別粗付加価値誘発額表!D12/最終需要項目別粗付加価値誘発額表!$M12)</f>
        <v>4.3536192969685964E-4</v>
      </c>
      <c r="E12" s="42">
        <f>IF(最終需要項目別粗付加価値誘発額表!$M12&lt;1,"-",最終需要項目別粗付加価値誘発額表!E12/最終需要項目別粗付加価値誘発額表!$M12)</f>
        <v>3.5104815410241644E-2</v>
      </c>
      <c r="F12" s="42">
        <f>IF(最終需要項目別粗付加価値誘発額表!$M12&lt;1,"-",最終需要項目別粗付加価値誘発額表!F12/最終需要項目別粗付加価値誘発額表!$M12)</f>
        <v>1.1832766232463463E-2</v>
      </c>
      <c r="G12" s="42">
        <f>IF(最終需要項目別粗付加価値誘発額表!$M12&lt;1,"-",最終需要項目別粗付加価値誘発額表!G12/最終需要項目別粗付加価値誘発額表!$M12)</f>
        <v>0.30968958669499747</v>
      </c>
      <c r="H12" s="42">
        <f>IF(最終需要項目別粗付加価値誘発額表!$M12&lt;1,"-",最終需要項目別粗付加価値誘発額表!H12/最終需要項目別粗付加価値誘発額表!$M12)</f>
        <v>0.62594782062736598</v>
      </c>
      <c r="I12" s="42">
        <f>IF(最終需要項目別粗付加価値誘発額表!$M12&lt;1,"-",最終需要項目別粗付加価値誘発額表!I12/最終需要項目別粗付加価値誘発額表!$M12)</f>
        <v>-1.2533687172857697E-7</v>
      </c>
      <c r="J12" s="42">
        <f>IF(最終需要項目別粗付加価値誘発額表!$M12&lt;1,"-",最終需要項目別粗付加価値誘発額表!J12/最終需要項目別粗付加価値誘発額表!$M12)</f>
        <v>0</v>
      </c>
      <c r="K12" s="42">
        <f>IF(最終需要項目別粗付加価値誘発額表!$M12&lt;1,"-",最終需要項目別粗付加価値誘発額表!K12/最終需要項目別粗付加価値誘発額表!$M12)</f>
        <v>1.750719207129884E-3</v>
      </c>
      <c r="L12" s="42">
        <f>IF(最終需要項目別粗付加価値誘発額表!$M12&lt;1,"-",最終需要項目別粗付加価値誘発額表!L12/最終需要項目別粗付加価値誘発額表!$M12)</f>
        <v>1.5239055234976359E-2</v>
      </c>
      <c r="M12" s="43">
        <f>IF(最終需要項目別粗付加価値誘発額表!$M12&lt;1,"-",最終需要項目別粗付加価値誘発額表!M12/最終需要項目別粗付加価値誘発額表!$M12)</f>
        <v>1</v>
      </c>
    </row>
    <row r="13" spans="2:19" x14ac:dyDescent="0.15">
      <c r="B13" s="5" t="s">
        <v>4</v>
      </c>
      <c r="C13" s="13" t="s">
        <v>37</v>
      </c>
      <c r="D13" s="41">
        <f>IF(最終需要項目別粗付加価値誘発額表!$M13&lt;1,"-",最終需要項目別粗付加価値誘発額表!D13/最終需要項目別粗付加価値誘発額表!$M13)</f>
        <v>5.8819239844203307E-3</v>
      </c>
      <c r="E13" s="42">
        <f>IF(最終需要項目別粗付加価値誘発額表!$M13&lt;1,"-",最終需要項目別粗付加価値誘発額表!E13/最終需要項目別粗付加価値誘発額表!$M13)</f>
        <v>0.60647016705314361</v>
      </c>
      <c r="F13" s="42">
        <f>IF(最終需要項目別粗付加価値誘発額表!$M13&lt;1,"-",最終需要項目別粗付加価値誘発額表!F13/最終需要項目別粗付加価値誘発額表!$M13)</f>
        <v>0.1062494637836181</v>
      </c>
      <c r="G13" s="42">
        <f>IF(最終需要項目別粗付加価値誘発額表!$M13&lt;1,"-",最終需要項目別粗付加価値誘発額表!G13/最終需要項目別粗付加価値誘発額表!$M13)</f>
        <v>1.236479857582333E-2</v>
      </c>
      <c r="H13" s="42">
        <f>IF(最終需要項目別粗付加価値誘発額表!$M13&lt;1,"-",最終需要項目別粗付加価値誘発額表!H13/最終需要項目別粗付加価値誘発額表!$M13)</f>
        <v>4.889516781306967E-2</v>
      </c>
      <c r="I13" s="42">
        <f>IF(最終需要項目別粗付加価値誘発額表!$M13&lt;1,"-",最終需要項目別粗付加価値誘発額表!I13/最終需要項目別粗付加価値誘発額表!$M13)</f>
        <v>-1.4107989042726188E-6</v>
      </c>
      <c r="J13" s="42">
        <f>IF(最終需要項目別粗付加価値誘発額表!$M13&lt;1,"-",最終需要項目別粗付加価値誘発額表!J13/最終需要項目別粗付加価値誘発額表!$M13)</f>
        <v>0</v>
      </c>
      <c r="K13" s="42">
        <f>IF(最終需要項目別粗付加価値誘発額表!$M13&lt;1,"-",最終需要項目別粗付加価値誘発額表!K13/最終需要項目別粗付加価値誘発額表!$M13)</f>
        <v>2.3905931995731652E-2</v>
      </c>
      <c r="L13" s="42">
        <f>IF(最終需要項目別粗付加価値誘発額表!$M13&lt;1,"-",最終需要項目別粗付加価値誘発額表!L13/最終需要項目別粗付加価値誘発額表!$M13)</f>
        <v>0.19623395759309756</v>
      </c>
      <c r="M13" s="43">
        <f>IF(最終需要項目別粗付加価値誘発額表!$M13&lt;1,"-",最終需要項目別粗付加価値誘発額表!M13/最終需要項目別粗付加価値誘発額表!$M13)</f>
        <v>1</v>
      </c>
    </row>
    <row r="14" spans="2:19" x14ac:dyDescent="0.15">
      <c r="B14" s="5" t="s">
        <v>5</v>
      </c>
      <c r="C14" s="13" t="s">
        <v>38</v>
      </c>
      <c r="D14" s="41">
        <f>IF(最終需要項目別粗付加価値誘発額表!$M14&lt;1,"-",最終需要項目別粗付加価値誘発額表!D14/最終需要項目別粗付加価値誘発額表!$M14)</f>
        <v>1.3862026707209835E-2</v>
      </c>
      <c r="E14" s="42">
        <f>IF(最終需要項目別粗付加価値誘発額表!$M14&lt;1,"-",最終需要項目別粗付加価値誘発額表!E14/最終需要項目別粗付加価値誘発額表!$M14)</f>
        <v>0.56632409680119911</v>
      </c>
      <c r="F14" s="42">
        <f>IF(最終需要項目別粗付加価値誘発額表!$M14&lt;1,"-",最終需要項目別粗付加価値誘発額表!F14/最終需要項目別粗付加価値誘発額表!$M14)</f>
        <v>2.9413998926154448E-2</v>
      </c>
      <c r="G14" s="42">
        <f>IF(最終需要項目別粗付加価値誘発額表!$M14&lt;1,"-",最終需要項目別粗付加価値誘発額表!G14/最終需要項目別粗付加価値誘発額表!$M14)</f>
        <v>1.7542815778899972E-2</v>
      </c>
      <c r="H14" s="42">
        <f>IF(最終需要項目別粗付加価値誘発額表!$M14&lt;1,"-",最終需要項目別粗付加価値誘発額表!H14/最終需要項目別粗付加価値誘発額表!$M14)</f>
        <v>8.7402934663621548E-2</v>
      </c>
      <c r="I14" s="42">
        <f>IF(最終需要項目別粗付加価値誘発額表!$M14&lt;1,"-",最終需要項目別粗付加価値誘発額表!I14/最終需要項目別粗付加価値誘発額表!$M14)</f>
        <v>-7.5561176131957178E-7</v>
      </c>
      <c r="J14" s="42">
        <f>IF(最終需要項目別粗付加価値誘発額表!$M14&lt;1,"-",最終需要項目別粗付加価値誘発額表!J14/最終需要項目別粗付加価値誘発額表!$M14)</f>
        <v>0</v>
      </c>
      <c r="K14" s="42">
        <f>IF(最終需要項目別粗付加価値誘発額表!$M14&lt;1,"-",最終需要項目別粗付加価値誘発額表!K14/最終需要項目別粗付加価値誘発額表!$M14)</f>
        <v>7.2723258652189135E-2</v>
      </c>
      <c r="L14" s="42">
        <f>IF(最終需要項目別粗付加価値誘発額表!$M14&lt;1,"-",最終需要項目別粗付加価値誘発額表!L14/最終需要項目別粗付加価値誘発額表!$M14)</f>
        <v>0.21273162408248722</v>
      </c>
      <c r="M14" s="43">
        <f>IF(最終需要項目別粗付加価値誘発額表!$M14&lt;1,"-",最終需要項目別粗付加価値誘発額表!M14/最終需要項目別粗付加価値誘発額表!$M14)</f>
        <v>1</v>
      </c>
    </row>
    <row r="15" spans="2:19" x14ac:dyDescent="0.15">
      <c r="B15" s="5" t="s">
        <v>6</v>
      </c>
      <c r="C15" s="13" t="s">
        <v>39</v>
      </c>
      <c r="D15" s="41">
        <f>IF(最終需要項目別粗付加価値誘発額表!$M15&lt;1,"-",最終需要項目別粗付加価値誘発額表!D15/最終需要項目別粗付加価値誘発額表!$M15)</f>
        <v>1.9341929472557031E-3</v>
      </c>
      <c r="E15" s="42">
        <f>IF(最終需要項目別粗付加価値誘発額表!$M15&lt;1,"-",最終需要項目別粗付加価値誘発額表!E15/最終需要項目別粗付加価値誘発額表!$M15)</f>
        <v>0.75410223423657385</v>
      </c>
      <c r="F15" s="42">
        <f>IF(最終需要項目別粗付加価値誘発額表!$M15&lt;1,"-",最終需要項目別粗付加価値誘発額表!F15/最終需要項目別粗付加価値誘発額表!$M15)</f>
        <v>4.1919888288644763E-2</v>
      </c>
      <c r="G15" s="42">
        <f>IF(最終需要項目別粗付加価値誘発額表!$M15&lt;1,"-",最終需要項目別粗付加価値誘発額表!G15/最終需要項目別粗付加価値誘発額表!$M15)</f>
        <v>7.4048530211326879E-3</v>
      </c>
      <c r="H15" s="42">
        <f>IF(最終需要項目別粗付加価値誘発額表!$M15&lt;1,"-",最終需要項目別粗付加価値誘発額表!H15/最終需要項目別粗付加価値誘発額表!$M15)</f>
        <v>2.6862931071502477E-2</v>
      </c>
      <c r="I15" s="42">
        <f>IF(最終需要項目別粗付加価値誘発額表!$M15&lt;1,"-",最終需要項目別粗付加価値誘発額表!I15/最終需要項目別粗付加価値誘発額表!$M15)</f>
        <v>-3.9775275489718339E-7</v>
      </c>
      <c r="J15" s="42">
        <f>IF(最終需要項目別粗付加価値誘発額表!$M15&lt;1,"-",最終需要項目別粗付加価値誘発額表!J15/最終需要項目別粗付加価値誘発額表!$M15)</f>
        <v>0</v>
      </c>
      <c r="K15" s="42">
        <f>IF(最終需要項目別粗付加価値誘発額表!$M15&lt;1,"-",最終需要項目別粗付加価値誘発額表!K15/最終需要項目別粗付加価値誘発額表!$M15)</f>
        <v>6.3182530922629904E-2</v>
      </c>
      <c r="L15" s="42">
        <f>IF(最終需要項目別粗付加価値誘発額表!$M15&lt;1,"-",最終需要項目別粗付加価値誘発額表!L15/最終需要項目別粗付加価値誘発額表!$M15)</f>
        <v>0.10459376726501537</v>
      </c>
      <c r="M15" s="43">
        <f>IF(最終需要項目別粗付加価値誘発額表!$M15&lt;1,"-",最終需要項目別粗付加価値誘発額表!M15/最終需要項目別粗付加価値誘発額表!$M15)</f>
        <v>1</v>
      </c>
    </row>
    <row r="16" spans="2:19" x14ac:dyDescent="0.15">
      <c r="B16" s="5" t="s">
        <v>7</v>
      </c>
      <c r="C16" s="13" t="s">
        <v>40</v>
      </c>
      <c r="D16" s="41">
        <f>IF(最終需要項目別粗付加価値誘発額表!$M16&lt;1,"-",最終需要項目別粗付加価値誘発額表!D16/最終需要項目別粗付加価値誘発額表!$M16)</f>
        <v>1.3137960491942571E-3</v>
      </c>
      <c r="E16" s="42">
        <f>IF(最終需要項目別粗付加価値誘発額表!$M16&lt;1,"-",最終需要項目別粗付加価値誘発額表!E16/最終需要項目別粗付加価値誘発額表!$M16)</f>
        <v>0.84029382134459718</v>
      </c>
      <c r="F16" s="42">
        <f>IF(最終需要項目別粗付加価値誘発額表!$M16&lt;1,"-",最終需要項目別粗付加価値誘発額表!F16/最終需要項目別粗付加価値誘発額表!$M16)</f>
        <v>1.590795830646994E-2</v>
      </c>
      <c r="G16" s="42">
        <f>IF(最終需要項目別粗付加価値誘発額表!$M16&lt;1,"-",最終需要項目別粗付加価値誘発額表!G16/最終需要項目別粗付加価値誘発額表!$M16)</f>
        <v>2.7449346071105299E-3</v>
      </c>
      <c r="H16" s="42">
        <f>IF(最終需要項目別粗付加価値誘発額表!$M16&lt;1,"-",最終需要項目別粗付加価値誘発額表!H16/最終需要項目別粗付加価値誘発額表!$M16)</f>
        <v>3.5940006008027423E-2</v>
      </c>
      <c r="I16" s="42">
        <f>IF(最終需要項目別粗付加価値誘発額表!$M16&lt;1,"-",最終需要項目別粗付加価値誘発額表!I16/最終需要項目別粗付加価値誘発額表!$M16)</f>
        <v>-3.2217007169316621E-7</v>
      </c>
      <c r="J16" s="42">
        <f>IF(最終需要項目別粗付加価値誘発額表!$M16&lt;1,"-",最終需要項目別粗付加価値誘発額表!J16/最終需要項目別粗付加価値誘発額表!$M16)</f>
        <v>0</v>
      </c>
      <c r="K16" s="42">
        <f>IF(最終需要項目別粗付加価値誘発額表!$M16&lt;1,"-",最終需要項目別粗付加価値誘発額表!K16/最終需要項目別粗付加価値誘発額表!$M16)</f>
        <v>5.270306508317041E-3</v>
      </c>
      <c r="L16" s="42">
        <f>IF(最終需要項目別粗付加価値誘発額表!$M16&lt;1,"-",最終需要項目別粗付加価値誘発額表!L16/最終需要項目別粗付加価値誘発額表!$M16)</f>
        <v>9.8529499346355479E-2</v>
      </c>
      <c r="M16" s="43">
        <f>IF(最終需要項目別粗付加価値誘発額表!$M16&lt;1,"-",最終需要項目別粗付加価値誘発額表!M16/最終需要項目別粗付加価値誘発額表!$M16)</f>
        <v>1</v>
      </c>
    </row>
    <row r="17" spans="2:13" x14ac:dyDescent="0.15">
      <c r="B17" s="5" t="s">
        <v>8</v>
      </c>
      <c r="C17" s="13" t="s">
        <v>41</v>
      </c>
      <c r="D17" s="41">
        <f>IF(最終需要項目別粗付加価値誘発額表!$M17&lt;1,"-",最終需要項目別粗付加価値誘発額表!D17/最終需要項目別粗付加価値誘発額表!$M17)</f>
        <v>7.393675205733927E-3</v>
      </c>
      <c r="E17" s="42">
        <f>IF(最終需要項目別粗付加価値誘発額表!$M17&lt;1,"-",最終需要項目別粗付加価値誘発額表!E17/最終需要項目別粗付加価値誘発額表!$M17)</f>
        <v>0.42248117722909573</v>
      </c>
      <c r="F17" s="42">
        <f>IF(最終需要項目別粗付加価値誘発額表!$M17&lt;1,"-",最終需要項目別粗付加価値誘発額表!F17/最終需要項目別粗付加価値誘発額表!$M17)</f>
        <v>6.4360113559897708E-2</v>
      </c>
      <c r="G17" s="42">
        <f>IF(最終需要項目別粗付加価値誘発額表!$M17&lt;1,"-",最終需要項目別粗付加価値誘発額表!G17/最終需要項目別粗付加価値誘発額表!$M17)</f>
        <v>2.0543838317502512E-2</v>
      </c>
      <c r="H17" s="42">
        <f>IF(最終需要項目別粗付加価値誘発額表!$M17&lt;1,"-",最終需要項目別粗付加価値誘発額表!H17/最終需要項目別粗付加価値誘発額表!$M17)</f>
        <v>6.3578733438085969E-2</v>
      </c>
      <c r="I17" s="42">
        <f>IF(最終需要項目別粗付加価値誘発額表!$M17&lt;1,"-",最終需要項目別粗付加価値誘発額表!I17/最終需要項目別粗付加価値誘発額表!$M17)</f>
        <v>-9.8744005950068224E-7</v>
      </c>
      <c r="J17" s="42">
        <f>IF(最終需要項目別粗付加価値誘発額表!$M17&lt;1,"-",最終需要項目別粗付加価値誘発額表!J17/最終需要項目別粗付加価値誘発額表!$M17)</f>
        <v>0</v>
      </c>
      <c r="K17" s="42">
        <f>IF(最終需要項目別粗付加価値誘発額表!$M17&lt;1,"-",最終需要項目別粗付加価値誘発額表!K17/最終需要項目別粗付加価値誘発額表!$M17)</f>
        <v>3.62190531048475E-2</v>
      </c>
      <c r="L17" s="42">
        <f>IF(最終需要項目別粗付加価値誘発額表!$M17&lt;1,"-",最終需要項目別粗付加価値誘発額表!L17/最終需要項目別粗付加価値誘発額表!$M17)</f>
        <v>0.38542439658489613</v>
      </c>
      <c r="M17" s="43">
        <f>IF(最終需要項目別粗付加価値誘発額表!$M17&lt;1,"-",最終需要項目別粗付加価値誘発額表!M17/最終需要項目別粗付加価値誘発額表!$M17)</f>
        <v>1</v>
      </c>
    </row>
    <row r="18" spans="2:13" x14ac:dyDescent="0.15">
      <c r="B18" s="5" t="s">
        <v>9</v>
      </c>
      <c r="C18" s="13" t="s">
        <v>42</v>
      </c>
      <c r="D18" s="41">
        <f>IF(最終需要項目別粗付加価値誘発額表!$M18&lt;1,"-",最終需要項目別粗付加価値誘発額表!D18/最終需要項目別粗付加価値誘発額表!$M18)</f>
        <v>2.4792086411449853E-3</v>
      </c>
      <c r="E18" s="42">
        <f>IF(最終需要項目別粗付加価値誘発額表!$M18&lt;1,"-",最終需要項目別粗付加価値誘発額表!E18/最終需要項目別粗付加価値誘発額表!$M18)</f>
        <v>0.22011011306095249</v>
      </c>
      <c r="F18" s="42">
        <f>IF(最終需要項目別粗付加価値誘発額表!$M18&lt;1,"-",最終需要項目別粗付加価値誘発額表!F18/最終需要項目別粗付加価値誘発額表!$M18)</f>
        <v>3.0296875183697575E-2</v>
      </c>
      <c r="G18" s="42">
        <f>IF(最終需要項目別粗付加価値誘発額表!$M18&lt;1,"-",最終需要項目別粗付加価値誘発額表!G18/最終需要項目別粗付加価値誘発額表!$M18)</f>
        <v>1.0289669645820851E-2</v>
      </c>
      <c r="H18" s="42">
        <f>IF(最終需要項目別粗付加価値誘発額表!$M18&lt;1,"-",最終需要項目別粗付加価値誘発額表!H18/最終需要項目別粗付加価値誘発額表!$M18)</f>
        <v>0.2116964042931434</v>
      </c>
      <c r="I18" s="42">
        <f>IF(最終需要項目別粗付加価値誘発額表!$M18&lt;1,"-",最終需要項目別粗付加価値誘発額表!I18/最終需要項目別粗付加価値誘発額表!$M18)</f>
        <v>-1.4902553390273451E-5</v>
      </c>
      <c r="J18" s="42">
        <f>IF(最終需要項目別粗付加価値誘発額表!$M18&lt;1,"-",最終需要項目別粗付加価値誘発額表!J18/最終需要項目別粗付加価値誘発額表!$M18)</f>
        <v>0</v>
      </c>
      <c r="K18" s="42">
        <f>IF(最終需要項目別粗付加価値誘発額表!$M18&lt;1,"-",最終需要項目別粗付加価値誘発額表!K18/最終需要項目別粗付加価値誘発額表!$M18)</f>
        <v>2.9564031778804813E-2</v>
      </c>
      <c r="L18" s="42">
        <f>IF(最終需要項目別粗付加価値誘発額表!$M18&lt;1,"-",最終需要項目別粗付加価値誘発額表!L18/最終需要項目別粗付加価値誘発額表!$M18)</f>
        <v>0.49557859994982612</v>
      </c>
      <c r="M18" s="43">
        <f>IF(最終需要項目別粗付加価値誘発額表!$M18&lt;1,"-",最終需要項目別粗付加価値誘発額表!M18/最終需要項目別粗付加価値誘発額表!$M18)</f>
        <v>1</v>
      </c>
    </row>
    <row r="19" spans="2:13" x14ac:dyDescent="0.15">
      <c r="B19" s="5" t="s">
        <v>10</v>
      </c>
      <c r="C19" s="13" t="s">
        <v>43</v>
      </c>
      <c r="D19" s="41">
        <f>IF(最終需要項目別粗付加価値誘発額表!$M19&lt;1,"-",最終需要項目別粗付加価値誘発額表!D19/最終需要項目別粗付加価値誘発額表!$M19)</f>
        <v>2.2184448080234158E-5</v>
      </c>
      <c r="E19" s="42">
        <f>IF(最終需要項目別粗付加価値誘発額表!$M19&lt;1,"-",最終需要項目別粗付加価値誘発額表!E19/最終需要項目別粗付加価値誘発額表!$M19)</f>
        <v>2.0741551928826155E-2</v>
      </c>
      <c r="F19" s="42">
        <f>IF(最終需要項目別粗付加価値誘発額表!$M19&lt;1,"-",最終需要項目別粗付加価値誘発額表!F19/最終需要項目別粗付加価値誘発額表!$M19)</f>
        <v>0.97715728426481996</v>
      </c>
      <c r="G19" s="42">
        <f>IF(最終需要項目別粗付加価値誘発額表!$M19&lt;1,"-",最終需要項目別粗付加価値誘発額表!G19/最終需要項目別粗付加価値誘発額表!$M19)</f>
        <v>2.6210575781403174E-4</v>
      </c>
      <c r="H19" s="42">
        <f>IF(最終需要項目別粗付加価値誘発額表!$M19&lt;1,"-",最終需要項目別粗付加価値誘発額表!H19/最終需要項目別粗付加価値誘発額表!$M19)</f>
        <v>6.4806185392529898E-4</v>
      </c>
      <c r="I19" s="42">
        <f>IF(最終需要項目別粗付加価値誘発額表!$M19&lt;1,"-",最終需要項目別粗付加価値誘発額表!I19/最終需要項目別粗付加価値誘発額表!$M19)</f>
        <v>-6.5719673839154792E-9</v>
      </c>
      <c r="J19" s="42">
        <f>IF(最終需要項目別粗付加価値誘発額表!$M19&lt;1,"-",最終需要項目別粗付加価値誘発額表!J19/最終需要項目別粗付加価値誘発額表!$M19)</f>
        <v>0</v>
      </c>
      <c r="K19" s="42">
        <f>IF(最終需要項目別粗付加価値誘発額表!$M19&lt;1,"-",最終需要項目別粗付加価値誘発額表!K19/最終需要項目別粗付加価値誘発額表!$M19)</f>
        <v>9.7870474023437293E-5</v>
      </c>
      <c r="L19" s="42">
        <f>IF(最終需要項目別粗付加価値誘発額表!$M19&lt;1,"-",最終需要項目別粗付加価値誘発額表!L19/最終需要項目別粗付加価値誘発額表!$M19)</f>
        <v>1.0709478444784247E-3</v>
      </c>
      <c r="M19" s="43">
        <f>IF(最終需要項目別粗付加価値誘発額表!$M19&lt;1,"-",最終需要項目別粗付加価値誘発額表!M19/最終需要項目別粗付加価値誘発額表!$M19)</f>
        <v>1</v>
      </c>
    </row>
    <row r="20" spans="2:13" x14ac:dyDescent="0.15">
      <c r="B20" s="5" t="s">
        <v>11</v>
      </c>
      <c r="C20" s="13" t="s">
        <v>44</v>
      </c>
      <c r="D20" s="41">
        <f>IF(最終需要項目別粗付加価値誘発額表!$M20&lt;1,"-",最終需要項目別粗付加価値誘発額表!D20/最終需要項目別粗付加価値誘発額表!$M20)</f>
        <v>1.7825846394772266E-2</v>
      </c>
      <c r="E20" s="42">
        <f>IF(最終需要項目別粗付加価値誘発額表!$M20&lt;1,"-",最終需要項目別粗付加価値誘発額表!E20/最終需要項目別粗付加価値誘発額表!$M20)</f>
        <v>0.3118435223210716</v>
      </c>
      <c r="F20" s="42">
        <f>IF(最終需要項目別粗付加価値誘発額表!$M20&lt;1,"-",最終需要項目別粗付加価値誘発額表!F20/最終需要項目別粗付加価値誘発額表!$M20)</f>
        <v>0.2601004853925013</v>
      </c>
      <c r="G20" s="42">
        <f>IF(最終需要項目別粗付加価値誘発額表!$M20&lt;1,"-",最終需要項目別粗付加価値誘発額表!G20/最終需要項目別粗付加価値誘発額表!$M20)</f>
        <v>1.1975341198420836E-2</v>
      </c>
      <c r="H20" s="42">
        <f>IF(最終需要項目別粗付加価値誘発額表!$M20&lt;1,"-",最終需要項目別粗付加価値誘発額表!H20/最終需要項目別粗付加価値誘発額表!$M20)</f>
        <v>7.9459136852486595E-2</v>
      </c>
      <c r="I20" s="42">
        <f>IF(最終需要項目別粗付加価値誘発額表!$M20&lt;1,"-",最終需要項目別粗付加価値誘発額表!I20/最終需要項目別粗付加価値誘発額表!$M20)</f>
        <v>-6.63273046261283E-7</v>
      </c>
      <c r="J20" s="42">
        <f>IF(最終需要項目別粗付加価値誘発額表!$M20&lt;1,"-",最終需要項目別粗付加価値誘発額表!J20/最終需要項目別粗付加価値誘発額表!$M20)</f>
        <v>0</v>
      </c>
      <c r="K20" s="42">
        <f>IF(最終需要項目別粗付加価値誘発額表!$M20&lt;1,"-",最終需要項目別粗付加価値誘発額表!K20/最終需要項目別粗付加価値誘発額表!$M20)</f>
        <v>2.7009166591572743E-2</v>
      </c>
      <c r="L20" s="42">
        <f>IF(最終需要項目別粗付加価値誘発額表!$M20&lt;1,"-",最終需要項目別粗付加価値誘発額表!L20/最終需要項目別粗付加価値誘発額表!$M20)</f>
        <v>0.29178716452222087</v>
      </c>
      <c r="M20" s="43">
        <f>IF(最終需要項目別粗付加価値誘発額表!$M20&lt;1,"-",最終需要項目別粗付加価値誘発額表!M20/最終需要項目別粗付加価値誘発額表!$M20)</f>
        <v>1</v>
      </c>
    </row>
    <row r="21" spans="2:13" x14ac:dyDescent="0.15">
      <c r="B21" s="5" t="s">
        <v>12</v>
      </c>
      <c r="C21" s="13" t="s">
        <v>45</v>
      </c>
      <c r="D21" s="41">
        <f>IF(最終需要項目別粗付加価値誘発額表!$M21&lt;1,"-",最終需要項目別粗付加価値誘発額表!D21/最終需要項目別粗付加価値誘発額表!$M21)</f>
        <v>3.6698787909778068E-3</v>
      </c>
      <c r="E21" s="42">
        <f>IF(最終需要項目別粗付加価値誘発額表!$M21&lt;1,"-",最終需要項目別粗付加価値誘発額表!E21/最終需要項目別粗付加価値誘発額表!$M21)</f>
        <v>0.6035615221431172</v>
      </c>
      <c r="F21" s="42">
        <f>IF(最終需要項目別粗付加価値誘発額表!$M21&lt;1,"-",最終需要項目別粗付加価値誘発額表!F21/最終需要項目別粗付加価値誘発額表!$M21)</f>
        <v>4.8851895516831598E-2</v>
      </c>
      <c r="G21" s="42">
        <f>IF(最終需要項目別粗付加価値誘発額表!$M21&lt;1,"-",最終需要項目別粗付加価値誘発額表!G21/最終需要項目別粗付加価値誘発額表!$M21)</f>
        <v>4.335903954500038E-2</v>
      </c>
      <c r="H21" s="42">
        <f>IF(最終需要項目別粗付加価値誘発額表!$M21&lt;1,"-",最終需要項目別粗付加価値誘発額表!H21/最終需要項目別粗付加価値誘発額表!$M21)</f>
        <v>0.10720611323575056</v>
      </c>
      <c r="I21" s="42">
        <f>IF(最終需要項目別粗付加価値誘発額表!$M21&lt;1,"-",最終需要項目別粗付加価値誘発額表!I21/最終需要項目別粗付加価値誘発額表!$M21)</f>
        <v>-1.0871725827931775E-6</v>
      </c>
      <c r="J21" s="42">
        <f>IF(最終需要項目別粗付加価値誘発額表!$M21&lt;1,"-",最終需要項目別粗付加価値誘発額表!J21/最終需要項目別粗付加価値誘発額表!$M21)</f>
        <v>0</v>
      </c>
      <c r="K21" s="42">
        <f>IF(最終需要項目別粗付加価値誘発額表!$M21&lt;1,"-",最終需要項目別粗付加価値誘発額表!K21/最終需要項目別粗付加価値誘発額表!$M21)</f>
        <v>1.6190295813650273E-2</v>
      </c>
      <c r="L21" s="42">
        <f>IF(最終需要項目別粗付加価値誘発額表!$M21&lt;1,"-",最終需要項目別粗付加価値誘発額表!L21/最終需要項目別粗付加価値誘発額表!$M21)</f>
        <v>0.17716234212725507</v>
      </c>
      <c r="M21" s="43">
        <f>IF(最終需要項目別粗付加価値誘発額表!$M21&lt;1,"-",最終需要項目別粗付加価値誘発額表!M21/最終需要項目別粗付加価値誘発額表!$M21)</f>
        <v>1</v>
      </c>
    </row>
    <row r="22" spans="2:13" x14ac:dyDescent="0.15">
      <c r="B22" s="6"/>
      <c r="C22" s="13" t="s">
        <v>87</v>
      </c>
      <c r="D22" s="44">
        <f>IF(最終需要項目別粗付加価値誘発額表!$M22&lt;1,"-",最終需要項目別粗付加価値誘発額表!D22/最終需要項目別粗付加価値誘発額表!$M22)</f>
        <v>8.4928256795355483E-3</v>
      </c>
      <c r="E22" s="44">
        <f>IF(最終需要項目別粗付加価値誘発額表!$M22&lt;1,"-",最終需要項目別粗付加価値誘発額表!E22/最終需要項目別粗付加価値誘発額表!$M22)</f>
        <v>0.40941855130143212</v>
      </c>
      <c r="F22" s="44">
        <f>IF(最終需要項目別粗付加価値誘発額表!$M22&lt;1,"-",最終需要項目別粗付加価値誘発額表!F22/最終需要項目別粗付加価値誘発額表!$M22)</f>
        <v>0.1835067752752513</v>
      </c>
      <c r="G22" s="44">
        <f>IF(最終需要項目別粗付加価値誘発額表!$M22&lt;1,"-",最終需要項目別粗付加価値誘発額表!G22/最終需要項目別粗付加価値誘発額表!$M22)</f>
        <v>3.0933270254669069E-2</v>
      </c>
      <c r="H22" s="44">
        <f>IF(最終需要項目別粗付加価値誘発額表!$M22&lt;1,"-",最終需要項目別粗付加価値誘発額表!H22/最終需要項目別粗付加価値誘発額表!$M22)</f>
        <v>0.10462420144722406</v>
      </c>
      <c r="I22" s="44">
        <f>IF(最終需要項目別粗付加価値誘発額表!$M22&lt;1,"-",最終需要項目別粗付加価値誘発額表!I22/最終需要項目別粗付加価値誘発額表!$M22)</f>
        <v>-1.9516591001057882E-6</v>
      </c>
      <c r="J22" s="44">
        <f>IF(最終需要項目別粗付加価値誘発額表!$M22&lt;1,"-",最終需要項目別粗付加価値誘発額表!J22/最終需要項目別粗付加価値誘発額表!$M22)</f>
        <v>0</v>
      </c>
      <c r="K22" s="44">
        <f>IF(最終需要項目別粗付加価値誘発額表!$M22&lt;1,"-",最終需要項目別粗付加価値誘発額表!K22/最終需要項目別粗付加価値誘発額表!$M22)</f>
        <v>3.0552742412741373E-2</v>
      </c>
      <c r="L22" s="44">
        <f>IF(最終需要項目別粗付加価値誘発額表!$M22&lt;1,"-",最終需要項目別粗付加価値誘発額表!L22/最終需要項目別粗付加価値誘発額表!$M22)</f>
        <v>0.23247358528824655</v>
      </c>
      <c r="M22" s="45">
        <f>IF(最終需要項目別粗付加価値誘発額表!$M22&lt;1,"-",最終需要項目別粗付加価値誘発額表!M22/最終需要項目別粗付加価値誘発額表!$M22)</f>
        <v>1</v>
      </c>
    </row>
  </sheetData>
  <phoneticPr fontId="2"/>
  <pageMargins left="0.7" right="0.7" top="0.75" bottom="0.75" header="0.3" footer="0.3"/>
  <ignoredErrors>
    <ignoredError sqref="B9:B21 D7:L7" numberStoredAsText="1"/>
  </ignoredError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/>
  <dimension ref="B6:S22"/>
  <sheetViews>
    <sheetView workbookViewId="0"/>
  </sheetViews>
  <sheetFormatPr defaultRowHeight="13.5" x14ac:dyDescent="0.15"/>
  <cols>
    <col min="3" max="3" width="18.625" customWidth="1"/>
    <col min="4" max="4" width="9.125" bestFit="1" customWidth="1"/>
    <col min="5" max="5" width="9.875" customWidth="1"/>
    <col min="6" max="6" width="10" customWidth="1"/>
    <col min="7" max="7" width="9.125" bestFit="1" customWidth="1"/>
    <col min="8" max="8" width="10.875" customWidth="1"/>
    <col min="9" max="9" width="9.125" bestFit="1" customWidth="1"/>
    <col min="10" max="10" width="9.125" customWidth="1"/>
    <col min="11" max="11" width="9.875" customWidth="1"/>
    <col min="12" max="12" width="10.25" customWidth="1"/>
    <col min="13" max="13" width="10.375" customWidth="1"/>
  </cols>
  <sheetData>
    <row r="6" spans="2:19" x14ac:dyDescent="0.15">
      <c r="C6" s="1"/>
    </row>
    <row r="7" spans="2:19" x14ac:dyDescent="0.15">
      <c r="B7" s="3"/>
      <c r="C7" s="4"/>
      <c r="D7" s="7" t="s">
        <v>14</v>
      </c>
      <c r="E7" s="5" t="s">
        <v>15</v>
      </c>
      <c r="F7" s="5" t="s">
        <v>16</v>
      </c>
      <c r="G7" s="5" t="s">
        <v>17</v>
      </c>
      <c r="H7" s="5" t="s">
        <v>18</v>
      </c>
      <c r="I7" s="5" t="s">
        <v>19</v>
      </c>
      <c r="J7" s="5" t="s">
        <v>20</v>
      </c>
      <c r="K7" s="5" t="s">
        <v>22</v>
      </c>
      <c r="L7" s="5" t="s">
        <v>23</v>
      </c>
      <c r="M7" s="5"/>
    </row>
    <row r="8" spans="2:19" ht="40.5" x14ac:dyDescent="0.15">
      <c r="B8" s="8"/>
      <c r="C8" s="9"/>
      <c r="D8" s="12" t="s">
        <v>47</v>
      </c>
      <c r="E8" s="10" t="s">
        <v>48</v>
      </c>
      <c r="F8" s="10" t="s">
        <v>49</v>
      </c>
      <c r="G8" s="10" t="s">
        <v>50</v>
      </c>
      <c r="H8" s="10" t="s">
        <v>51</v>
      </c>
      <c r="I8" s="10" t="s">
        <v>52</v>
      </c>
      <c r="J8" s="10" t="s">
        <v>85</v>
      </c>
      <c r="K8" s="10" t="s">
        <v>56</v>
      </c>
      <c r="L8" s="10" t="s">
        <v>57</v>
      </c>
      <c r="M8" s="13" t="s">
        <v>86</v>
      </c>
      <c r="N8" s="1"/>
      <c r="O8" s="1"/>
      <c r="P8" s="1"/>
      <c r="Q8" s="1"/>
      <c r="R8" s="1"/>
      <c r="S8" s="1"/>
    </row>
    <row r="9" spans="2:19" x14ac:dyDescent="0.15">
      <c r="B9" s="5" t="s">
        <v>0</v>
      </c>
      <c r="C9" s="13" t="s">
        <v>66</v>
      </c>
      <c r="D9" s="103">
        <f>誘発額計算!AQ9</f>
        <v>565.51907501209712</v>
      </c>
      <c r="E9" s="104">
        <f>誘発額計算!AR9</f>
        <v>21081.360789624483</v>
      </c>
      <c r="F9" s="104">
        <f>誘発額計算!AS9</f>
        <v>2140.2464353191763</v>
      </c>
      <c r="G9" s="104">
        <f>誘発額計算!AT9</f>
        <v>576.21688786981031</v>
      </c>
      <c r="H9" s="104">
        <f>誘発額計算!AU9</f>
        <v>2988.9344159100674</v>
      </c>
      <c r="I9" s="104">
        <f>誘発額計算!AV9</f>
        <v>-1.2274569308846697</v>
      </c>
      <c r="J9" s="104">
        <f>誘発額計算!AW9</f>
        <v>0</v>
      </c>
      <c r="K9" s="104">
        <f>誘発額計算!AX9</f>
        <v>2304.8213099791619</v>
      </c>
      <c r="L9" s="104">
        <f>誘発額計算!AY9</f>
        <v>21627.167274687159</v>
      </c>
      <c r="M9" s="31">
        <f t="shared" ref="M9:M21" si="0">SUM(D9:L9)</f>
        <v>51283.038731471068</v>
      </c>
    </row>
    <row r="10" spans="2:19" x14ac:dyDescent="0.15">
      <c r="B10" s="5" t="s">
        <v>1</v>
      </c>
      <c r="C10" s="13" t="s">
        <v>34</v>
      </c>
      <c r="D10" s="60">
        <f>誘発額計算!AQ10</f>
        <v>106.13232948170858</v>
      </c>
      <c r="E10" s="26">
        <f>誘発額計算!AR10</f>
        <v>13821.287280757391</v>
      </c>
      <c r="F10" s="26">
        <f>誘発額計算!AS10</f>
        <v>2443.8215296175204</v>
      </c>
      <c r="G10" s="26">
        <f>誘発額計算!AT10</f>
        <v>711.78268772538445</v>
      </c>
      <c r="H10" s="26">
        <f>誘発額計算!AU10</f>
        <v>1975.1468122078809</v>
      </c>
      <c r="I10" s="26">
        <f>誘発額計算!AV10</f>
        <v>-4.5828058572919599E-2</v>
      </c>
      <c r="J10" s="26">
        <f>誘発額計算!AW10</f>
        <v>0</v>
      </c>
      <c r="K10" s="26">
        <f>誘発額計算!AX10</f>
        <v>627.89214799302181</v>
      </c>
      <c r="L10" s="26">
        <f>誘発額計算!AY10</f>
        <v>5234.6830245165247</v>
      </c>
      <c r="M10" s="34">
        <f t="shared" si="0"/>
        <v>24920.699984240859</v>
      </c>
    </row>
    <row r="11" spans="2:19" x14ac:dyDescent="0.15">
      <c r="B11" s="5" t="s">
        <v>2</v>
      </c>
      <c r="C11" s="13" t="s">
        <v>35</v>
      </c>
      <c r="D11" s="60">
        <f>誘発額計算!AQ11</f>
        <v>16108.953305950588</v>
      </c>
      <c r="E11" s="26">
        <f>誘発額計算!AR11</f>
        <v>689129.61660762713</v>
      </c>
      <c r="F11" s="26">
        <f>誘発額計算!AS11</f>
        <v>102377.58297225213</v>
      </c>
      <c r="G11" s="26">
        <f>誘発額計算!AT11</f>
        <v>76866.296068762327</v>
      </c>
      <c r="H11" s="26">
        <f>誘発額計算!AU11</f>
        <v>348364.66237951943</v>
      </c>
      <c r="I11" s="26">
        <f>誘発額計算!AV11</f>
        <v>-86.301044245711196</v>
      </c>
      <c r="J11" s="26">
        <f>誘発額計算!AW11</f>
        <v>0</v>
      </c>
      <c r="K11" s="26">
        <f>誘発額計算!AX11</f>
        <v>31717.887963073525</v>
      </c>
      <c r="L11" s="26">
        <f>誘発額計算!AY11</f>
        <v>290934.04405961151</v>
      </c>
      <c r="M11" s="34">
        <f t="shared" si="0"/>
        <v>1555412.742312551</v>
      </c>
    </row>
    <row r="12" spans="2:19" x14ac:dyDescent="0.15">
      <c r="B12" s="5" t="s">
        <v>3</v>
      </c>
      <c r="C12" s="13" t="s">
        <v>36</v>
      </c>
      <c r="D12" s="60">
        <f>誘発額計算!AQ12</f>
        <v>1.0610925007245944E-3</v>
      </c>
      <c r="E12" s="26">
        <f>誘発額計算!AR12</f>
        <v>8.555974657008987E-2</v>
      </c>
      <c r="F12" s="26">
        <f>誘発額計算!AS12</f>
        <v>2.8839589903592717E-2</v>
      </c>
      <c r="G12" s="26">
        <f>誘発額計算!AT12</f>
        <v>0.75479566673036891</v>
      </c>
      <c r="H12" s="26">
        <f>誘発額計算!AU12</f>
        <v>1.5256008690862637</v>
      </c>
      <c r="I12" s="26">
        <f>誘発額計算!AV12</f>
        <v>-3.0547920151878367E-7</v>
      </c>
      <c r="J12" s="26">
        <f>誘発額計算!AW12</f>
        <v>0</v>
      </c>
      <c r="K12" s="26">
        <f>誘発額計算!AX12</f>
        <v>4.2669670792150312E-3</v>
      </c>
      <c r="L12" s="26">
        <f>誘発額計算!AY12</f>
        <v>3.7141619707585408E-2</v>
      </c>
      <c r="M12" s="34">
        <f t="shared" si="0"/>
        <v>2.4372652460986384</v>
      </c>
    </row>
    <row r="13" spans="2:19" x14ac:dyDescent="0.15">
      <c r="B13" s="5" t="s">
        <v>4</v>
      </c>
      <c r="C13" s="13" t="s">
        <v>37</v>
      </c>
      <c r="D13" s="60">
        <f>誘発額計算!AQ13</f>
        <v>417.56731118846818</v>
      </c>
      <c r="E13" s="26">
        <f>誘発額計算!AR13</f>
        <v>43054.299518860498</v>
      </c>
      <c r="F13" s="26">
        <f>誘発額計算!AS13</f>
        <v>7542.8215367720841</v>
      </c>
      <c r="G13" s="26">
        <f>誘発額計算!AT13</f>
        <v>877.79707938581601</v>
      </c>
      <c r="H13" s="26">
        <f>誘発額計算!AU13</f>
        <v>3471.1471633927536</v>
      </c>
      <c r="I13" s="26">
        <f>誘発額計算!AV13</f>
        <v>-0.10015489942493901</v>
      </c>
      <c r="J13" s="26">
        <f>誘発額計算!AW13</f>
        <v>0</v>
      </c>
      <c r="K13" s="26">
        <f>誘発額計算!AX13</f>
        <v>1535.9244665712417</v>
      </c>
      <c r="L13" s="26">
        <f>誘発額計算!AY13</f>
        <v>11685.25173914488</v>
      </c>
      <c r="M13" s="34">
        <f t="shared" si="0"/>
        <v>68584.70866041632</v>
      </c>
    </row>
    <row r="14" spans="2:19" x14ac:dyDescent="0.15">
      <c r="B14" s="5" t="s">
        <v>5</v>
      </c>
      <c r="C14" s="13" t="s">
        <v>38</v>
      </c>
      <c r="D14" s="60">
        <f>誘発額計算!AQ14</f>
        <v>1839.0668225547404</v>
      </c>
      <c r="E14" s="26">
        <f>誘発額計算!AR14</f>
        <v>75133.880437458807</v>
      </c>
      <c r="F14" s="26">
        <f>誘発額計算!AS14</f>
        <v>3902.3377090751246</v>
      </c>
      <c r="G14" s="26">
        <f>誘発額計算!AT14</f>
        <v>2327.3949152315945</v>
      </c>
      <c r="H14" s="26">
        <f>誘発額計算!AU14</f>
        <v>11595.695256465133</v>
      </c>
      <c r="I14" s="26">
        <f>誘発額計算!AV14</f>
        <v>-0.10024656208837164</v>
      </c>
      <c r="J14" s="26">
        <f>誘発額計算!AW14</f>
        <v>0</v>
      </c>
      <c r="K14" s="26">
        <f>誘発額計算!AX14</f>
        <v>972.94203736476959</v>
      </c>
      <c r="L14" s="26">
        <f>誘発額計算!AY14</f>
        <v>8950.0867551215651</v>
      </c>
      <c r="M14" s="34">
        <f t="shared" si="0"/>
        <v>104721.30368670965</v>
      </c>
    </row>
    <row r="15" spans="2:19" x14ac:dyDescent="0.15">
      <c r="B15" s="5" t="s">
        <v>6</v>
      </c>
      <c r="C15" s="13" t="s">
        <v>39</v>
      </c>
      <c r="D15" s="60">
        <f>誘発額計算!AQ15</f>
        <v>55.383214590151191</v>
      </c>
      <c r="E15" s="26">
        <f>誘発額計算!AR15</f>
        <v>21592.781589289541</v>
      </c>
      <c r="F15" s="26">
        <f>誘発額計算!AS15</f>
        <v>1200.3239759400551</v>
      </c>
      <c r="G15" s="26">
        <f>誘発額計算!AT15</f>
        <v>212.02877637403802</v>
      </c>
      <c r="H15" s="26">
        <f>誘発額計算!AU15</f>
        <v>769.18669265356277</v>
      </c>
      <c r="I15" s="26">
        <f>誘発額計算!AV15</f>
        <v>-1.13891565004152E-2</v>
      </c>
      <c r="J15" s="26">
        <f>誘発額計算!AW15</f>
        <v>0</v>
      </c>
      <c r="K15" s="26">
        <f>誘発額計算!AX15</f>
        <v>324.3758859138124</v>
      </c>
      <c r="L15" s="26">
        <f>誘発額計算!AY15</f>
        <v>1867.2883992019706</v>
      </c>
      <c r="M15" s="34">
        <f t="shared" si="0"/>
        <v>26021.357144806629</v>
      </c>
    </row>
    <row r="16" spans="2:19" x14ac:dyDescent="0.15">
      <c r="B16" s="5" t="s">
        <v>7</v>
      </c>
      <c r="C16" s="13" t="s">
        <v>40</v>
      </c>
      <c r="D16" s="60">
        <f>誘発額計算!AQ16</f>
        <v>80.300343587880889</v>
      </c>
      <c r="E16" s="26">
        <f>誘発額計算!AR16</f>
        <v>51359.48049937209</v>
      </c>
      <c r="F16" s="26">
        <f>誘発額計算!AS16</f>
        <v>972.30808280680276</v>
      </c>
      <c r="G16" s="26">
        <f>誘発額計算!AT16</f>
        <v>167.77276215164602</v>
      </c>
      <c r="H16" s="26">
        <f>誘発額計算!AU16</f>
        <v>2196.6840536360783</v>
      </c>
      <c r="I16" s="26">
        <f>誘発額計算!AV16</f>
        <v>-1.9691311651119366E-2</v>
      </c>
      <c r="J16" s="26">
        <f>誘発額計算!AW16</f>
        <v>0</v>
      </c>
      <c r="K16" s="26">
        <f>誘発額計算!AX16</f>
        <v>298.44353873332989</v>
      </c>
      <c r="L16" s="26">
        <f>誘発額計算!AY16</f>
        <v>2212.4239905674681</v>
      </c>
      <c r="M16" s="34">
        <f t="shared" si="0"/>
        <v>57287.393579543641</v>
      </c>
    </row>
    <row r="17" spans="2:13" x14ac:dyDescent="0.15">
      <c r="B17" s="5" t="s">
        <v>8</v>
      </c>
      <c r="C17" s="13" t="s">
        <v>41</v>
      </c>
      <c r="D17" s="60">
        <f>誘発額計算!AQ17</f>
        <v>1535.2413172696868</v>
      </c>
      <c r="E17" s="26">
        <f>誘発額計算!AR17</f>
        <v>87725.054320459734</v>
      </c>
      <c r="F17" s="26">
        <f>誘発額計算!AS17</f>
        <v>13363.895866658626</v>
      </c>
      <c r="G17" s="26">
        <f>誘発額計算!AT17</f>
        <v>4265.7742628291799</v>
      </c>
      <c r="H17" s="26">
        <f>誘発額計算!AU17</f>
        <v>13201.648132734867</v>
      </c>
      <c r="I17" s="26">
        <f>誘発額計算!AV17</f>
        <v>-0.20503453769473573</v>
      </c>
      <c r="J17" s="26">
        <f>誘発額計算!AW17</f>
        <v>0</v>
      </c>
      <c r="K17" s="26">
        <f>誘発額計算!AX17</f>
        <v>3066.2650003717231</v>
      </c>
      <c r="L17" s="26">
        <f>誘発額計算!AY17</f>
        <v>20949.628938638256</v>
      </c>
      <c r="M17" s="34">
        <f t="shared" si="0"/>
        <v>144107.30280442437</v>
      </c>
    </row>
    <row r="18" spans="2:13" x14ac:dyDescent="0.15">
      <c r="B18" s="5" t="s">
        <v>9</v>
      </c>
      <c r="C18" s="13" t="s">
        <v>42</v>
      </c>
      <c r="D18" s="60">
        <f>誘発額計算!AQ18</f>
        <v>2156.1345689835343</v>
      </c>
      <c r="E18" s="26">
        <f>誘発額計算!AR18</f>
        <v>191426.81897656378</v>
      </c>
      <c r="F18" s="26">
        <f>誘発額計算!AS18</f>
        <v>26348.78679899274</v>
      </c>
      <c r="G18" s="26">
        <f>誘発額計算!AT18</f>
        <v>8948.7879553891325</v>
      </c>
      <c r="H18" s="26">
        <f>誘発額計算!AU18</f>
        <v>184109.52908552223</v>
      </c>
      <c r="I18" s="26">
        <f>誘発額計算!AV18</f>
        <v>-12.960551200745941</v>
      </c>
      <c r="J18" s="26">
        <f>誘発額計算!AW18</f>
        <v>0</v>
      </c>
      <c r="K18" s="26">
        <f>誘発額計算!AX18</f>
        <v>6032.1033815454448</v>
      </c>
      <c r="L18" s="26">
        <f>誘発額計算!AY18</f>
        <v>51313.150427088476</v>
      </c>
      <c r="M18" s="34">
        <f t="shared" si="0"/>
        <v>470322.35064288462</v>
      </c>
    </row>
    <row r="19" spans="2:13" x14ac:dyDescent="0.15">
      <c r="B19" s="5" t="s">
        <v>10</v>
      </c>
      <c r="C19" s="13" t="s">
        <v>43</v>
      </c>
      <c r="D19" s="60">
        <f>誘発額計算!AQ19</f>
        <v>4.5057819168621586E-6</v>
      </c>
      <c r="E19" s="26">
        <f>誘発額計算!AR19</f>
        <v>4.2127218703191579E-3</v>
      </c>
      <c r="F19" s="26">
        <f>誘発額計算!AS19</f>
        <v>0.19846595260999109</v>
      </c>
      <c r="G19" s="26">
        <f>誘発額計算!AT19</f>
        <v>5.3235103239559657E-5</v>
      </c>
      <c r="H19" s="26">
        <f>誘発額計算!AU19</f>
        <v>1.3162488297495463E-4</v>
      </c>
      <c r="I19" s="26">
        <f>誘発額計算!AV19</f>
        <v>-1.3348022763314885E-9</v>
      </c>
      <c r="J19" s="26">
        <f>誘発額計算!AW19</f>
        <v>0</v>
      </c>
      <c r="K19" s="26">
        <f>誘発額計算!AX19</f>
        <v>1.9878024932359588E-5</v>
      </c>
      <c r="L19" s="26">
        <f>誘発額計算!AY19</f>
        <v>2.175153248844071E-4</v>
      </c>
      <c r="M19" s="34">
        <f t="shared" si="0"/>
        <v>0.20310543226345615</v>
      </c>
    </row>
    <row r="20" spans="2:13" x14ac:dyDescent="0.15">
      <c r="B20" s="5" t="s">
        <v>11</v>
      </c>
      <c r="C20" s="13" t="s">
        <v>44</v>
      </c>
      <c r="D20" s="60">
        <f>誘発額計算!AQ20</f>
        <v>13865.922479798173</v>
      </c>
      <c r="E20" s="26">
        <f>誘発額計算!AR20</f>
        <v>242569.02087966364</v>
      </c>
      <c r="F20" s="26">
        <f>誘発額計算!AS20</f>
        <v>202320.44456907123</v>
      </c>
      <c r="G20" s="26">
        <f>誘発額計算!AT20</f>
        <v>9315.078176323419</v>
      </c>
      <c r="H20" s="26">
        <f>誘発額計算!AU20</f>
        <v>61807.681246000604</v>
      </c>
      <c r="I20" s="26">
        <f>誘発額計算!AV20</f>
        <v>-0.51593020823379709</v>
      </c>
      <c r="J20" s="26">
        <f>誘発額計算!AW20</f>
        <v>0</v>
      </c>
      <c r="K20" s="26">
        <f>誘発額計算!AX20</f>
        <v>6103.7728891225979</v>
      </c>
      <c r="L20" s="26">
        <f>誘発額計算!AY20</f>
        <v>50497.060491751523</v>
      </c>
      <c r="M20" s="34">
        <f t="shared" si="0"/>
        <v>586478.4648015229</v>
      </c>
    </row>
    <row r="21" spans="2:13" x14ac:dyDescent="0.15">
      <c r="B21" s="5" t="s">
        <v>12</v>
      </c>
      <c r="C21" s="13" t="s">
        <v>45</v>
      </c>
      <c r="D21" s="60">
        <f>誘発額計算!AQ21</f>
        <v>46.330698004743965</v>
      </c>
      <c r="E21" s="26">
        <f>誘発額計算!AR21</f>
        <v>7619.7139476221619</v>
      </c>
      <c r="F21" s="26">
        <f>誘発額計算!AS21</f>
        <v>616.73492424707092</v>
      </c>
      <c r="G21" s="26">
        <f>誘発額計算!AT21</f>
        <v>547.38989523954319</v>
      </c>
      <c r="H21" s="26">
        <f>誘発額計算!AU21</f>
        <v>1353.4327261158801</v>
      </c>
      <c r="I21" s="26">
        <f>誘発額計算!AV21</f>
        <v>-1.3725103056879901E-2</v>
      </c>
      <c r="J21" s="26">
        <f>誘発額計算!AW21</f>
        <v>0</v>
      </c>
      <c r="K21" s="26">
        <f>誘発額計算!AX21</f>
        <v>202.91708737733734</v>
      </c>
      <c r="L21" s="26">
        <f>誘発額計算!AY21</f>
        <v>1349.6335902512158</v>
      </c>
      <c r="M21" s="34">
        <f t="shared" si="0"/>
        <v>11736.139143754894</v>
      </c>
    </row>
    <row r="22" spans="2:13" x14ac:dyDescent="0.15">
      <c r="B22" s="6"/>
      <c r="C22" s="13" t="s">
        <v>87</v>
      </c>
      <c r="D22" s="35">
        <f t="shared" ref="D22:M22" si="1">SUM(D9:D21)</f>
        <v>36776.552532020054</v>
      </c>
      <c r="E22" s="35">
        <f t="shared" si="1"/>
        <v>1444513.4046197678</v>
      </c>
      <c r="F22" s="35">
        <f t="shared" si="1"/>
        <v>363229.53170629509</v>
      </c>
      <c r="G22" s="35">
        <f t="shared" si="1"/>
        <v>104817.0743161837</v>
      </c>
      <c r="H22" s="35">
        <f t="shared" si="1"/>
        <v>631835.2736966525</v>
      </c>
      <c r="I22" s="35">
        <f t="shared" si="1"/>
        <v>-101.50105252137898</v>
      </c>
      <c r="J22" s="35">
        <f t="shared" si="1"/>
        <v>0</v>
      </c>
      <c r="K22" s="35">
        <f t="shared" si="1"/>
        <v>53187.349994891061</v>
      </c>
      <c r="L22" s="35">
        <f t="shared" si="1"/>
        <v>466620.45604971569</v>
      </c>
      <c r="M22" s="36">
        <f t="shared" si="1"/>
        <v>3100878.1418630043</v>
      </c>
    </row>
  </sheetData>
  <phoneticPr fontId="2"/>
  <pageMargins left="0.7" right="0.7" top="0.75" bottom="0.75" header="0.3" footer="0.3"/>
  <pageSetup paperSize="9" orientation="portrait" horizontalDpi="4294967294" verticalDpi="0" r:id="rId1"/>
  <ignoredErrors>
    <ignoredError sqref="B9:B21 D7:L7" numberStoredAsText="1"/>
  </ignoredError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3"/>
  <dimension ref="B6:S25"/>
  <sheetViews>
    <sheetView workbookViewId="0"/>
  </sheetViews>
  <sheetFormatPr defaultRowHeight="13.5" x14ac:dyDescent="0.15"/>
  <cols>
    <col min="3" max="3" width="18.625" customWidth="1"/>
    <col min="4" max="4" width="9.125" bestFit="1" customWidth="1"/>
    <col min="5" max="5" width="9.25" bestFit="1" customWidth="1"/>
    <col min="6" max="9" width="9.125" bestFit="1" customWidth="1"/>
    <col min="10" max="10" width="9.125" customWidth="1"/>
    <col min="11" max="12" width="9.125" bestFit="1" customWidth="1"/>
    <col min="13" max="13" width="9.25" bestFit="1" customWidth="1"/>
  </cols>
  <sheetData>
    <row r="6" spans="2:19" x14ac:dyDescent="0.15">
      <c r="C6" s="1"/>
    </row>
    <row r="7" spans="2:19" x14ac:dyDescent="0.15">
      <c r="B7" s="3"/>
      <c r="C7" s="4"/>
      <c r="D7" s="7" t="s">
        <v>14</v>
      </c>
      <c r="E7" s="5" t="s">
        <v>15</v>
      </c>
      <c r="F7" s="5" t="s">
        <v>16</v>
      </c>
      <c r="G7" s="5" t="s">
        <v>17</v>
      </c>
      <c r="H7" s="5" t="s">
        <v>18</v>
      </c>
      <c r="I7" s="5" t="s">
        <v>19</v>
      </c>
      <c r="J7" s="5" t="s">
        <v>20</v>
      </c>
      <c r="K7" s="5" t="s">
        <v>22</v>
      </c>
      <c r="L7" s="5" t="s">
        <v>23</v>
      </c>
      <c r="M7" s="5"/>
    </row>
    <row r="8" spans="2:19" ht="40.5" x14ac:dyDescent="0.15">
      <c r="B8" s="8"/>
      <c r="C8" s="9"/>
      <c r="D8" s="12" t="s">
        <v>47</v>
      </c>
      <c r="E8" s="10" t="s">
        <v>48</v>
      </c>
      <c r="F8" s="10" t="s">
        <v>49</v>
      </c>
      <c r="G8" s="10" t="s">
        <v>50</v>
      </c>
      <c r="H8" s="10" t="s">
        <v>51</v>
      </c>
      <c r="I8" s="10" t="s">
        <v>52</v>
      </c>
      <c r="J8" s="10" t="s">
        <v>85</v>
      </c>
      <c r="K8" s="10" t="s">
        <v>56</v>
      </c>
      <c r="L8" s="10" t="s">
        <v>57</v>
      </c>
      <c r="M8" s="13" t="s">
        <v>86</v>
      </c>
      <c r="N8" s="1"/>
      <c r="O8" s="1"/>
      <c r="P8" s="1"/>
      <c r="Q8" s="1"/>
      <c r="R8" s="1"/>
      <c r="S8" s="1"/>
    </row>
    <row r="9" spans="2:19" x14ac:dyDescent="0.15">
      <c r="B9" s="5" t="s">
        <v>0</v>
      </c>
      <c r="C9" s="13" t="s">
        <v>66</v>
      </c>
      <c r="D9" s="37">
        <f>最終需要項目別移輸入誘発額表!D9/生産者価格評価表!R$20</f>
        <v>7.4055169520207782E-3</v>
      </c>
      <c r="E9" s="38">
        <f>最終需要項目別移輸入誘発額表!E9/生産者価格評価表!S$20</f>
        <v>6.2873964530957369E-3</v>
      </c>
      <c r="F9" s="38">
        <f>最終需要項目別移輸入誘発額表!F9/生産者価格評価表!T$20</f>
        <v>1.756289312754506E-3</v>
      </c>
      <c r="G9" s="38">
        <f>最終需要項目別移輸入誘発額表!G9/生産者価格評価表!U$20</f>
        <v>2.3140515952359319E-3</v>
      </c>
      <c r="H9" s="38">
        <f>最終需要項目別移輸入誘発額表!H9/生産者価格評価表!V$20</f>
        <v>2.6698236552937264E-3</v>
      </c>
      <c r="I9" s="38">
        <f>最終需要項目別移輸入誘発額表!I9/生産者価格評価表!W$20</f>
        <v>1.1098323103777952E-2</v>
      </c>
      <c r="J9" s="38"/>
      <c r="K9" s="38">
        <f>最終需要項目別移輸入誘発額表!K9/生産者価格評価表!AA$20</f>
        <v>1.1783081037133835E-2</v>
      </c>
      <c r="L9" s="39">
        <f>最終需要項目別移輸入誘発額表!L9/生産者価格評価表!AB$20</f>
        <v>1.3950665448421795E-2</v>
      </c>
      <c r="M9" s="40">
        <f>最終需要項目別移輸入誘発額表!M9/生産者価格評価表!AD$20</f>
        <v>6.6067441388309922E-3</v>
      </c>
    </row>
    <row r="10" spans="2:19" x14ac:dyDescent="0.15">
      <c r="B10" s="5" t="s">
        <v>1</v>
      </c>
      <c r="C10" s="13" t="s">
        <v>34</v>
      </c>
      <c r="D10" s="41">
        <f>最終需要項目別移輸入誘発額表!D10/生産者価格評価表!R$20</f>
        <v>1.3898112369020174E-3</v>
      </c>
      <c r="E10" s="42">
        <f>最終需要項目別移輸入誘発額表!E10/生産者価格評価表!S$20</f>
        <v>4.1221206492998491E-3</v>
      </c>
      <c r="F10" s="42">
        <f>最終需要項目別移輸入誘発額表!F10/生産者価格評価表!T$20</f>
        <v>2.0054034731316083E-3</v>
      </c>
      <c r="G10" s="42">
        <f>最終需要項目別移輸入誘発額表!G10/生産者価格評価表!U$20</f>
        <v>2.858475512721156E-3</v>
      </c>
      <c r="H10" s="42">
        <f>最終需要項目別移輸入誘発額表!H10/生産者価格評価表!V$20</f>
        <v>1.764272127832885E-3</v>
      </c>
      <c r="I10" s="42">
        <f>最終需要項目別移輸入誘発額表!I10/生産者価格評価表!W$20</f>
        <v>4.1436451940887818E-4</v>
      </c>
      <c r="J10" s="42"/>
      <c r="K10" s="42">
        <f>最終需要項目別移輸入誘発額表!K10/生産者価格評価表!AA$20</f>
        <v>3.2100119997800166E-3</v>
      </c>
      <c r="L10" s="42">
        <f>最終需要項目別移輸入誘発額表!L10/生産者価格評価表!AB$20</f>
        <v>3.3766470974234018E-3</v>
      </c>
      <c r="M10" s="21">
        <f>最終需要項目別移輸入誘発額表!M10/生産者価格評価表!AD$20</f>
        <v>3.2105096076416925E-3</v>
      </c>
    </row>
    <row r="11" spans="2:19" x14ac:dyDescent="0.15">
      <c r="B11" s="5" t="s">
        <v>2</v>
      </c>
      <c r="C11" s="13" t="s">
        <v>35</v>
      </c>
      <c r="D11" s="41">
        <f>最終需要項目別移輸入誘発額表!D11/生産者価格評価表!R$20</f>
        <v>0.21094801582771788</v>
      </c>
      <c r="E11" s="42">
        <f>最終需要項目別移輸入誘発額表!E11/生産者価格評価表!S$20</f>
        <v>0.20552900500211019</v>
      </c>
      <c r="F11" s="42">
        <f>最終需要項目別移輸入誘発額表!F11/生産者価格評価表!T$20</f>
        <v>8.4011192296643042E-2</v>
      </c>
      <c r="G11" s="42">
        <f>最終需要項目別移輸入誘発額表!G11/生産者価格評価表!U$20</f>
        <v>0.30869031918756462</v>
      </c>
      <c r="H11" s="42">
        <f>最終需要項目別移輸入誘発額表!H11/生産者価格評価表!V$20</f>
        <v>0.31117183814354993</v>
      </c>
      <c r="I11" s="42">
        <f>最終需要項目別移輸入誘発額表!I11/生産者価格評価表!W$20</f>
        <v>0.78030996374106842</v>
      </c>
      <c r="J11" s="42"/>
      <c r="K11" s="42">
        <f>最終需要項目別移輸入誘発額表!K11/生産者価格評価表!AA$20</f>
        <v>0.16215332727854992</v>
      </c>
      <c r="L11" s="42">
        <f>最終需要項目別移輸入誘発額表!L11/生産者価格評価表!AB$20</f>
        <v>0.18766782836985094</v>
      </c>
      <c r="M11" s="43">
        <f>最終需要項目別移輸入誘発額表!M11/生産者価格評価表!AD$20</f>
        <v>0.20038231495104913</v>
      </c>
    </row>
    <row r="12" spans="2:19" x14ac:dyDescent="0.15">
      <c r="B12" s="5" t="s">
        <v>3</v>
      </c>
      <c r="C12" s="13" t="s">
        <v>36</v>
      </c>
      <c r="D12" s="41">
        <f>最終需要項目別移輸入誘発額表!D12/生産者価格評価表!R$20</f>
        <v>1.3895090102150865E-8</v>
      </c>
      <c r="E12" s="42">
        <f>最終需要項目別移輸入誘発額表!E12/生産者価格評価表!S$20</f>
        <v>2.5517709813937279E-8</v>
      </c>
      <c r="F12" s="42">
        <f>最終需要項目別移輸入誘発額表!F12/生産者価格評価表!T$20</f>
        <v>2.3665809084433343E-8</v>
      </c>
      <c r="G12" s="42">
        <f>最終需要項目別移輸入誘発額表!G12/生産者価格評価表!U$20</f>
        <v>3.0312129919198262E-6</v>
      </c>
      <c r="H12" s="42">
        <f>最終需要項目別移輸入誘発額表!H12/生産者価格評価表!V$20</f>
        <v>1.3627215328453453E-6</v>
      </c>
      <c r="I12" s="42">
        <f>最終需要項目別移輸入誘発額表!I12/生産者価格評価表!W$20</f>
        <v>2.7620577102416528E-9</v>
      </c>
      <c r="J12" s="42"/>
      <c r="K12" s="42">
        <f>最終需要項目別移輸入誘発額表!K12/生産者価格評価表!AA$20</f>
        <v>2.1814280638366516E-8</v>
      </c>
      <c r="L12" s="42">
        <f>最終需要項目別移輸入誘発額表!L12/生産者価格評価表!AB$20</f>
        <v>2.3958306891142724E-8</v>
      </c>
      <c r="M12" s="43">
        <f>最終需要項目別移輸入誘発額表!M12/生産者価格評価表!AD$20</f>
        <v>3.1399051767884099E-7</v>
      </c>
    </row>
    <row r="13" spans="2:19" x14ac:dyDescent="0.15">
      <c r="B13" s="5" t="s">
        <v>4</v>
      </c>
      <c r="C13" s="13" t="s">
        <v>37</v>
      </c>
      <c r="D13" s="41">
        <f>最終需要項目別移輸入誘発額表!D13/生産者価格評価表!R$20</f>
        <v>5.4680769195093702E-3</v>
      </c>
      <c r="E13" s="42">
        <f>最終需要項目別移輸入誘発額表!E13/生産者価格評価表!S$20</f>
        <v>1.2840700976885416E-2</v>
      </c>
      <c r="F13" s="42">
        <f>最終需要項目別移輸入誘発額表!F13/生産者価格評価表!T$20</f>
        <v>6.1896502358018135E-3</v>
      </c>
      <c r="G13" s="42">
        <f>最終需要項目別移輸入誘発額表!G13/生産者価格評価表!U$20</f>
        <v>3.5251791028817108E-3</v>
      </c>
      <c r="H13" s="42">
        <f>最終需要項目別移輸入誘発額表!H13/生産者価格評価表!V$20</f>
        <v>3.1005534141203221E-3</v>
      </c>
      <c r="I13" s="42">
        <f>最終需要項目別移輸入誘発額表!I13/生産者価格評価表!W$20</f>
        <v>9.0557265699190348E-4</v>
      </c>
      <c r="J13" s="42"/>
      <c r="K13" s="42">
        <f>最終需要項目別移輸入誘発額表!K13/生産者価格評価表!AA$20</f>
        <v>7.8522019811978934E-3</v>
      </c>
      <c r="L13" s="42">
        <f>最終需要項目別移輸入誘発額表!L13/生産者価格評価表!AB$20</f>
        <v>7.5376046998164832E-3</v>
      </c>
      <c r="M13" s="43">
        <f>最終需要項目別移輸入誘発額表!M13/生産者価格評価表!AD$20</f>
        <v>8.8357014943727923E-3</v>
      </c>
    </row>
    <row r="14" spans="2:19" x14ac:dyDescent="0.15">
      <c r="B14" s="5" t="s">
        <v>5</v>
      </c>
      <c r="C14" s="13" t="s">
        <v>38</v>
      </c>
      <c r="D14" s="41">
        <f>最終需要項目別移輸入誘発額表!D14/生産者価格評価表!R$20</f>
        <v>2.4082725290984722E-2</v>
      </c>
      <c r="E14" s="42">
        <f>最終需要項目別移輸入誘発額表!E14/生産者価格評価表!S$20</f>
        <v>2.2408254290790134E-2</v>
      </c>
      <c r="F14" s="42">
        <f>最終需要項目別移輸入誘発額表!F14/生産者価格評価表!T$20</f>
        <v>3.2022639543307814E-3</v>
      </c>
      <c r="G14" s="42">
        <f>最終需要項目別移輸入誘発額表!G14/生産者価格評価表!U$20</f>
        <v>9.3466748887660305E-3</v>
      </c>
      <c r="H14" s="42">
        <f>最終需要項目別移輸入誘発額表!H14/生産者価格評価表!V$20</f>
        <v>1.0357691801632143E-2</v>
      </c>
      <c r="I14" s="42">
        <f>最終需要項目別移輸入誘発額表!I14/生産者価格評価表!W$20</f>
        <v>9.0640144522042003E-4</v>
      </c>
      <c r="J14" s="42"/>
      <c r="K14" s="42">
        <f>最終需要項目別移輸入誘発額表!K14/生産者価格評価表!AA$20</f>
        <v>4.9740319655439255E-3</v>
      </c>
      <c r="L14" s="42">
        <f>最終需要項目別移輸入誘発額表!L14/生産者価格評価表!AB$20</f>
        <v>5.7732787872404375E-3</v>
      </c>
      <c r="M14" s="43">
        <f>最終需要項目別移輸入誘発額表!M14/生産者価格評価表!AD$20</f>
        <v>1.3491143981651943E-2</v>
      </c>
    </row>
    <row r="15" spans="2:19" x14ac:dyDescent="0.15">
      <c r="B15" s="5" t="s">
        <v>6</v>
      </c>
      <c r="C15" s="13" t="s">
        <v>39</v>
      </c>
      <c r="D15" s="41">
        <f>最終需要項目別移輸入誘発額表!D15/生産者価格評価表!R$20</f>
        <v>7.25247569228316E-4</v>
      </c>
      <c r="E15" s="42">
        <f>最終需要項目別移輸入誘発額表!E15/生産者価格評価表!S$20</f>
        <v>6.4399248099670844E-3</v>
      </c>
      <c r="F15" s="42">
        <f>最終需要項目別移輸入誘発額表!F15/生産者価格評価表!T$20</f>
        <v>9.8498758647488699E-4</v>
      </c>
      <c r="G15" s="42">
        <f>最終需要項目別移輸入誘発額表!G15/生産者価格評価表!U$20</f>
        <v>8.5149453015532074E-4</v>
      </c>
      <c r="H15" s="42">
        <f>最終需要項目別移輸入誘発額表!H15/生産者価格評価表!V$20</f>
        <v>6.8706520171616119E-4</v>
      </c>
      <c r="I15" s="42">
        <f>最終需要項目別移輸入誘発額表!I15/生産者価格評価表!W$20</f>
        <v>1.0297757545757611E-4</v>
      </c>
      <c r="J15" s="42"/>
      <c r="K15" s="42">
        <f>最終需要項目別移輸入誘発額表!K15/生産者価格評価表!AA$20</f>
        <v>1.6583269747055089E-3</v>
      </c>
      <c r="L15" s="42">
        <f>最終需要項目別移輸入誘発額表!L15/生産者価格評価表!AB$20</f>
        <v>1.204499665727147E-3</v>
      </c>
      <c r="M15" s="43">
        <f>最終需要項目別移輸入誘発額表!M15/生産者価格評価表!AD$20</f>
        <v>3.352306202077267E-3</v>
      </c>
    </row>
    <row r="16" spans="2:19" x14ac:dyDescent="0.15">
      <c r="B16" s="5" t="s">
        <v>7</v>
      </c>
      <c r="C16" s="13" t="s">
        <v>40</v>
      </c>
      <c r="D16" s="41">
        <f>最終需要項目別移輸入誘発額表!D16/生産者価格評価表!R$20</f>
        <v>1.0515393414102332E-3</v>
      </c>
      <c r="E16" s="42">
        <f>最終需要項目別移輸入誘発額表!E16/生産者価格評価表!S$20</f>
        <v>1.5317674164730417E-2</v>
      </c>
      <c r="F16" s="42">
        <f>最終需要項目別移輸入誘発額表!F16/生産者価格評価表!T$20</f>
        <v>7.9787741559011051E-4</v>
      </c>
      <c r="G16" s="42">
        <f>最終需要項目別移輸入誘発額表!G16/生産者価格評価表!U$20</f>
        <v>6.7376509794671671E-4</v>
      </c>
      <c r="H16" s="42">
        <f>最終需要項目別移輸入誘発額表!H16/生産者価格評価表!V$20</f>
        <v>1.9621571548663168E-3</v>
      </c>
      <c r="I16" s="42">
        <f>最終需要項目別移輸入誘発額表!I16/生産者価格評価表!W$20</f>
        <v>1.7804334599650715E-4</v>
      </c>
      <c r="J16" s="42"/>
      <c r="K16" s="42">
        <f>最終需要項目別移輸入誘発額表!K16/生産者価格評価表!AA$20</f>
        <v>1.5257514266629245E-3</v>
      </c>
      <c r="L16" s="42">
        <f>最終需要項目別移輸入誘発額表!L16/生産者価格評価表!AB$20</f>
        <v>1.4271303555594989E-3</v>
      </c>
      <c r="M16" s="43">
        <f>最終需要項目別移輸入誘発額表!M16/生産者価格評価表!AD$20</f>
        <v>7.3802793501058454E-3</v>
      </c>
    </row>
    <row r="17" spans="2:13" x14ac:dyDescent="0.15">
      <c r="B17" s="5" t="s">
        <v>8</v>
      </c>
      <c r="C17" s="13" t="s">
        <v>41</v>
      </c>
      <c r="D17" s="41">
        <f>最終需要項目別移輸入誘発額表!D17/生産者価格評価表!R$20</f>
        <v>2.0104106303116608E-2</v>
      </c>
      <c r="E17" s="42">
        <f>最終需要項目別移輸入誘発額表!E17/生産者価格評価表!S$20</f>
        <v>2.6163500586430324E-2</v>
      </c>
      <c r="F17" s="42">
        <f>最終需要項目別移輸入誘発額表!F17/生産者価格評価表!T$20</f>
        <v>1.0966432229509326E-2</v>
      </c>
      <c r="G17" s="42">
        <f>最終需要項目別移輸入誘発額表!G17/生産者価格評価表!U$20</f>
        <v>1.7131087175019651E-2</v>
      </c>
      <c r="H17" s="42">
        <f>最終需要項目別移輸入誘発額表!H17/生産者価格評価表!V$20</f>
        <v>1.1792186635486316E-2</v>
      </c>
      <c r="I17" s="42">
        <f>最終需要項目別移輸入誘発額表!I17/生産者価格評価表!W$20</f>
        <v>1.8538650843984061E-3</v>
      </c>
      <c r="J17" s="42"/>
      <c r="K17" s="42">
        <f>最終需要項目別移輸入誘発額表!K17/生産者価格評価表!AA$20</f>
        <v>1.5675856876311976E-2</v>
      </c>
      <c r="L17" s="42">
        <f>最終需要項目別移輸入誘発額表!L17/生産者価格評価表!AB$20</f>
        <v>1.3513617427539211E-2</v>
      </c>
      <c r="M17" s="43">
        <f>最終需要項目別移輸入誘発額表!M17/生産者価格評価表!AD$20</f>
        <v>1.8565204046335243E-2</v>
      </c>
    </row>
    <row r="18" spans="2:13" x14ac:dyDescent="0.15">
      <c r="B18" s="5" t="s">
        <v>9</v>
      </c>
      <c r="C18" s="13" t="s">
        <v>42</v>
      </c>
      <c r="D18" s="41">
        <f>最終需要項目別移輸入誘発額表!D18/生産者価格評価表!R$20</f>
        <v>2.8234752472503281E-2</v>
      </c>
      <c r="E18" s="42">
        <f>最終需要項目別移輸入誘発額表!E18/生産者価格評価表!S$20</f>
        <v>5.7091964540211537E-2</v>
      </c>
      <c r="F18" s="42">
        <f>最終需要項目別移輸入誘発額表!F18/生産者価格評価表!T$20</f>
        <v>2.1621852463086465E-2</v>
      </c>
      <c r="G18" s="42">
        <f>最終需要項目別移輸入誘発額表!G18/生産者価格評価表!U$20</f>
        <v>3.5937782247498169E-2</v>
      </c>
      <c r="H18" s="42">
        <f>最終需要項目別移輸入誘発額表!H18/生産者価格評価表!V$20</f>
        <v>0.16445324905794295</v>
      </c>
      <c r="I18" s="42">
        <f>最終需要項目別移輸入誘発額表!I18/生産者価格評価表!W$20</f>
        <v>0.11718568791270348</v>
      </c>
      <c r="J18" s="42"/>
      <c r="K18" s="42">
        <f>最終需要項目別移輸入誘発額表!K18/生産者価格評価表!AA$20</f>
        <v>3.0838296514084915E-2</v>
      </c>
      <c r="L18" s="42">
        <f>最終需要項目別移輸入誘発額表!L18/生産者価格評価表!AB$20</f>
        <v>3.3099692882604212E-2</v>
      </c>
      <c r="M18" s="43">
        <f>最終需要項目別移輸入誘発額表!M18/生産者価格評価表!AD$20</f>
        <v>6.0591172253687528E-2</v>
      </c>
    </row>
    <row r="19" spans="2:13" x14ac:dyDescent="0.15">
      <c r="B19" s="5" t="s">
        <v>10</v>
      </c>
      <c r="C19" s="13" t="s">
        <v>43</v>
      </c>
      <c r="D19" s="41">
        <f>最終需要項目別移輸入誘発額表!D19/生産者価格評価表!R$20</f>
        <v>5.9003570068291006E-11</v>
      </c>
      <c r="E19" s="42">
        <f>最終需要項目別移輸入誘発額表!E19/生産者価格評価表!S$20</f>
        <v>1.2564204374491578E-9</v>
      </c>
      <c r="F19" s="42">
        <f>最終需要項目別移輸入誘発額表!F19/生産者価格評価表!T$20</f>
        <v>1.6286144705695449E-7</v>
      </c>
      <c r="G19" s="42">
        <f>最終需要項目別移輸入誘発額表!G19/生産者価格評価表!U$20</f>
        <v>2.1378890165726218E-10</v>
      </c>
      <c r="H19" s="42">
        <f>最終需要項目別移輸入誘発額表!H19/生産者価格評価表!V$20</f>
        <v>1.1757207663079612E-10</v>
      </c>
      <c r="I19" s="42">
        <f>最終需要項目別移輸入誘発額表!I19/生産者価格評価表!W$20</f>
        <v>1.2068909767537147E-11</v>
      </c>
      <c r="J19" s="42"/>
      <c r="K19" s="42">
        <f>最終需要項目別移輸入誘発額表!K19/生産者価格評価表!AA$20</f>
        <v>1.0162366063782944E-10</v>
      </c>
      <c r="L19" s="42">
        <f>最終需要項目別移輸入誘発額表!L19/生産者価格評価表!AB$20</f>
        <v>1.4030887581466832E-10</v>
      </c>
      <c r="M19" s="43">
        <f>最終需要項目別移輸入誘発額表!M19/生産者価格評価表!AD$20</f>
        <v>2.616587584050194E-8</v>
      </c>
    </row>
    <row r="20" spans="2:13" x14ac:dyDescent="0.15">
      <c r="B20" s="5" t="s">
        <v>11</v>
      </c>
      <c r="C20" s="13" t="s">
        <v>44</v>
      </c>
      <c r="D20" s="41">
        <f>最終需要項目別移輸入誘発額表!D20/生産者価格評価表!R$20</f>
        <v>0.18157535000451544</v>
      </c>
      <c r="E20" s="42">
        <f>最終需要項目別移輸入誘発額表!E20/生産者価格評価表!S$20</f>
        <v>7.2344836594244816E-2</v>
      </c>
      <c r="F20" s="42">
        <f>最終需要項目別移輸入誘発額表!F20/生産者価格評価表!T$20</f>
        <v>0.1660244487198079</v>
      </c>
      <c r="G20" s="42">
        <f>最終需要項目別移輸入誘発額表!G20/生産者価格評価表!U$20</f>
        <v>3.7408781254843849E-2</v>
      </c>
      <c r="H20" s="42">
        <f>最終需要項目別移輸入誘発額表!H20/生産者価格評価表!V$20</f>
        <v>5.5208842519611813E-2</v>
      </c>
      <c r="I20" s="42">
        <f>最終需要項目別移輸入誘発額表!I20/生産者価格評価表!W$20</f>
        <v>4.6648969963053828E-3</v>
      </c>
      <c r="J20" s="42"/>
      <c r="K20" s="42">
        <f>最終需要項目別移輸入誘発額表!K20/生産者価格評価表!AA$20</f>
        <v>3.1204696986007273E-2</v>
      </c>
      <c r="L20" s="42">
        <f>最終需要項目別移輸入誘発額表!L20/生産者価格評価表!AB$20</f>
        <v>3.2573271760544677E-2</v>
      </c>
      <c r="M20" s="43">
        <f>最終需要項目別移輸入誘発額表!M20/生産者価格評価表!AD$20</f>
        <v>7.5555451777475288E-2</v>
      </c>
    </row>
    <row r="21" spans="2:13" x14ac:dyDescent="0.15">
      <c r="B21" s="5" t="s">
        <v>12</v>
      </c>
      <c r="C21" s="13" t="s">
        <v>45</v>
      </c>
      <c r="D21" s="41">
        <f>最終需要項目別移輸入誘発額表!D21/生産者価格評価表!R$20</f>
        <v>6.0670414957399502E-4</v>
      </c>
      <c r="E21" s="42">
        <f>最終需要項目別移輸入誘発額表!E21/生産者価格評価表!S$20</f>
        <v>2.2725365276923888E-3</v>
      </c>
      <c r="F21" s="42">
        <f>最終需要項目別移輸入誘発額表!F21/生産者価格評価表!T$20</f>
        <v>5.0609356865769406E-4</v>
      </c>
      <c r="G21" s="42">
        <f>最終需要項目別移輸入誘発額表!G21/生産者価格評価表!U$20</f>
        <v>2.1982841651480515E-3</v>
      </c>
      <c r="H21" s="42">
        <f>最終需要項目別移輸入誘発額表!H21/生産者価格評価表!V$20</f>
        <v>1.2089347590896E-3</v>
      </c>
      <c r="I21" s="42">
        <f>最終需要項目別移輸入誘発額表!I21/生産者価格評価表!W$20</f>
        <v>1.2409855248291063E-4</v>
      </c>
      <c r="J21" s="42"/>
      <c r="K21" s="42">
        <f>最終需要項目別移輸入誘発額表!K21/生産者価格評価表!AA$20</f>
        <v>1.0373856203229699E-3</v>
      </c>
      <c r="L21" s="42">
        <f>最終需要項目別移輸入誘発額表!L21/生産者価格評価表!AB$20</f>
        <v>8.7058496641786618E-4</v>
      </c>
      <c r="M21" s="43">
        <f>最終需要項目別移輸入誘発額表!M21/生産者価格評価表!AD$20</f>
        <v>1.5119554226595542E-3</v>
      </c>
    </row>
    <row r="22" spans="2:13" x14ac:dyDescent="0.15">
      <c r="B22" s="6"/>
      <c r="C22" s="13" t="s">
        <v>87</v>
      </c>
      <c r="D22" s="44">
        <f>最終需要項目別移輸入誘発額表!D22/生産者価格評価表!R$20</f>
        <v>0.48159186002157628</v>
      </c>
      <c r="E22" s="44">
        <f>最終需要項目別移輸入誘発額表!E22/生産者価格評価表!S$20</f>
        <v>0.43081794136958818</v>
      </c>
      <c r="F22" s="44">
        <f>最終需要項目別移輸入誘発額表!F22/生産者価格評価表!T$20</f>
        <v>0.2980666777830443</v>
      </c>
      <c r="G22" s="44">
        <f>最終需要項目別移輸入誘発額表!G22/生産者価格評価表!U$20</f>
        <v>0.42093892618456197</v>
      </c>
      <c r="H22" s="44">
        <f>最終需要項目別移輸入誘発額表!H22/生産者価格評価表!V$20</f>
        <v>0.56437797731024708</v>
      </c>
      <c r="I22" s="44">
        <f>最終需要項目別移輸入誘発額表!I22/生産者価格評価表!W$20</f>
        <v>0.91774419770793847</v>
      </c>
      <c r="J22" s="44"/>
      <c r="K22" s="44">
        <f>最終需要項目別移輸入誘発額表!K22/生産者価格評価表!AA$20</f>
        <v>0.27191299057620544</v>
      </c>
      <c r="L22" s="44">
        <f>最終需要項目別移輸入誘発額表!L22/生産者価格評価表!AB$20</f>
        <v>0.30099484555976147</v>
      </c>
      <c r="M22" s="45">
        <f>最終需要項目別移輸入誘発額表!M22/生産者価格評価表!AD$20</f>
        <v>0.39948312338228081</v>
      </c>
    </row>
    <row r="25" spans="2:13" x14ac:dyDescent="0.15">
      <c r="D25" s="46">
        <f>D22+最終需要項目別粗付加価値誘発係数表!D22</f>
        <v>0.99999999999999967</v>
      </c>
      <c r="E25" s="46">
        <f>E22+最終需要項目別粗付加価値誘発係数表!E22</f>
        <v>0.99999999999999989</v>
      </c>
      <c r="F25" s="46">
        <f>F22+最終需要項目別粗付加価値誘発係数表!F22</f>
        <v>1</v>
      </c>
      <c r="G25" s="46">
        <f>G22+最終需要項目別粗付加価値誘発係数表!G22</f>
        <v>0.99999999999999944</v>
      </c>
      <c r="H25" s="46">
        <f>H22+最終需要項目別粗付加価値誘発係数表!H22</f>
        <v>1</v>
      </c>
      <c r="I25" s="46">
        <f>I22+最終需要項目別粗付加価値誘発係数表!I22</f>
        <v>0.99999999999999989</v>
      </c>
      <c r="J25" s="46">
        <f>J22+最終需要項目別粗付加価値誘発係数表!J22</f>
        <v>0</v>
      </c>
      <c r="K25" s="46">
        <f>K22+最終需要項目別粗付加価値誘発係数表!K22</f>
        <v>1.0000000000000004</v>
      </c>
      <c r="L25" s="46">
        <f>L22+最終需要項目別粗付加価値誘発係数表!L22</f>
        <v>1.0000000000000004</v>
      </c>
      <c r="M25" s="46">
        <f>M22+最終需要項目別粗付加価値誘発係数表!M22</f>
        <v>1.0000000000000002</v>
      </c>
    </row>
  </sheetData>
  <phoneticPr fontId="2"/>
  <pageMargins left="0.7" right="0.7" top="0.75" bottom="0.75" header="0.3" footer="0.3"/>
  <ignoredErrors>
    <ignoredError sqref="B9:B21 D7:L7" numberStoredAsText="1"/>
  </ignoredError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4"/>
  <dimension ref="B6:S22"/>
  <sheetViews>
    <sheetView workbookViewId="0"/>
  </sheetViews>
  <sheetFormatPr defaultRowHeight="13.5" x14ac:dyDescent="0.15"/>
  <cols>
    <col min="3" max="3" width="18.625" customWidth="1"/>
    <col min="4" max="4" width="9.125" bestFit="1" customWidth="1"/>
    <col min="5" max="5" width="9.25" bestFit="1" customWidth="1"/>
    <col min="6" max="9" width="9.125" bestFit="1" customWidth="1"/>
    <col min="10" max="10" width="9.125" customWidth="1"/>
    <col min="11" max="12" width="9.125" bestFit="1" customWidth="1"/>
    <col min="13" max="13" width="9.25" bestFit="1" customWidth="1"/>
  </cols>
  <sheetData>
    <row r="6" spans="2:19" x14ac:dyDescent="0.15">
      <c r="C6" s="1"/>
    </row>
    <row r="7" spans="2:19" x14ac:dyDescent="0.15">
      <c r="B7" s="3"/>
      <c r="C7" s="4"/>
      <c r="D7" s="7" t="s">
        <v>14</v>
      </c>
      <c r="E7" s="5" t="s">
        <v>15</v>
      </c>
      <c r="F7" s="5" t="s">
        <v>16</v>
      </c>
      <c r="G7" s="5" t="s">
        <v>17</v>
      </c>
      <c r="H7" s="5" t="s">
        <v>18</v>
      </c>
      <c r="I7" s="5" t="s">
        <v>19</v>
      </c>
      <c r="J7" s="5" t="s">
        <v>20</v>
      </c>
      <c r="K7" s="5" t="s">
        <v>22</v>
      </c>
      <c r="L7" s="5" t="s">
        <v>23</v>
      </c>
      <c r="M7" s="5"/>
    </row>
    <row r="8" spans="2:19" ht="40.5" x14ac:dyDescent="0.15">
      <c r="B8" s="8"/>
      <c r="C8" s="9"/>
      <c r="D8" s="12" t="s">
        <v>47</v>
      </c>
      <c r="E8" s="10" t="s">
        <v>48</v>
      </c>
      <c r="F8" s="10" t="s">
        <v>49</v>
      </c>
      <c r="G8" s="10" t="s">
        <v>50</v>
      </c>
      <c r="H8" s="10" t="s">
        <v>51</v>
      </c>
      <c r="I8" s="10" t="s">
        <v>52</v>
      </c>
      <c r="J8" s="10" t="s">
        <v>85</v>
      </c>
      <c r="K8" s="10" t="s">
        <v>56</v>
      </c>
      <c r="L8" s="10" t="s">
        <v>57</v>
      </c>
      <c r="M8" s="13" t="s">
        <v>86</v>
      </c>
      <c r="N8" s="1"/>
      <c r="O8" s="1"/>
      <c r="P8" s="1"/>
      <c r="Q8" s="1"/>
      <c r="R8" s="1"/>
      <c r="S8" s="1"/>
    </row>
    <row r="9" spans="2:19" x14ac:dyDescent="0.15">
      <c r="B9" s="5" t="s">
        <v>0</v>
      </c>
      <c r="C9" s="13" t="s">
        <v>66</v>
      </c>
      <c r="D9" s="37">
        <f>IF(最終需要項目別移輸入誘発額表!$M9&lt;1,"-",最終需要項目別移輸入誘発額表!D9/最終需要項目別移輸入誘発額表!$M9)</f>
        <v>1.1027409627055753E-2</v>
      </c>
      <c r="E9" s="38">
        <f>IF(最終需要項目別移輸入誘発額表!$M9&lt;1,"-",最終需要項目別移輸入誘発額表!E9/最終需要項目別移輸入誘発額表!$M9)</f>
        <v>0.41107861997045431</v>
      </c>
      <c r="F9" s="38">
        <f>IF(最終需要項目別移輸入誘発額表!$M9&lt;1,"-",最終需要項目別移輸入誘発額表!F9/最終需要項目別移輸入誘発額表!$M9)</f>
        <v>4.1734001889512887E-2</v>
      </c>
      <c r="G9" s="38">
        <f>IF(最終需要項目別移輸入誘発額表!$M9&lt;1,"-",最終需要項目別移輸入誘発額表!G9/最終需要項目別移輸入誘発額表!$M9)</f>
        <v>1.1236012961068959E-2</v>
      </c>
      <c r="H9" s="38">
        <f>IF(最終需要項目別移輸入誘発額表!$M9&lt;1,"-",最終需要項目別移輸入誘発額表!H9/最終需要項目別移輸入誘発額表!$M9)</f>
        <v>5.8283098853809459E-2</v>
      </c>
      <c r="I9" s="38">
        <f>IF(最終需要項目別移輸入誘発額表!$M9&lt;1,"-",最終需要項目別移輸入誘発額表!I9/最終需要項目別移輸入誘発額表!$M9)</f>
        <v>-2.3934949278491393E-5</v>
      </c>
      <c r="J9" s="38">
        <f>IF(最終需要項目別移輸入誘発額表!$M9&lt;1,"-",最終需要項目別移輸入誘発額表!J9/最終需要項目別移輸入誘発額表!$M9)</f>
        <v>0</v>
      </c>
      <c r="K9" s="38">
        <f>IF(最終需要項目別移輸入誘発額表!$M9&lt;1,"-",最終需要項目別移輸入誘発額表!K9/最終需要項目別移輸入誘発額表!$M9)</f>
        <v>4.4943150152386604E-2</v>
      </c>
      <c r="L9" s="39">
        <f>IF(最終需要項目別移輸入誘発額表!$M9&lt;1,"-",最終需要項目別移輸入誘発額表!L9/最終需要項目別移輸入誘発額表!$M9)</f>
        <v>0.42172164149499058</v>
      </c>
      <c r="M9" s="40">
        <f>IF(最終需要項目別移輸入誘発額表!$M9&lt;1,"-",最終需要項目別移輸入誘発額表!M9/最終需要項目別移輸入誘発額表!$M9)</f>
        <v>1</v>
      </c>
    </row>
    <row r="10" spans="2:19" x14ac:dyDescent="0.15">
      <c r="B10" s="5" t="s">
        <v>1</v>
      </c>
      <c r="C10" s="13" t="s">
        <v>34</v>
      </c>
      <c r="D10" s="41">
        <f>IF(最終需要項目別移輸入誘発額表!$M10&lt;1,"-",最終需要項目別移輸入誘発額表!D10/最終需要項目別移輸入誘発額表!$M10)</f>
        <v>4.2588021022211915E-3</v>
      </c>
      <c r="E10" s="42">
        <f>IF(最終需要項目別移輸入誘発額表!$M10&lt;1,"-",最終需要項目別移輸入誘発額表!E10/最終需要項目別移輸入誘発額表!$M10)</f>
        <v>0.55461071677350882</v>
      </c>
      <c r="F10" s="42">
        <f>IF(最終需要項目別移輸入誘発額表!$M10&lt;1,"-",最終需要項目別移輸入誘発額表!F10/最終需要項目別移輸入誘発額表!$M10)</f>
        <v>9.806392000075935E-2</v>
      </c>
      <c r="G10" s="42">
        <f>IF(最終需要項目別移輸入誘発額表!$M10&lt;1,"-",最終需要項目別移輸入誘発額表!G10/最終需要項目別移輸入誘発額表!$M10)</f>
        <v>2.8561905892510866E-2</v>
      </c>
      <c r="H10" s="42">
        <f>IF(最終需要項目別移輸入誘発額表!$M10&lt;1,"-",最終需要項目別移輸入誘発額表!H10/最終需要項目別移輸入誘発額表!$M10)</f>
        <v>7.9257276619714032E-2</v>
      </c>
      <c r="I10" s="42">
        <f>IF(最終需要項目別移輸入誘発額表!$M10&lt;1,"-",最終需要項目別移輸入誘発額表!I10/最終需要項目別移輸入誘発額表!$M10)</f>
        <v>-1.8389555109567532E-6</v>
      </c>
      <c r="J10" s="42">
        <f>IF(最終需要項目別移輸入誘発額表!$M10&lt;1,"-",最終需要項目別移輸入誘発額表!J10/最終需要項目別移輸入誘発額表!$M10)</f>
        <v>0</v>
      </c>
      <c r="K10" s="42">
        <f>IF(最終需要項目別移輸入誘発額表!$M10&lt;1,"-",最終需要項目別移輸入誘発額表!K10/最終需要項目別移輸入誘発額表!$M10)</f>
        <v>2.5195606399101265E-2</v>
      </c>
      <c r="L10" s="42">
        <f>IF(最終需要項目別移輸入誘発額表!$M10&lt;1,"-",最終需要項目別移輸入誘発額表!L10/最終需要項目別移輸入誘発額表!$M10)</f>
        <v>0.2100536111676955</v>
      </c>
      <c r="M10" s="43">
        <f>IF(最終需要項目別移輸入誘発額表!$M10&lt;1,"-",最終需要項目別移輸入誘発額表!M10/最終需要項目別移輸入誘発額表!$M10)</f>
        <v>1</v>
      </c>
    </row>
    <row r="11" spans="2:19" x14ac:dyDescent="0.15">
      <c r="B11" s="5" t="s">
        <v>2</v>
      </c>
      <c r="C11" s="13" t="s">
        <v>35</v>
      </c>
      <c r="D11" s="41">
        <f>IF(最終需要項目別移輸入誘発額表!$M11&lt;1,"-",最終需要項目別移輸入誘発額表!D11/最終需要項目別移輸入誘発額表!$M11)</f>
        <v>1.0356706530512395E-2</v>
      </c>
      <c r="E11" s="42">
        <f>IF(最終需要項目別移輸入誘発額表!$M11&lt;1,"-",最終需要項目別移輸入誘発額表!E11/最終需要項目別移輸入誘発額表!$M11)</f>
        <v>0.44305257238862877</v>
      </c>
      <c r="F11" s="42">
        <f>IF(最終需要項目別移輸入誘発額表!$M11&lt;1,"-",最終需要項目別移輸入誘発額表!F11/最終需要項目別移輸入誘発額表!$M11)</f>
        <v>6.5820203337179528E-2</v>
      </c>
      <c r="G11" s="42">
        <f>IF(最終需要項目別移輸入誘発額表!$M11&lt;1,"-",最終需要項目別移輸入誘発額表!G11/最終需要項目別移輸入誘発額表!$M11)</f>
        <v>4.9418584519552881E-2</v>
      </c>
      <c r="H11" s="42">
        <f>IF(最終需要項目別移輸入誘発額表!$M11&lt;1,"-",最終需要項目別移輸入誘発額表!H11/最終需要項目別移輸入誘発額表!$M11)</f>
        <v>0.22396927381575843</v>
      </c>
      <c r="I11" s="42">
        <f>IF(最終需要項目別移輸入誘発額表!$M11&lt;1,"-",最終需要項目別移輸入誘発額表!I11/最終需要項目別移輸入誘発額表!$M11)</f>
        <v>-5.5484336663849643E-5</v>
      </c>
      <c r="J11" s="42">
        <f>IF(最終需要項目別移輸入誘発額表!$M11&lt;1,"-",最終需要項目別移輸入誘発額表!J11/最終需要項目別移輸入誘発額表!$M11)</f>
        <v>0</v>
      </c>
      <c r="K11" s="42">
        <f>IF(最終需要項目別移輸入誘発額表!$M11&lt;1,"-",最終需要項目別移輸入誘発額表!K11/最終需要項目別移輸入誘発額表!$M11)</f>
        <v>2.0391942987374602E-2</v>
      </c>
      <c r="L11" s="42">
        <f>IF(最終需要項目別移輸入誘発額表!$M11&lt;1,"-",最終需要項目別移輸入誘発額表!L11/最終需要項目別移輸入誘発額表!$M11)</f>
        <v>0.18704620075765718</v>
      </c>
      <c r="M11" s="43">
        <f>IF(最終需要項目別移輸入誘発額表!$M11&lt;1,"-",最終需要項目別移輸入誘発額表!M11/最終需要項目別移輸入誘発額表!$M11)</f>
        <v>1</v>
      </c>
    </row>
    <row r="12" spans="2:19" x14ac:dyDescent="0.15">
      <c r="B12" s="5" t="s">
        <v>3</v>
      </c>
      <c r="C12" s="13" t="s">
        <v>36</v>
      </c>
      <c r="D12" s="41">
        <f>IF(最終需要項目別移輸入誘発額表!$M12&lt;1,"-",最終需要項目別移輸入誘発額表!D12/最終需要項目別移輸入誘発額表!$M12)</f>
        <v>4.3536192969685953E-4</v>
      </c>
      <c r="E12" s="42">
        <f>IF(最終需要項目別移輸入誘発額表!$M12&lt;1,"-",最終需要項目別移輸入誘発額表!E12/最終需要項目別移輸入誘発額表!$M12)</f>
        <v>3.5104815410241644E-2</v>
      </c>
      <c r="F12" s="42">
        <f>IF(最終需要項目別移輸入誘発額表!$M12&lt;1,"-",最終需要項目別移輸入誘発額表!F12/最終需要項目別移輸入誘発額表!$M12)</f>
        <v>1.1832766232463461E-2</v>
      </c>
      <c r="G12" s="42">
        <f>IF(最終需要項目別移輸入誘発額表!$M12&lt;1,"-",最終需要項目別移輸入誘発額表!G12/最終需要項目別移輸入誘発額表!$M12)</f>
        <v>0.30968958669499758</v>
      </c>
      <c r="H12" s="42">
        <f>IF(最終需要項目別移輸入誘発額表!$M12&lt;1,"-",最終需要項目別移輸入誘発額表!H12/最終需要項目別移輸入誘発額表!$M12)</f>
        <v>0.62594782062736609</v>
      </c>
      <c r="I12" s="42">
        <f>IF(最終需要項目別移輸入誘発額表!$M12&lt;1,"-",最終需要項目別移輸入誘発額表!I12/最終需要項目別移輸入誘発額表!$M12)</f>
        <v>-1.2533687172857699E-7</v>
      </c>
      <c r="J12" s="42">
        <f>IF(最終需要項目別移輸入誘発額表!$M12&lt;1,"-",最終需要項目別移輸入誘発額表!J12/最終需要項目別移輸入誘発額表!$M12)</f>
        <v>0</v>
      </c>
      <c r="K12" s="42">
        <f>IF(最終需要項目別移輸入誘発額表!$M12&lt;1,"-",最終需要項目別移輸入誘発額表!K12/最終需要項目別移輸入誘発額表!$M12)</f>
        <v>1.7507192071298846E-3</v>
      </c>
      <c r="L12" s="42">
        <f>IF(最終需要項目別移輸入誘発額表!$M12&lt;1,"-",最終需要項目別移輸入誘発額表!L12/最終需要項目別移輸入誘発額表!$M12)</f>
        <v>1.5239055234976363E-2</v>
      </c>
      <c r="M12" s="43">
        <f>IF(最終需要項目別移輸入誘発額表!$M12&lt;1,"-",最終需要項目別移輸入誘発額表!M12/最終需要項目別移輸入誘発額表!$M12)</f>
        <v>1</v>
      </c>
    </row>
    <row r="13" spans="2:19" x14ac:dyDescent="0.15">
      <c r="B13" s="5" t="s">
        <v>4</v>
      </c>
      <c r="C13" s="13" t="s">
        <v>37</v>
      </c>
      <c r="D13" s="41">
        <f>IF(最終需要項目別移輸入誘発額表!$M13&lt;1,"-",最終需要項目別移輸入誘発額表!D13/最終需要項目別移輸入誘発額表!$M13)</f>
        <v>6.0883441709429793E-3</v>
      </c>
      <c r="E13" s="42">
        <f>IF(最終需要項目別移輸入誘発額表!$M13&lt;1,"-",最終需要項目別移輸入誘発額表!E13/最終需要項目別移輸入誘発額表!$M13)</f>
        <v>0.62775362554990766</v>
      </c>
      <c r="F13" s="42">
        <f>IF(最終需要項目別移輸入誘発額表!$M13&lt;1,"-",最終需要項目別移輸入誘発額表!F13/最終需要項目別移輸入誘発額表!$M13)</f>
        <v>0.10997818149405401</v>
      </c>
      <c r="G13" s="42">
        <f>IF(最終需要項目別移輸入誘発額表!$M13&lt;1,"-",最終需要項目別移輸入誘発額表!G13/最終需要項目別移輸入誘発額表!$M13)</f>
        <v>1.2798728703974751E-2</v>
      </c>
      <c r="H13" s="42">
        <f>IF(最終需要項目別移輸入誘発額表!$M13&lt;1,"-",最終需要項目別移輸入誘発額表!H13/最終需要項目別移輸入誘発額表!$M13)</f>
        <v>5.0611094385185115E-2</v>
      </c>
      <c r="I13" s="42">
        <f>IF(最終需要項目別移輸入誘発額表!$M13&lt;1,"-",最終需要項目別移輸入誘発額表!I13/最終需要項目別移輸入誘発額表!$M13)</f>
        <v>-1.4603094681182692E-6</v>
      </c>
      <c r="J13" s="42">
        <f>IF(最終需要項目別移輸入誘発額表!$M13&lt;1,"-",最終需要項目別移輸入誘発額表!J13/最終需要項目別移輸入誘発額表!$M13)</f>
        <v>0</v>
      </c>
      <c r="K13" s="42">
        <f>IF(最終需要項目別移輸入誘発額表!$M13&lt;1,"-",最終需要項目別移輸入誘発額表!K13/最終需要項目別移輸入誘発額表!$M13)</f>
        <v>2.2394561361717951E-2</v>
      </c>
      <c r="L13" s="42">
        <f>IF(最終需要項目別移輸入誘発額表!$M13&lt;1,"-",最終需要項目別移輸入誘発額表!L13/最終需要項目別移輸入誘発額表!$M13)</f>
        <v>0.17037692464368556</v>
      </c>
      <c r="M13" s="43">
        <f>IF(最終需要項目別移輸入誘発額表!$M13&lt;1,"-",最終需要項目別移輸入誘発額表!M13/最終需要項目別移輸入誘発額表!$M13)</f>
        <v>1</v>
      </c>
    </row>
    <row r="14" spans="2:19" x14ac:dyDescent="0.15">
      <c r="B14" s="5" t="s">
        <v>5</v>
      </c>
      <c r="C14" s="13" t="s">
        <v>38</v>
      </c>
      <c r="D14" s="41">
        <f>IF(最終需要項目別移輸入誘発額表!$M14&lt;1,"-",最終需要項目別移輸入誘発額表!D14/最終需要項目別移輸入誘発額表!$M14)</f>
        <v>1.7561534833987549E-2</v>
      </c>
      <c r="E14" s="42">
        <f>IF(最終需要項目別移輸入誘発額表!$M14&lt;1,"-",最終需要項目別移輸入誘発額表!E14/最終需要項目別移輸入誘発額表!$M14)</f>
        <v>0.71746509824050408</v>
      </c>
      <c r="F14" s="42">
        <f>IF(最終需要項目別移輸入誘発額表!$M14&lt;1,"-",最終需要項目別移輸入誘発額表!F14/最終需要項目別移輸入誘発額表!$M14)</f>
        <v>3.7264029110538818E-2</v>
      </c>
      <c r="G14" s="42">
        <f>IF(最終需要項目別移輸入誘発額表!$M14&lt;1,"-",最終需要項目別移輸入誘発額表!G14/最終需要項目別移輸入誘発額表!$M14)</f>
        <v>2.222465566504371E-2</v>
      </c>
      <c r="H14" s="42">
        <f>IF(最終需要項目別移輸入誘発額表!$M14&lt;1,"-",最終需要項目別移輸入誘発額表!H14/最終需要項目別移輸入誘発額表!$M14)</f>
        <v>0.11072909568768824</v>
      </c>
      <c r="I14" s="42">
        <f>IF(最終需要項目別移輸入誘発額表!$M14&lt;1,"-",最終需要項目別移輸入誘発額表!I14/最終需要項目別移輸入誘発額表!$M14)</f>
        <v>-9.5726999721350951E-7</v>
      </c>
      <c r="J14" s="42">
        <f>IF(最終需要項目別移輸入誘発額表!$M14&lt;1,"-",最終需要項目別移輸入誘発額表!J14/最終需要項目別移輸入誘発額表!$M14)</f>
        <v>0</v>
      </c>
      <c r="K14" s="42">
        <f>IF(最終需要項目別移輸入誘発額表!$M14&lt;1,"-",最終需要項目別移輸入誘発額表!K14/最終需要項目別移輸入誘発額表!$M14)</f>
        <v>9.2907746858793862E-3</v>
      </c>
      <c r="L14" s="42">
        <f>IF(最終需要項目別移輸入誘発額表!$M14&lt;1,"-",最終需要項目別移輸入誘発額表!L14/最終需要項目別移輸入誘発額表!$M14)</f>
        <v>8.5465769046355319E-2</v>
      </c>
      <c r="M14" s="43">
        <f>IF(最終需要項目別移輸入誘発額表!$M14&lt;1,"-",最終需要項目別移輸入誘発額表!M14/最終需要項目別移輸入誘発額表!$M14)</f>
        <v>1</v>
      </c>
    </row>
    <row r="15" spans="2:19" x14ac:dyDescent="0.15">
      <c r="B15" s="5" t="s">
        <v>6</v>
      </c>
      <c r="C15" s="13" t="s">
        <v>39</v>
      </c>
      <c r="D15" s="41">
        <f>IF(最終需要項目別移輸入誘発額表!$M15&lt;1,"-",最終需要項目別移輸入誘発額表!D15/最終需要項目別移輸入誘発額表!$M15)</f>
        <v>2.1283753296166812E-3</v>
      </c>
      <c r="E15" s="42">
        <f>IF(最終需要項目別移輸入誘発額表!$M15&lt;1,"-",最終需要項目別移輸入誘発額表!E15/最終需要項目別移輸入誘発額表!$M15)</f>
        <v>0.82980996990770151</v>
      </c>
      <c r="F15" s="42">
        <f>IF(最終需要項目別移輸入誘発額表!$M15&lt;1,"-",最終需要項目別移輸入誘発額表!F15/最終需要項目別移輸入誘発額表!$M15)</f>
        <v>4.6128415564966684E-2</v>
      </c>
      <c r="G15" s="42">
        <f>IF(最終需要項目別移輸入誘発額表!$M15&lt;1,"-",最終需要項目別移輸入誘発額表!G15/最終需要項目別移輸入誘発額表!$M15)</f>
        <v>8.1482597235077326E-3</v>
      </c>
      <c r="H15" s="42">
        <f>IF(最終需要項目別移輸入誘発額表!$M15&lt;1,"-",最終需要項目別移輸入誘発額表!H15/最終需要項目別移輸入誘発額表!$M15)</f>
        <v>2.9559822278796014E-2</v>
      </c>
      <c r="I15" s="42">
        <f>IF(最終需要項目別移輸入誘発額表!$M15&lt;1,"-",最終需要項目別移輸入誘発額表!I15/最終需要項目別移輸入誘発額表!$M15)</f>
        <v>-4.3768495382602516E-7</v>
      </c>
      <c r="J15" s="42">
        <f>IF(最終需要項目別移輸入誘発額表!$M15&lt;1,"-",最終需要項目別移輸入誘発額表!J15/最終需要項目別移輸入誘発額表!$M15)</f>
        <v>0</v>
      </c>
      <c r="K15" s="42">
        <f>IF(最終需要項目別移輸入誘発額表!$M15&lt;1,"-",最終需要項目別移輸入誘発額表!K15/最終需要項目別移輸入誘発額表!$M15)</f>
        <v>1.24657558830882E-2</v>
      </c>
      <c r="L15" s="42">
        <f>IF(最終需要項目別移輸入誘発額表!$M15&lt;1,"-",最終需要項目別移輸入誘発額表!L15/最終需要項目別移輸入誘発額表!$M15)</f>
        <v>7.1759838997277128E-2</v>
      </c>
      <c r="M15" s="43">
        <f>IF(最終需要項目別移輸入誘発額表!$M15&lt;1,"-",最終需要項目別移輸入誘発額表!M15/最終需要項目別移輸入誘発額表!$M15)</f>
        <v>1</v>
      </c>
    </row>
    <row r="16" spans="2:19" x14ac:dyDescent="0.15">
      <c r="B16" s="5" t="s">
        <v>7</v>
      </c>
      <c r="C16" s="13" t="s">
        <v>40</v>
      </c>
      <c r="D16" s="41">
        <f>IF(最終需要項目別移輸入誘発額表!$M16&lt;1,"-",最終需要項目別移輸入誘発額表!D16/最終需要項目別移輸入誘発額表!$M16)</f>
        <v>1.4017105434616034E-3</v>
      </c>
      <c r="E16" s="42">
        <f>IF(最終需要項目別移輸入誘発額表!$M16&lt;1,"-",最終需要項目別移輸入誘発額表!E16/最終需要項目別移輸入誘発額表!$M16)</f>
        <v>0.89652325389981946</v>
      </c>
      <c r="F16" s="42">
        <f>IF(最終需要項目別移輸入誘発額表!$M16&lt;1,"-",最終需要項目別移輸入誘発額表!F16/最終需要項目別移輸入誘発額表!$M16)</f>
        <v>1.697246151470919E-2</v>
      </c>
      <c r="G16" s="42">
        <f>IF(最終需要項目別移輸入誘発額表!$M16&lt;1,"-",最終需要項目別移輸入誘発額表!G16/最終需要項目別移輸入誘発額表!$M16)</f>
        <v>2.9286157332100169E-3</v>
      </c>
      <c r="H16" s="42">
        <f>IF(最終需要項目別移輸入誘発額表!$M16&lt;1,"-",最終需要項目別移輸入誘発額表!H16/最終需要項目別移輸入誘発額表!$M16)</f>
        <v>3.834498161599862E-2</v>
      </c>
      <c r="I16" s="42">
        <f>IF(最終需要項目別移輸入誘発額表!$M16&lt;1,"-",最終需要項目別移輸入誘発額表!I16/最終需要項目別移輸入誘発額表!$M16)</f>
        <v>-3.4372853119557529E-7</v>
      </c>
      <c r="J16" s="42">
        <f>IF(最終需要項目別移輸入誘発額表!$M16&lt;1,"-",最終需要項目別移輸入誘発額表!J16/最終需要項目別移輸入誘発額表!$M16)</f>
        <v>0</v>
      </c>
      <c r="K16" s="42">
        <f>IF(最終需要項目別移輸入誘発額表!$M16&lt;1,"-",最終需要項目別移輸入誘発額表!K16/最終需要項目別移輸入誘発額表!$M16)</f>
        <v>5.2095848682475058E-3</v>
      </c>
      <c r="L16" s="42">
        <f>IF(最終需要項目別移輸入誘発額表!$M16&lt;1,"-",最終需要項目別移輸入誘発額表!L16/最終需要項目別移輸入誘発額表!$M16)</f>
        <v>3.8619735553084879E-2</v>
      </c>
      <c r="M16" s="43">
        <f>IF(最終需要項目別移輸入誘発額表!$M16&lt;1,"-",最終需要項目別移輸入誘発額表!M16/最終需要項目別移輸入誘発額表!$M16)</f>
        <v>1</v>
      </c>
    </row>
    <row r="17" spans="2:13" x14ac:dyDescent="0.15">
      <c r="B17" s="5" t="s">
        <v>8</v>
      </c>
      <c r="C17" s="13" t="s">
        <v>41</v>
      </c>
      <c r="D17" s="41">
        <f>IF(最終需要項目別移輸入誘発額表!$M17&lt;1,"-",最終需要項目別移輸入誘発額表!D17/最終需要項目別移輸入誘発額表!$M17)</f>
        <v>1.065345952212598E-2</v>
      </c>
      <c r="E17" s="42">
        <f>IF(最終需要項目別移輸入誘発額表!$M17&lt;1,"-",最終需要項目別移輸入誘発額表!E17/最終需要項目別移輸入誘発額表!$M17)</f>
        <v>0.60874815233698487</v>
      </c>
      <c r="F17" s="42">
        <f>IF(最終需要項目別移輸入誘発額表!$M17&lt;1,"-",最終需要項目別移輸入誘発額表!F17/最終需要項目別移輸入誘発額表!$M17)</f>
        <v>9.2735729602791014E-2</v>
      </c>
      <c r="G17" s="42">
        <f>IF(最終需要項目別移輸入誘発額表!$M17&lt;1,"-",最終需要項目別移輸入誘発額表!G17/最終需要項目別移輸入誘発額表!$M17)</f>
        <v>2.960137466883609E-2</v>
      </c>
      <c r="H17" s="42">
        <f>IF(最終需要項目別移輸入誘発額表!$M17&lt;1,"-",最終需要項目別移輸入誘発額表!H17/最終需要項目別移輸入誘発額表!$M17)</f>
        <v>9.1609848188273432E-2</v>
      </c>
      <c r="I17" s="42">
        <f>IF(最終需要項目別移輸入誘発額表!$M17&lt;1,"-",最終需要項目別移輸入誘発額表!I17/最終需要項目別移輸入誘発額表!$M17)</f>
        <v>-1.4227907517844459E-6</v>
      </c>
      <c r="J17" s="42">
        <f>IF(最終需要項目別移輸入誘発額表!$M17&lt;1,"-",最終需要項目別移輸入誘発額表!J17/最終需要項目別移輸入誘発額表!$M17)</f>
        <v>0</v>
      </c>
      <c r="K17" s="42">
        <f>IF(最終需要項目別移輸入誘発額表!$M17&lt;1,"-",最終需要項目別移輸入誘発額表!K17/最終需要項目別移輸入誘発額表!$M17)</f>
        <v>2.1277651726874059E-2</v>
      </c>
      <c r="L17" s="42">
        <f>IF(最終需要項目別移輸入誘発額表!$M17&lt;1,"-",最終需要項目別移輸入誘発額表!L17/最終需要項目別移輸入誘発額表!$M17)</f>
        <v>0.1453752067448664</v>
      </c>
      <c r="M17" s="43">
        <f>IF(最終需要項目別移輸入誘発額表!$M17&lt;1,"-",最終需要項目別移輸入誘発額表!M17/最終需要項目別移輸入誘発額表!$M17)</f>
        <v>1</v>
      </c>
    </row>
    <row r="18" spans="2:13" x14ac:dyDescent="0.15">
      <c r="B18" s="5" t="s">
        <v>9</v>
      </c>
      <c r="C18" s="13" t="s">
        <v>42</v>
      </c>
      <c r="D18" s="41">
        <f>IF(最終需要項目別移輸入誘発額表!$M18&lt;1,"-",最終需要項目別移輸入誘発額表!D18/最終需要項目別移輸入誘発額表!$M18)</f>
        <v>4.5843761540065222E-3</v>
      </c>
      <c r="E18" s="42">
        <f>IF(最終需要項目別移輸入誘発額表!$M18&lt;1,"-",最終需要項目別移輸入誘発額表!E18/最終需要項目別移輸入誘発額表!$M18)</f>
        <v>0.40701195406703944</v>
      </c>
      <c r="F18" s="42">
        <f>IF(最終需要項目別移輸入誘発額表!$M18&lt;1,"-",最終需要項目別移輸入誘発額表!F18/最終需要項目別移輸入誘発額表!$M18)</f>
        <v>5.6022825117659256E-2</v>
      </c>
      <c r="G18" s="42">
        <f>IF(最終需要項目別移輸入誘発額表!$M18&lt;1,"-",最終需要項目別移輸入誘発額表!G18/最終需要項目別移輸入誘発額表!$M18)</f>
        <v>1.9026924710588419E-2</v>
      </c>
      <c r="H18" s="42">
        <f>IF(最終需要項目別移輸入誘発額表!$M18&lt;1,"-",最終需要項目別移輸入誘発額表!H18/最終需要項目別移輸入誘発額表!$M18)</f>
        <v>0.39145392268486184</v>
      </c>
      <c r="I18" s="42">
        <f>IF(最終需要項目別移輸入誘発額表!$M18&lt;1,"-",最終需要項目別移輸入誘発額表!I18/最終需要項目別移輸入誘発額表!$M18)</f>
        <v>-2.755674099483075E-5</v>
      </c>
      <c r="J18" s="42">
        <f>IF(最終需要項目別移輸入誘発額表!$M18&lt;1,"-",最終需要項目別移輸入誘発額表!J18/最終需要項目別移輸入誘発額表!$M18)</f>
        <v>0</v>
      </c>
      <c r="K18" s="42">
        <f>IF(最終需要項目別移輸入誘発額表!$M18&lt;1,"-",最終需要項目別移輸入誘発額表!K18/最終需要項目別移輸入誘発額表!$M18)</f>
        <v>1.2825466136789268E-2</v>
      </c>
      <c r="L18" s="42">
        <f>IF(最終需要項目別移輸入誘発額表!$M18&lt;1,"-",最終需要項目別移輸入誘発額表!L18/最終需要項目別移輸入誘発額表!$M18)</f>
        <v>0.10910208787005002</v>
      </c>
      <c r="M18" s="43">
        <f>IF(最終需要項目別移輸入誘発額表!$M18&lt;1,"-",最終需要項目別移輸入誘発額表!M18/最終需要項目別移輸入誘発額表!$M18)</f>
        <v>1</v>
      </c>
    </row>
    <row r="19" spans="2:13" x14ac:dyDescent="0.15">
      <c r="B19" s="5" t="s">
        <v>10</v>
      </c>
      <c r="C19" s="13" t="s">
        <v>43</v>
      </c>
      <c r="D19" s="41" t="str">
        <f>IF(最終需要項目別移輸入誘発額表!$M19&lt;1,"-",最終需要項目別移輸入誘発額表!D19/最終需要項目別移輸入誘発額表!$M19)</f>
        <v>-</v>
      </c>
      <c r="E19" s="42" t="str">
        <f>IF(最終需要項目別移輸入誘発額表!$M19&lt;1,"-",最終需要項目別移輸入誘発額表!E19/最終需要項目別移輸入誘発額表!$M19)</f>
        <v>-</v>
      </c>
      <c r="F19" s="42" t="str">
        <f>IF(最終需要項目別移輸入誘発額表!$M19&lt;1,"-",最終需要項目別移輸入誘発額表!F19/最終需要項目別移輸入誘発額表!$M19)</f>
        <v>-</v>
      </c>
      <c r="G19" s="42" t="str">
        <f>IF(最終需要項目別移輸入誘発額表!$M19&lt;1,"-",最終需要項目別移輸入誘発額表!G19/最終需要項目別移輸入誘発額表!$M19)</f>
        <v>-</v>
      </c>
      <c r="H19" s="42" t="str">
        <f>IF(最終需要項目別移輸入誘発額表!$M19&lt;1,"-",最終需要項目別移輸入誘発額表!H19/最終需要項目別移輸入誘発額表!$M19)</f>
        <v>-</v>
      </c>
      <c r="I19" s="42" t="str">
        <f>IF(最終需要項目別移輸入誘発額表!$M19&lt;1,"-",最終需要項目別移輸入誘発額表!I19/最終需要項目別移輸入誘発額表!$M19)</f>
        <v>-</v>
      </c>
      <c r="J19" s="42" t="str">
        <f>IF(最終需要項目別移輸入誘発額表!$M19&lt;1,"-",最終需要項目別移輸入誘発額表!J19/最終需要項目別移輸入誘発額表!$M19)</f>
        <v>-</v>
      </c>
      <c r="K19" s="42" t="str">
        <f>IF(最終需要項目別移輸入誘発額表!$M19&lt;1,"-",最終需要項目別移輸入誘発額表!K19/最終需要項目別移輸入誘発額表!$M19)</f>
        <v>-</v>
      </c>
      <c r="L19" s="42" t="str">
        <f>IF(最終需要項目別移輸入誘発額表!$M19&lt;1,"-",最終需要項目別移輸入誘発額表!L19/最終需要項目別移輸入誘発額表!$M19)</f>
        <v>-</v>
      </c>
      <c r="M19" s="43" t="str">
        <f>IF(最終需要項目別移輸入誘発額表!$M19&lt;1,"-",最終需要項目別移輸入誘発額表!M19/最終需要項目別移輸入誘発額表!$M19)</f>
        <v>-</v>
      </c>
    </row>
    <row r="20" spans="2:13" x14ac:dyDescent="0.15">
      <c r="B20" s="5" t="s">
        <v>11</v>
      </c>
      <c r="C20" s="13" t="s">
        <v>44</v>
      </c>
      <c r="D20" s="41">
        <f>IF(最終需要項目別移輸入誘発額表!$M20&lt;1,"-",最終需要項目別移輸入誘発額表!D20/最終需要項目別移輸入誘発額表!$M20)</f>
        <v>2.3642679675358078E-2</v>
      </c>
      <c r="E20" s="42">
        <f>IF(最終需要項目別移輸入誘発額表!$M20&lt;1,"-",最終需要項目別移輸入誘発額表!E20/最終需要項目別移輸入誘発額表!$M20)</f>
        <v>0.4136026051046125</v>
      </c>
      <c r="F20" s="42">
        <f>IF(最終需要項目別移輸入誘発額表!$M20&lt;1,"-",最終需要項目別移輸入誘発額表!F20/最終需要項目別移輸入誘発額表!$M20)</f>
        <v>0.34497506168029696</v>
      </c>
      <c r="G20" s="42">
        <f>IF(最終需要項目別移輸入誘発額表!$M20&lt;1,"-",最終需要項目別移輸入誘発額表!G20/最終需要項目別移輸入誘発額表!$M20)</f>
        <v>1.58830694311612E-2</v>
      </c>
      <c r="H20" s="42">
        <f>IF(最終需要項目別移輸入誘発額表!$M20&lt;1,"-",最終需要項目別移輸入誘発額表!H20/最終需要項目別移輸入誘発額表!$M20)</f>
        <v>0.10538781038945338</v>
      </c>
      <c r="I20" s="42">
        <f>IF(最終需要項目別移輸入誘発額表!$M20&lt;1,"-",最終需要項目別移輸入誘発額表!I20/最終需要項目別移輸入誘発額表!$M20)</f>
        <v>-8.7970870065689303E-7</v>
      </c>
      <c r="J20" s="42">
        <f>IF(最終需要項目別移輸入誘発額表!$M20&lt;1,"-",最終需要項目別移輸入誘発額表!J20/最終需要項目別移輸入誘発額表!$M20)</f>
        <v>0</v>
      </c>
      <c r="K20" s="42">
        <f>IF(最終需要項目別移輸入誘発額表!$M20&lt;1,"-",最終需要項目別移輸入誘発額表!K20/最終需要項目別移輸入誘発額表!$M20)</f>
        <v>1.0407497044564539E-2</v>
      </c>
      <c r="L20" s="42">
        <f>IF(最終需要項目別移輸入誘発額表!$M20&lt;1,"-",最終需要項目別移輸入誘発額表!L20/最終需要項目別移輸入誘発額表!$M20)</f>
        <v>8.6102156383254122E-2</v>
      </c>
      <c r="M20" s="43">
        <f>IF(最終需要項目別移輸入誘発額表!$M20&lt;1,"-",最終需要項目別移輸入誘発額表!M20/最終需要項目別移輸入誘発額表!$M20)</f>
        <v>1</v>
      </c>
    </row>
    <row r="21" spans="2:13" x14ac:dyDescent="0.15">
      <c r="B21" s="5" t="s">
        <v>12</v>
      </c>
      <c r="C21" s="13" t="s">
        <v>45</v>
      </c>
      <c r="D21" s="41">
        <f>IF(最終需要項目別移輸入誘発額表!$M21&lt;1,"-",最終需要項目別移輸入誘発額表!D21/最終需要項目別移輸入誘発額表!$M21)</f>
        <v>3.9476950159880939E-3</v>
      </c>
      <c r="E21" s="42">
        <f>IF(最終需要項目別移輸入誘発額表!$M21&lt;1,"-",最終需要項目別移輸入誘発額表!E21/最終需要項目別移輸入誘発額表!$M21)</f>
        <v>0.64925218202417201</v>
      </c>
      <c r="F21" s="42">
        <f>IF(最終需要項目別移輸入誘発額表!$M21&lt;1,"-",最終需要項目別移輸入誘発額表!F21/最終需要項目別移輸入誘発額表!$M21)</f>
        <v>5.2550069208684498E-2</v>
      </c>
      <c r="G21" s="42">
        <f>IF(最終需要項目別移輸入誘発額表!$M21&lt;1,"-",最終需要項目別移輸入誘発額表!G21/最終需要項目別移輸入誘発額表!$M21)</f>
        <v>4.6641394459848717E-2</v>
      </c>
      <c r="H21" s="42">
        <f>IF(最終需要項目別移輸入誘発額表!$M21&lt;1,"-",最終需要項目別移輸入誘発額表!H21/最終需要項目別移輸入誘発額表!$M21)</f>
        <v>0.11532180298288956</v>
      </c>
      <c r="I21" s="42">
        <f>IF(最終需要項目別移輸入誘発額表!$M21&lt;1,"-",最終需要項目別移輸入誘発額表!I21/最終需要項目別移輸入誘発額表!$M21)</f>
        <v>-1.1694734434180075E-6</v>
      </c>
      <c r="J21" s="42">
        <f>IF(最終需要項目別移輸入誘発額表!$M21&lt;1,"-",最終需要項目別移輸入誘発額表!J21/最終需要項目別移輸入誘発額表!$M21)</f>
        <v>0</v>
      </c>
      <c r="K21" s="42">
        <f>IF(最終需要項目別移輸入誘発額表!$M21&lt;1,"-",最終需要項目別移輸入誘発額表!K21/最終需要項目別移輸入誘発額表!$M21)</f>
        <v>1.7289935377539794E-2</v>
      </c>
      <c r="L21" s="42">
        <f>IF(最終需要項目別移輸入誘発額表!$M21&lt;1,"-",最終需要項目別移輸入誘発額表!L21/最終需要項目別移輸入誘発額表!$M21)</f>
        <v>0.114998090404321</v>
      </c>
      <c r="M21" s="43">
        <f>IF(最終需要項目別移輸入誘発額表!$M21&lt;1,"-",最終需要項目別移輸入誘発額表!M21/最終需要項目別移輸入誘発額表!$M21)</f>
        <v>1</v>
      </c>
    </row>
    <row r="22" spans="2:13" x14ac:dyDescent="0.15">
      <c r="B22" s="6"/>
      <c r="C22" s="13" t="s">
        <v>87</v>
      </c>
      <c r="D22" s="44">
        <f>IF(最終需要項目別移輸入誘発額表!$M22&lt;1,"-",最終需要項目別移輸入誘発額表!D22/最終需要項目別移輸入誘発額表!$M22)</f>
        <v>1.1860044429196673E-2</v>
      </c>
      <c r="E22" s="44">
        <f>IF(最終需要項目別移輸入誘発額表!$M22&lt;1,"-",最終需要項目別移輸入誘発額表!E22/最終需要項目別移輸入誘発額表!$M22)</f>
        <v>0.46584010674856952</v>
      </c>
      <c r="F22" s="44">
        <f>IF(最終需要項目別移輸入誘発額表!$M22&lt;1,"-",最終需要項目別移輸入誘発額表!F22/最終需要項目別移輸入誘発額表!$M22)</f>
        <v>0.11713763491785174</v>
      </c>
      <c r="G22" s="44">
        <f>IF(最終需要項目別移輸入誘発額表!$M22&lt;1,"-",最終需要項目別移輸入誘発額表!G22/最終需要項目別移輸入誘発額表!$M22)</f>
        <v>3.3802384202434255E-2</v>
      </c>
      <c r="H22" s="44">
        <f>IF(最終需要項目別移輸入誘発額表!$M22&lt;1,"-",最終需要項目別移輸入誘発額表!H22/最終需要項目別移輸入誘発額表!$M22)</f>
        <v>0.20376011077850564</v>
      </c>
      <c r="I22" s="44">
        <f>IF(最終需要項目別移輸入誘発額表!$M22&lt;1,"-",最終需要項目別移輸入誘発額表!I22/最終需要項目別移輸入誘発額表!$M22)</f>
        <v>-3.273300267787926E-5</v>
      </c>
      <c r="J22" s="44">
        <f>IF(最終需要項目別移輸入誘発額表!$M22&lt;1,"-",最終需要項目別移輸入誘発額表!J22/最終需要項目別移輸入誘発額表!$M22)</f>
        <v>0</v>
      </c>
      <c r="K22" s="44">
        <f>IF(最終需要項目別移輸入誘発額表!$M22&lt;1,"-",最終需要項目別移輸入誘発額表!K22/最終需要項目別移輸入誘発額表!$M22)</f>
        <v>1.7152350902424097E-2</v>
      </c>
      <c r="L22" s="44">
        <f>IF(最終需要項目別移輸入誘発額表!$M22&lt;1,"-",最終需要項目別移輸入誘発額表!L22/最終需要項目別移輸入誘発額表!$M22)</f>
        <v>0.15048010102369602</v>
      </c>
      <c r="M22" s="45">
        <f>IF(最終需要項目別移輸入誘発額表!$M22&lt;1,"-",最終需要項目別移輸入誘発額表!M22/最終需要項目別移輸入誘発額表!$M22)</f>
        <v>1</v>
      </c>
    </row>
  </sheetData>
  <phoneticPr fontId="2"/>
  <pageMargins left="0.7" right="0.7" top="0.75" bottom="0.75" header="0.3" footer="0.3"/>
  <ignoredErrors>
    <ignoredError sqref="D7:L7 B9:B21" numberStoredAsText="1"/>
  </ignoredError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5"/>
  <dimension ref="B3:S21"/>
  <sheetViews>
    <sheetView workbookViewId="0">
      <pane xSplit="3" ySplit="8" topLeftCell="D9" activePane="bottomRight" state="frozen"/>
      <selection activeCell="F33" sqref="F33"/>
      <selection pane="topRight" activeCell="F33" sqref="F33"/>
      <selection pane="bottomLeft" activeCell="F33" sqref="F33"/>
      <selection pane="bottomRight"/>
    </sheetView>
  </sheetViews>
  <sheetFormatPr defaultRowHeight="13.5" x14ac:dyDescent="0.15"/>
  <cols>
    <col min="3" max="3" width="18.625" customWidth="1"/>
    <col min="4" max="16" width="9.625" customWidth="1"/>
    <col min="17" max="32" width="9" customWidth="1"/>
  </cols>
  <sheetData>
    <row r="3" spans="2:19" ht="13.5" customHeight="1" x14ac:dyDescent="0.15"/>
    <row r="4" spans="2:19" ht="13.5" customHeight="1" x14ac:dyDescent="0.15"/>
    <row r="5" spans="2:19" ht="13.5" customHeight="1" x14ac:dyDescent="0.15"/>
    <row r="6" spans="2:19" ht="13.5" customHeight="1" x14ac:dyDescent="0.15">
      <c r="C6" s="1"/>
      <c r="D6" s="2"/>
      <c r="E6" s="2"/>
      <c r="F6" s="2"/>
      <c r="G6" s="2"/>
      <c r="H6" s="2"/>
      <c r="I6" s="2"/>
    </row>
    <row r="7" spans="2:19" ht="39.950000000000003" customHeight="1" x14ac:dyDescent="0.15">
      <c r="B7" s="3"/>
      <c r="C7" s="4"/>
      <c r="D7" s="5" t="s">
        <v>0</v>
      </c>
      <c r="E7" s="5" t="s">
        <v>1</v>
      </c>
      <c r="F7" s="5" t="s">
        <v>2</v>
      </c>
      <c r="G7" s="5" t="s">
        <v>3</v>
      </c>
      <c r="H7" s="5" t="s">
        <v>4</v>
      </c>
      <c r="I7" s="5" t="s">
        <v>5</v>
      </c>
      <c r="J7" s="5" t="s">
        <v>6</v>
      </c>
      <c r="K7" s="5" t="s">
        <v>7</v>
      </c>
      <c r="L7" s="5" t="s">
        <v>8</v>
      </c>
      <c r="M7" s="5" t="s">
        <v>9</v>
      </c>
      <c r="N7" s="5" t="s">
        <v>10</v>
      </c>
      <c r="O7" s="5" t="s">
        <v>11</v>
      </c>
      <c r="P7" s="5" t="s">
        <v>12</v>
      </c>
    </row>
    <row r="8" spans="2:19" ht="39.950000000000003" customHeight="1" x14ac:dyDescent="0.15">
      <c r="B8" s="8"/>
      <c r="C8" s="9"/>
      <c r="D8" s="47" t="s">
        <v>33</v>
      </c>
      <c r="E8" s="10" t="s">
        <v>34</v>
      </c>
      <c r="F8" s="10" t="s">
        <v>35</v>
      </c>
      <c r="G8" s="10" t="s">
        <v>36</v>
      </c>
      <c r="H8" s="10" t="s">
        <v>37</v>
      </c>
      <c r="I8" s="10" t="s">
        <v>38</v>
      </c>
      <c r="J8" s="10" t="s">
        <v>39</v>
      </c>
      <c r="K8" s="10" t="s">
        <v>40</v>
      </c>
      <c r="L8" s="10" t="s">
        <v>41</v>
      </c>
      <c r="M8" s="10" t="s">
        <v>42</v>
      </c>
      <c r="N8" s="10" t="s">
        <v>43</v>
      </c>
      <c r="O8" s="10" t="s">
        <v>44</v>
      </c>
      <c r="P8" s="10" t="s">
        <v>45</v>
      </c>
      <c r="Q8" s="1"/>
      <c r="R8" s="1"/>
      <c r="S8" s="1"/>
    </row>
    <row r="9" spans="2:19" ht="14.25" customHeight="1" x14ac:dyDescent="0.15">
      <c r="B9" s="5" t="s">
        <v>0</v>
      </c>
      <c r="C9" s="13" t="s">
        <v>66</v>
      </c>
      <c r="D9" s="16">
        <f>IF($B9=D$7,1,0)</f>
        <v>1</v>
      </c>
      <c r="E9" s="15">
        <f t="shared" ref="E9:P21" si="0">IF($B9=E$7,1,0)</f>
        <v>0</v>
      </c>
      <c r="F9" s="15">
        <f t="shared" si="0"/>
        <v>0</v>
      </c>
      <c r="G9" s="15">
        <f t="shared" si="0"/>
        <v>0</v>
      </c>
      <c r="H9" s="15">
        <f t="shared" si="0"/>
        <v>0</v>
      </c>
      <c r="I9" s="15">
        <f t="shared" si="0"/>
        <v>0</v>
      </c>
      <c r="J9" s="15">
        <f t="shared" si="0"/>
        <v>0</v>
      </c>
      <c r="K9" s="15">
        <f t="shared" si="0"/>
        <v>0</v>
      </c>
      <c r="L9" s="15">
        <f t="shared" si="0"/>
        <v>0</v>
      </c>
      <c r="M9" s="15">
        <f t="shared" si="0"/>
        <v>0</v>
      </c>
      <c r="N9" s="15">
        <f t="shared" si="0"/>
        <v>0</v>
      </c>
      <c r="O9" s="15">
        <f t="shared" si="0"/>
        <v>0</v>
      </c>
      <c r="P9" s="50">
        <f t="shared" si="0"/>
        <v>0</v>
      </c>
    </row>
    <row r="10" spans="2:19" ht="14.25" customHeight="1" x14ac:dyDescent="0.15">
      <c r="B10" s="5" t="s">
        <v>1</v>
      </c>
      <c r="C10" s="13" t="s">
        <v>34</v>
      </c>
      <c r="D10" s="16">
        <f t="shared" ref="D10:D21" si="1">IF($B10=D$7,1,0)</f>
        <v>0</v>
      </c>
      <c r="E10" s="15">
        <f t="shared" si="0"/>
        <v>1</v>
      </c>
      <c r="F10" s="15">
        <f t="shared" si="0"/>
        <v>0</v>
      </c>
      <c r="G10" s="15">
        <f t="shared" si="0"/>
        <v>0</v>
      </c>
      <c r="H10" s="15">
        <f t="shared" si="0"/>
        <v>0</v>
      </c>
      <c r="I10" s="15">
        <f t="shared" si="0"/>
        <v>0</v>
      </c>
      <c r="J10" s="15">
        <f t="shared" si="0"/>
        <v>0</v>
      </c>
      <c r="K10" s="15">
        <f t="shared" si="0"/>
        <v>0</v>
      </c>
      <c r="L10" s="15">
        <f t="shared" si="0"/>
        <v>0</v>
      </c>
      <c r="M10" s="15">
        <f t="shared" si="0"/>
        <v>0</v>
      </c>
      <c r="N10" s="15">
        <f t="shared" si="0"/>
        <v>0</v>
      </c>
      <c r="O10" s="15">
        <f t="shared" si="0"/>
        <v>0</v>
      </c>
      <c r="P10" s="50">
        <f t="shared" si="0"/>
        <v>0</v>
      </c>
    </row>
    <row r="11" spans="2:19" ht="14.25" customHeight="1" x14ac:dyDescent="0.15">
      <c r="B11" s="5" t="s">
        <v>2</v>
      </c>
      <c r="C11" s="13" t="s">
        <v>35</v>
      </c>
      <c r="D11" s="16">
        <f t="shared" si="1"/>
        <v>0</v>
      </c>
      <c r="E11" s="15">
        <f t="shared" si="0"/>
        <v>0</v>
      </c>
      <c r="F11" s="15">
        <f t="shared" si="0"/>
        <v>1</v>
      </c>
      <c r="G11" s="15">
        <f t="shared" si="0"/>
        <v>0</v>
      </c>
      <c r="H11" s="15">
        <f t="shared" si="0"/>
        <v>0</v>
      </c>
      <c r="I11" s="15">
        <f t="shared" si="0"/>
        <v>0</v>
      </c>
      <c r="J11" s="15">
        <f t="shared" si="0"/>
        <v>0</v>
      </c>
      <c r="K11" s="15">
        <f t="shared" si="0"/>
        <v>0</v>
      </c>
      <c r="L11" s="15">
        <f t="shared" si="0"/>
        <v>0</v>
      </c>
      <c r="M11" s="15">
        <f t="shared" si="0"/>
        <v>0</v>
      </c>
      <c r="N11" s="15">
        <f t="shared" si="0"/>
        <v>0</v>
      </c>
      <c r="O11" s="15">
        <f t="shared" si="0"/>
        <v>0</v>
      </c>
      <c r="P11" s="50">
        <f t="shared" si="0"/>
        <v>0</v>
      </c>
    </row>
    <row r="12" spans="2:19" ht="14.25" customHeight="1" x14ac:dyDescent="0.15">
      <c r="B12" s="5" t="s">
        <v>3</v>
      </c>
      <c r="C12" s="13" t="s">
        <v>36</v>
      </c>
      <c r="D12" s="16">
        <f t="shared" si="1"/>
        <v>0</v>
      </c>
      <c r="E12" s="15">
        <f t="shared" si="0"/>
        <v>0</v>
      </c>
      <c r="F12" s="15">
        <f t="shared" si="0"/>
        <v>0</v>
      </c>
      <c r="G12" s="15">
        <f t="shared" si="0"/>
        <v>1</v>
      </c>
      <c r="H12" s="15">
        <f t="shared" si="0"/>
        <v>0</v>
      </c>
      <c r="I12" s="15">
        <f t="shared" si="0"/>
        <v>0</v>
      </c>
      <c r="J12" s="15">
        <f t="shared" si="0"/>
        <v>0</v>
      </c>
      <c r="K12" s="15">
        <f t="shared" si="0"/>
        <v>0</v>
      </c>
      <c r="L12" s="15">
        <f t="shared" si="0"/>
        <v>0</v>
      </c>
      <c r="M12" s="15">
        <f t="shared" si="0"/>
        <v>0</v>
      </c>
      <c r="N12" s="15">
        <f t="shared" si="0"/>
        <v>0</v>
      </c>
      <c r="O12" s="15">
        <f t="shared" si="0"/>
        <v>0</v>
      </c>
      <c r="P12" s="50">
        <f t="shared" si="0"/>
        <v>0</v>
      </c>
    </row>
    <row r="13" spans="2:19" ht="14.25" customHeight="1" x14ac:dyDescent="0.15">
      <c r="B13" s="5" t="s">
        <v>4</v>
      </c>
      <c r="C13" s="13" t="s">
        <v>37</v>
      </c>
      <c r="D13" s="16">
        <f t="shared" si="1"/>
        <v>0</v>
      </c>
      <c r="E13" s="15">
        <f t="shared" si="0"/>
        <v>0</v>
      </c>
      <c r="F13" s="15">
        <f t="shared" si="0"/>
        <v>0</v>
      </c>
      <c r="G13" s="15">
        <f t="shared" si="0"/>
        <v>0</v>
      </c>
      <c r="H13" s="15">
        <f t="shared" si="0"/>
        <v>1</v>
      </c>
      <c r="I13" s="15">
        <f t="shared" si="0"/>
        <v>0</v>
      </c>
      <c r="J13" s="15">
        <f t="shared" si="0"/>
        <v>0</v>
      </c>
      <c r="K13" s="15">
        <f t="shared" si="0"/>
        <v>0</v>
      </c>
      <c r="L13" s="15">
        <f t="shared" si="0"/>
        <v>0</v>
      </c>
      <c r="M13" s="15">
        <f t="shared" si="0"/>
        <v>0</v>
      </c>
      <c r="N13" s="15">
        <f t="shared" si="0"/>
        <v>0</v>
      </c>
      <c r="O13" s="15">
        <f t="shared" si="0"/>
        <v>0</v>
      </c>
      <c r="P13" s="50">
        <f t="shared" si="0"/>
        <v>0</v>
      </c>
    </row>
    <row r="14" spans="2:19" ht="14.25" customHeight="1" x14ac:dyDescent="0.15">
      <c r="B14" s="5" t="s">
        <v>5</v>
      </c>
      <c r="C14" s="13" t="s">
        <v>38</v>
      </c>
      <c r="D14" s="16">
        <f t="shared" si="1"/>
        <v>0</v>
      </c>
      <c r="E14" s="15">
        <f t="shared" si="0"/>
        <v>0</v>
      </c>
      <c r="F14" s="15">
        <f t="shared" si="0"/>
        <v>0</v>
      </c>
      <c r="G14" s="15">
        <f t="shared" si="0"/>
        <v>0</v>
      </c>
      <c r="H14" s="15">
        <f t="shared" si="0"/>
        <v>0</v>
      </c>
      <c r="I14" s="15">
        <f t="shared" si="0"/>
        <v>1</v>
      </c>
      <c r="J14" s="15">
        <f t="shared" si="0"/>
        <v>0</v>
      </c>
      <c r="K14" s="15">
        <f t="shared" si="0"/>
        <v>0</v>
      </c>
      <c r="L14" s="15">
        <f t="shared" si="0"/>
        <v>0</v>
      </c>
      <c r="M14" s="15">
        <f t="shared" si="0"/>
        <v>0</v>
      </c>
      <c r="N14" s="15">
        <f t="shared" si="0"/>
        <v>0</v>
      </c>
      <c r="O14" s="15">
        <f t="shared" si="0"/>
        <v>0</v>
      </c>
      <c r="P14" s="50">
        <f t="shared" si="0"/>
        <v>0</v>
      </c>
    </row>
    <row r="15" spans="2:19" ht="14.25" customHeight="1" x14ac:dyDescent="0.15">
      <c r="B15" s="5" t="s">
        <v>6</v>
      </c>
      <c r="C15" s="13" t="s">
        <v>39</v>
      </c>
      <c r="D15" s="16">
        <f t="shared" si="1"/>
        <v>0</v>
      </c>
      <c r="E15" s="15">
        <f t="shared" si="0"/>
        <v>0</v>
      </c>
      <c r="F15" s="15">
        <f t="shared" si="0"/>
        <v>0</v>
      </c>
      <c r="G15" s="15">
        <f t="shared" si="0"/>
        <v>0</v>
      </c>
      <c r="H15" s="15">
        <f t="shared" si="0"/>
        <v>0</v>
      </c>
      <c r="I15" s="15">
        <f t="shared" si="0"/>
        <v>0</v>
      </c>
      <c r="J15" s="15">
        <f t="shared" si="0"/>
        <v>1</v>
      </c>
      <c r="K15" s="15">
        <f t="shared" si="0"/>
        <v>0</v>
      </c>
      <c r="L15" s="15">
        <f t="shared" si="0"/>
        <v>0</v>
      </c>
      <c r="M15" s="15">
        <f t="shared" si="0"/>
        <v>0</v>
      </c>
      <c r="N15" s="15">
        <f t="shared" si="0"/>
        <v>0</v>
      </c>
      <c r="O15" s="15">
        <f t="shared" si="0"/>
        <v>0</v>
      </c>
      <c r="P15" s="50">
        <f t="shared" si="0"/>
        <v>0</v>
      </c>
    </row>
    <row r="16" spans="2:19" ht="14.25" customHeight="1" x14ac:dyDescent="0.15">
      <c r="B16" s="5" t="s">
        <v>7</v>
      </c>
      <c r="C16" s="13" t="s">
        <v>40</v>
      </c>
      <c r="D16" s="16">
        <f t="shared" si="1"/>
        <v>0</v>
      </c>
      <c r="E16" s="15">
        <f t="shared" si="0"/>
        <v>0</v>
      </c>
      <c r="F16" s="15">
        <f t="shared" si="0"/>
        <v>0</v>
      </c>
      <c r="G16" s="15">
        <f t="shared" si="0"/>
        <v>0</v>
      </c>
      <c r="H16" s="15">
        <f t="shared" si="0"/>
        <v>0</v>
      </c>
      <c r="I16" s="15">
        <f t="shared" si="0"/>
        <v>0</v>
      </c>
      <c r="J16" s="15">
        <f t="shared" si="0"/>
        <v>0</v>
      </c>
      <c r="K16" s="15">
        <f t="shared" si="0"/>
        <v>1</v>
      </c>
      <c r="L16" s="15">
        <f t="shared" si="0"/>
        <v>0</v>
      </c>
      <c r="M16" s="15">
        <f t="shared" si="0"/>
        <v>0</v>
      </c>
      <c r="N16" s="15">
        <f t="shared" si="0"/>
        <v>0</v>
      </c>
      <c r="O16" s="15">
        <f t="shared" si="0"/>
        <v>0</v>
      </c>
      <c r="P16" s="50">
        <f t="shared" si="0"/>
        <v>0</v>
      </c>
    </row>
    <row r="17" spans="2:16" ht="14.25" customHeight="1" x14ac:dyDescent="0.15">
      <c r="B17" s="5" t="s">
        <v>8</v>
      </c>
      <c r="C17" s="13" t="s">
        <v>41</v>
      </c>
      <c r="D17" s="16">
        <f t="shared" si="1"/>
        <v>0</v>
      </c>
      <c r="E17" s="15">
        <f t="shared" si="0"/>
        <v>0</v>
      </c>
      <c r="F17" s="15">
        <f t="shared" si="0"/>
        <v>0</v>
      </c>
      <c r="G17" s="15">
        <f t="shared" si="0"/>
        <v>0</v>
      </c>
      <c r="H17" s="15">
        <f t="shared" si="0"/>
        <v>0</v>
      </c>
      <c r="I17" s="15">
        <f t="shared" si="0"/>
        <v>0</v>
      </c>
      <c r="J17" s="15">
        <f t="shared" si="0"/>
        <v>0</v>
      </c>
      <c r="K17" s="15">
        <f t="shared" si="0"/>
        <v>0</v>
      </c>
      <c r="L17" s="15">
        <f t="shared" si="0"/>
        <v>1</v>
      </c>
      <c r="M17" s="15">
        <f t="shared" si="0"/>
        <v>0</v>
      </c>
      <c r="N17" s="15">
        <f t="shared" si="0"/>
        <v>0</v>
      </c>
      <c r="O17" s="15">
        <f t="shared" si="0"/>
        <v>0</v>
      </c>
      <c r="P17" s="50">
        <f t="shared" si="0"/>
        <v>0</v>
      </c>
    </row>
    <row r="18" spans="2:16" ht="14.25" customHeight="1" x14ac:dyDescent="0.15">
      <c r="B18" s="5" t="s">
        <v>9</v>
      </c>
      <c r="C18" s="13" t="s">
        <v>42</v>
      </c>
      <c r="D18" s="16">
        <f t="shared" si="1"/>
        <v>0</v>
      </c>
      <c r="E18" s="15">
        <f t="shared" si="0"/>
        <v>0</v>
      </c>
      <c r="F18" s="15">
        <f t="shared" si="0"/>
        <v>0</v>
      </c>
      <c r="G18" s="15">
        <f t="shared" si="0"/>
        <v>0</v>
      </c>
      <c r="H18" s="15">
        <f t="shared" si="0"/>
        <v>0</v>
      </c>
      <c r="I18" s="15">
        <f t="shared" si="0"/>
        <v>0</v>
      </c>
      <c r="J18" s="15">
        <f t="shared" si="0"/>
        <v>0</v>
      </c>
      <c r="K18" s="15">
        <f t="shared" si="0"/>
        <v>0</v>
      </c>
      <c r="L18" s="15">
        <f t="shared" si="0"/>
        <v>0</v>
      </c>
      <c r="M18" s="15">
        <f t="shared" si="0"/>
        <v>1</v>
      </c>
      <c r="N18" s="15">
        <f t="shared" si="0"/>
        <v>0</v>
      </c>
      <c r="O18" s="15">
        <f t="shared" si="0"/>
        <v>0</v>
      </c>
      <c r="P18" s="50">
        <f t="shared" si="0"/>
        <v>0</v>
      </c>
    </row>
    <row r="19" spans="2:16" ht="14.25" customHeight="1" x14ac:dyDescent="0.15">
      <c r="B19" s="5" t="s">
        <v>10</v>
      </c>
      <c r="C19" s="13" t="s">
        <v>43</v>
      </c>
      <c r="D19" s="16">
        <f t="shared" si="1"/>
        <v>0</v>
      </c>
      <c r="E19" s="15">
        <f t="shared" si="0"/>
        <v>0</v>
      </c>
      <c r="F19" s="15">
        <f t="shared" si="0"/>
        <v>0</v>
      </c>
      <c r="G19" s="15">
        <f t="shared" si="0"/>
        <v>0</v>
      </c>
      <c r="H19" s="15">
        <f t="shared" si="0"/>
        <v>0</v>
      </c>
      <c r="I19" s="15">
        <f t="shared" si="0"/>
        <v>0</v>
      </c>
      <c r="J19" s="15">
        <f t="shared" si="0"/>
        <v>0</v>
      </c>
      <c r="K19" s="15">
        <f t="shared" si="0"/>
        <v>0</v>
      </c>
      <c r="L19" s="15">
        <f t="shared" si="0"/>
        <v>0</v>
      </c>
      <c r="M19" s="15">
        <f t="shared" si="0"/>
        <v>0</v>
      </c>
      <c r="N19" s="15">
        <f t="shared" si="0"/>
        <v>1</v>
      </c>
      <c r="O19" s="15">
        <f t="shared" si="0"/>
        <v>0</v>
      </c>
      <c r="P19" s="50">
        <f t="shared" si="0"/>
        <v>0</v>
      </c>
    </row>
    <row r="20" spans="2:16" ht="14.25" customHeight="1" x14ac:dyDescent="0.15">
      <c r="B20" s="5" t="s">
        <v>11</v>
      </c>
      <c r="C20" s="13" t="s">
        <v>44</v>
      </c>
      <c r="D20" s="16">
        <f t="shared" si="1"/>
        <v>0</v>
      </c>
      <c r="E20" s="15">
        <f t="shared" si="0"/>
        <v>0</v>
      </c>
      <c r="F20" s="15">
        <f t="shared" si="0"/>
        <v>0</v>
      </c>
      <c r="G20" s="15">
        <f t="shared" si="0"/>
        <v>0</v>
      </c>
      <c r="H20" s="15">
        <f t="shared" si="0"/>
        <v>0</v>
      </c>
      <c r="I20" s="15">
        <f t="shared" si="0"/>
        <v>0</v>
      </c>
      <c r="J20" s="15">
        <f t="shared" si="0"/>
        <v>0</v>
      </c>
      <c r="K20" s="15">
        <f t="shared" si="0"/>
        <v>0</v>
      </c>
      <c r="L20" s="15">
        <f t="shared" si="0"/>
        <v>0</v>
      </c>
      <c r="M20" s="15">
        <f t="shared" si="0"/>
        <v>0</v>
      </c>
      <c r="N20" s="15">
        <f t="shared" si="0"/>
        <v>0</v>
      </c>
      <c r="O20" s="15">
        <f t="shared" si="0"/>
        <v>1</v>
      </c>
      <c r="P20" s="50">
        <f t="shared" si="0"/>
        <v>0</v>
      </c>
    </row>
    <row r="21" spans="2:16" ht="14.25" customHeight="1" x14ac:dyDescent="0.15">
      <c r="B21" s="5" t="s">
        <v>12</v>
      </c>
      <c r="C21" s="13" t="s">
        <v>45</v>
      </c>
      <c r="D21" s="17">
        <f t="shared" si="1"/>
        <v>0</v>
      </c>
      <c r="E21" s="18">
        <f t="shared" si="0"/>
        <v>0</v>
      </c>
      <c r="F21" s="18">
        <f t="shared" si="0"/>
        <v>0</v>
      </c>
      <c r="G21" s="18">
        <f t="shared" si="0"/>
        <v>0</v>
      </c>
      <c r="H21" s="18">
        <f t="shared" si="0"/>
        <v>0</v>
      </c>
      <c r="I21" s="18">
        <f t="shared" si="0"/>
        <v>0</v>
      </c>
      <c r="J21" s="18">
        <f t="shared" si="0"/>
        <v>0</v>
      </c>
      <c r="K21" s="18">
        <f t="shared" si="0"/>
        <v>0</v>
      </c>
      <c r="L21" s="18">
        <f t="shared" si="0"/>
        <v>0</v>
      </c>
      <c r="M21" s="18">
        <f t="shared" si="0"/>
        <v>0</v>
      </c>
      <c r="N21" s="18">
        <f t="shared" si="0"/>
        <v>0</v>
      </c>
      <c r="O21" s="18">
        <f t="shared" si="0"/>
        <v>0</v>
      </c>
      <c r="P21" s="51">
        <f t="shared" si="0"/>
        <v>1</v>
      </c>
    </row>
  </sheetData>
  <phoneticPr fontId="2"/>
  <pageMargins left="0.7" right="0.7" top="0.75" bottom="0.75" header="0.3" footer="0.3"/>
  <pageSetup paperSize="9" orientation="portrait" horizontalDpi="4294967294" verticalDpi="0" r:id="rId1"/>
  <ignoredErrors>
    <ignoredError sqref="B9:B21 D7:P7" numberStoredAsText="1"/>
  </ignoredError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6"/>
  <dimension ref="B3:P21"/>
  <sheetViews>
    <sheetView workbookViewId="0">
      <pane xSplit="3" ySplit="8" topLeftCell="D9" activePane="bottomRight" state="frozen"/>
      <selection activeCell="F33" sqref="F33"/>
      <selection pane="topRight" activeCell="F33" sqref="F33"/>
      <selection pane="bottomLeft" activeCell="F33" sqref="F33"/>
      <selection pane="bottomRight"/>
    </sheetView>
  </sheetViews>
  <sheetFormatPr defaultRowHeight="13.5" x14ac:dyDescent="0.15"/>
  <cols>
    <col min="3" max="3" width="18.625" customWidth="1"/>
    <col min="4" max="16" width="9.625" customWidth="1"/>
    <col min="17" max="32" width="9" customWidth="1"/>
  </cols>
  <sheetData>
    <row r="3" spans="2:16" ht="13.5" customHeight="1" x14ac:dyDescent="0.15"/>
    <row r="4" spans="2:16" ht="13.5" customHeight="1" x14ac:dyDescent="0.15"/>
    <row r="5" spans="2:16" ht="13.5" customHeight="1" x14ac:dyDescent="0.15"/>
    <row r="6" spans="2:16" ht="13.5" customHeight="1" x14ac:dyDescent="0.15"/>
    <row r="7" spans="2:16" ht="13.5" customHeight="1" x14ac:dyDescent="0.15"/>
    <row r="8" spans="2:16" ht="51" customHeight="1" x14ac:dyDescent="0.15">
      <c r="B8" s="3"/>
      <c r="C8" s="52"/>
      <c r="D8" s="10" t="s">
        <v>88</v>
      </c>
      <c r="E8" s="10" t="s">
        <v>89</v>
      </c>
      <c r="F8" s="10" t="s">
        <v>90</v>
      </c>
    </row>
    <row r="9" spans="2:16" ht="14.25" customHeight="1" x14ac:dyDescent="0.15">
      <c r="B9" s="5" t="s">
        <v>0</v>
      </c>
      <c r="C9" s="13" t="s">
        <v>66</v>
      </c>
      <c r="D9" s="16">
        <f>-生産者価格評価表!AH7/(生産者価格評価表!AJ7-生産者価格評価表!AH7-生産者価格評価表!AC7-生産者価格評価表!X7)</f>
        <v>0.87072254472790123</v>
      </c>
      <c r="E9" s="15">
        <f>1-D9</f>
        <v>0.12927745527209877</v>
      </c>
      <c r="F9" s="53">
        <f>D9/E9</f>
        <v>6.7353007753380831</v>
      </c>
      <c r="G9" s="15"/>
      <c r="H9" s="15"/>
      <c r="I9" s="15"/>
      <c r="J9" s="15"/>
      <c r="K9" s="15"/>
      <c r="L9" s="15"/>
      <c r="M9" s="15"/>
      <c r="N9" s="15"/>
      <c r="O9" s="15"/>
      <c r="P9" s="15"/>
    </row>
    <row r="10" spans="2:16" ht="14.25" customHeight="1" x14ac:dyDescent="0.15">
      <c r="B10" s="5" t="s">
        <v>1</v>
      </c>
      <c r="C10" s="13" t="s">
        <v>34</v>
      </c>
      <c r="D10" s="16">
        <f>-生産者価格評価表!AH8/(生産者価格評価表!AJ8-生産者価格評価表!AH8-生産者価格評価表!AC8-生産者価格評価表!X8)</f>
        <v>1</v>
      </c>
      <c r="E10" s="15">
        <f t="shared" ref="E10:E21" si="0">1-D10</f>
        <v>0</v>
      </c>
      <c r="F10" s="53">
        <v>0</v>
      </c>
      <c r="G10" s="15"/>
      <c r="H10" s="15"/>
      <c r="I10" s="15"/>
      <c r="J10" s="15"/>
      <c r="K10" s="15"/>
      <c r="L10" s="15"/>
      <c r="M10" s="15"/>
      <c r="N10" s="15"/>
      <c r="O10" s="15"/>
      <c r="P10" s="15"/>
    </row>
    <row r="11" spans="2:16" ht="14.25" customHeight="1" x14ac:dyDescent="0.15">
      <c r="B11" s="5" t="s">
        <v>2</v>
      </c>
      <c r="C11" s="13" t="s">
        <v>35</v>
      </c>
      <c r="D11" s="16">
        <f>-生産者価格評価表!AH9/(生産者価格評価表!AJ9-生産者価格評価表!AH9-生産者価格評価表!AC9-生産者価格評価表!X9)</f>
        <v>0.90219217550741604</v>
      </c>
      <c r="E11" s="15">
        <f t="shared" si="0"/>
        <v>9.7807824492583961E-2</v>
      </c>
      <c r="F11" s="53">
        <f t="shared" ref="F11:F21" si="1">D11/E11</f>
        <v>9.2241308932888337</v>
      </c>
      <c r="G11" s="15"/>
      <c r="H11" s="15"/>
      <c r="I11" s="15"/>
      <c r="J11" s="15"/>
      <c r="K11" s="15"/>
      <c r="L11" s="15"/>
      <c r="M11" s="15"/>
      <c r="N11" s="15"/>
      <c r="O11" s="15"/>
      <c r="P11" s="15"/>
    </row>
    <row r="12" spans="2:16" ht="14.25" customHeight="1" x14ac:dyDescent="0.15">
      <c r="B12" s="5" t="s">
        <v>3</v>
      </c>
      <c r="C12" s="13" t="s">
        <v>36</v>
      </c>
      <c r="D12" s="16">
        <f>-生産者価格評価表!AH10/(生産者価格評価表!AJ10-生産者価格評価表!AH10-生産者価格評価表!AC10-生産者価格評価表!X10)</f>
        <v>3.640372139057479E-6</v>
      </c>
      <c r="E12" s="15">
        <f t="shared" si="0"/>
        <v>0.99999635962786093</v>
      </c>
      <c r="F12" s="53">
        <f t="shared" si="1"/>
        <v>3.6403853914150334E-6</v>
      </c>
      <c r="G12" s="15"/>
      <c r="H12" s="15"/>
      <c r="I12" s="15"/>
      <c r="J12" s="15"/>
      <c r="K12" s="15"/>
      <c r="L12" s="15"/>
      <c r="M12" s="15"/>
      <c r="N12" s="15"/>
      <c r="O12" s="15"/>
      <c r="P12" s="15"/>
    </row>
    <row r="13" spans="2:16" ht="14.25" customHeight="1" x14ac:dyDescent="0.15">
      <c r="B13" s="5" t="s">
        <v>4</v>
      </c>
      <c r="C13" s="13" t="s">
        <v>37</v>
      </c>
      <c r="D13" s="16">
        <f>-生産者価格評価表!AH11/(生産者価格評価表!AJ11-生産者価格評価表!AH11-生産者価格評価表!AC11-生産者価格評価表!X11)</f>
        <v>0.30755866040912405</v>
      </c>
      <c r="E13" s="15">
        <f t="shared" si="0"/>
        <v>0.69244133959087595</v>
      </c>
      <c r="F13" s="53">
        <f t="shared" si="1"/>
        <v>0.44416565393227808</v>
      </c>
      <c r="G13" s="15"/>
      <c r="H13" s="15"/>
      <c r="I13" s="15"/>
      <c r="J13" s="15"/>
      <c r="K13" s="15"/>
      <c r="L13" s="15"/>
      <c r="M13" s="15"/>
      <c r="N13" s="15"/>
      <c r="O13" s="15"/>
      <c r="P13" s="15"/>
    </row>
    <row r="14" spans="2:16" ht="14.25" customHeight="1" x14ac:dyDescent="0.15">
      <c r="B14" s="5" t="s">
        <v>5</v>
      </c>
      <c r="C14" s="13" t="s">
        <v>38</v>
      </c>
      <c r="D14" s="16">
        <f>-生産者価格評価表!AH12/(生産者価格評価表!AJ12-生産者価格評価表!AH12-生産者価格評価表!AC12-生産者価格評価表!X12)</f>
        <v>0.14452040873410707</v>
      </c>
      <c r="E14" s="15">
        <f t="shared" si="0"/>
        <v>0.8554795912658929</v>
      </c>
      <c r="F14" s="53">
        <f t="shared" si="1"/>
        <v>0.16893495789917501</v>
      </c>
      <c r="G14" s="15"/>
      <c r="H14" s="15"/>
      <c r="I14" s="15"/>
      <c r="J14" s="15"/>
      <c r="K14" s="15"/>
      <c r="L14" s="15"/>
      <c r="M14" s="15"/>
      <c r="N14" s="15"/>
      <c r="O14" s="15"/>
      <c r="P14" s="15"/>
    </row>
    <row r="15" spans="2:16" ht="14.25" customHeight="1" x14ac:dyDescent="0.15">
      <c r="B15" s="5" t="s">
        <v>6</v>
      </c>
      <c r="C15" s="13" t="s">
        <v>39</v>
      </c>
      <c r="D15" s="16">
        <f>-生産者価格評価表!AH13/(生産者価格評価表!AJ13-生産者価格評価表!AH13-生産者価格評価表!AC13-生産者価格評価表!X13)</f>
        <v>5.6258884838387035E-2</v>
      </c>
      <c r="E15" s="15">
        <f t="shared" si="0"/>
        <v>0.94374111516161296</v>
      </c>
      <c r="F15" s="53">
        <f t="shared" si="1"/>
        <v>5.9612624621904774E-2</v>
      </c>
      <c r="G15" s="15"/>
      <c r="H15" s="15"/>
      <c r="I15" s="15"/>
      <c r="J15" s="15"/>
      <c r="K15" s="15"/>
      <c r="L15" s="15"/>
      <c r="M15" s="15"/>
      <c r="N15" s="15"/>
      <c r="O15" s="15"/>
      <c r="P15" s="15"/>
    </row>
    <row r="16" spans="2:16" ht="14.25" customHeight="1" x14ac:dyDescent="0.15">
      <c r="B16" s="5" t="s">
        <v>7</v>
      </c>
      <c r="C16" s="13" t="s">
        <v>40</v>
      </c>
      <c r="D16" s="16">
        <f>-生産者価格評価表!AH14/(生産者価格評価表!AJ14-生産者価格評価表!AH14-生産者価格評価表!AC14-生産者価格評価表!X14)</f>
        <v>5.9426251336997346E-2</v>
      </c>
      <c r="E16" s="15">
        <f t="shared" si="0"/>
        <v>0.9405737486630027</v>
      </c>
      <c r="F16" s="53">
        <f t="shared" si="1"/>
        <v>6.3180852560971404E-2</v>
      </c>
      <c r="G16" s="15"/>
      <c r="H16" s="15"/>
      <c r="I16" s="15"/>
      <c r="J16" s="15"/>
      <c r="K16" s="15"/>
      <c r="L16" s="15"/>
      <c r="M16" s="15"/>
      <c r="N16" s="15"/>
      <c r="O16" s="15"/>
      <c r="P16" s="15"/>
    </row>
    <row r="17" spans="2:16" ht="14.25" customHeight="1" x14ac:dyDescent="0.15">
      <c r="B17" s="5" t="s">
        <v>8</v>
      </c>
      <c r="C17" s="13" t="s">
        <v>41</v>
      </c>
      <c r="D17" s="16">
        <f>-生産者価格評価表!AH15/(生産者価格評価表!AJ15-生産者価格評価表!AH15-生産者価格評価表!AC15-生産者価格評価表!X15)</f>
        <v>0.35537768116666146</v>
      </c>
      <c r="E17" s="15">
        <f t="shared" si="0"/>
        <v>0.64462231883333854</v>
      </c>
      <c r="F17" s="53">
        <f t="shared" si="1"/>
        <v>0.55129596165679962</v>
      </c>
      <c r="G17" s="15"/>
      <c r="H17" s="15"/>
      <c r="I17" s="15"/>
      <c r="J17" s="15"/>
      <c r="K17" s="15"/>
      <c r="L17" s="15"/>
      <c r="M17" s="15"/>
      <c r="N17" s="15"/>
      <c r="O17" s="15"/>
      <c r="P17" s="15"/>
    </row>
    <row r="18" spans="2:16" ht="14.25" customHeight="1" x14ac:dyDescent="0.15">
      <c r="B18" s="5" t="s">
        <v>9</v>
      </c>
      <c r="C18" s="13" t="s">
        <v>42</v>
      </c>
      <c r="D18" s="16">
        <f>-生産者価格評価表!AH16/(生産者価格評価表!AJ16-生産者価格評価表!AH16-生産者価格評価表!AC16-生産者価格評価表!X16)</f>
        <v>0.66468488096246081</v>
      </c>
      <c r="E18" s="15">
        <f t="shared" si="0"/>
        <v>0.33531511903753919</v>
      </c>
      <c r="F18" s="53">
        <f t="shared" si="1"/>
        <v>1.9822693437454217</v>
      </c>
      <c r="G18" s="15"/>
      <c r="H18" s="15"/>
      <c r="I18" s="15"/>
      <c r="J18" s="15"/>
      <c r="K18" s="15"/>
      <c r="L18" s="15"/>
      <c r="M18" s="15"/>
      <c r="N18" s="15"/>
      <c r="O18" s="15"/>
      <c r="P18" s="15"/>
    </row>
    <row r="19" spans="2:16" ht="14.25" customHeight="1" x14ac:dyDescent="0.15">
      <c r="B19" s="5" t="s">
        <v>10</v>
      </c>
      <c r="C19" s="13" t="s">
        <v>43</v>
      </c>
      <c r="D19" s="16">
        <f>-生産者価格評価表!AH17/(生産者価格評価表!AJ17-生産者価格評価表!AH17-生産者価格評価表!AC17-生産者価格評価表!X17)</f>
        <v>3.6674092413665471E-7</v>
      </c>
      <c r="E19" s="15">
        <f t="shared" si="0"/>
        <v>0.99999963325907582</v>
      </c>
      <c r="F19" s="53">
        <f t="shared" si="1"/>
        <v>3.6674105863560949E-7</v>
      </c>
      <c r="G19" s="15"/>
      <c r="H19" s="15"/>
      <c r="I19" s="15"/>
      <c r="J19" s="15"/>
      <c r="K19" s="15"/>
      <c r="L19" s="15"/>
      <c r="M19" s="15"/>
      <c r="N19" s="15"/>
      <c r="O19" s="15"/>
      <c r="P19" s="15"/>
    </row>
    <row r="20" spans="2:16" ht="14.25" customHeight="1" x14ac:dyDescent="0.15">
      <c r="B20" s="5" t="s">
        <v>11</v>
      </c>
      <c r="C20" s="13" t="s">
        <v>44</v>
      </c>
      <c r="D20" s="16">
        <f>-生産者価格評価表!AH18/(生産者価格評価表!AJ18-生産者価格評価表!AH18-生産者価格評価表!AC18-生産者価格評価表!X18)</f>
        <v>0.24312330638149235</v>
      </c>
      <c r="E20" s="15">
        <f t="shared" si="0"/>
        <v>0.75687669361850762</v>
      </c>
      <c r="F20" s="53">
        <f t="shared" si="1"/>
        <v>0.32121917404955136</v>
      </c>
      <c r="G20" s="15"/>
      <c r="H20" s="15"/>
      <c r="I20" s="15"/>
      <c r="J20" s="15"/>
      <c r="K20" s="15"/>
      <c r="L20" s="15"/>
      <c r="M20" s="15"/>
      <c r="N20" s="15"/>
      <c r="O20" s="15"/>
      <c r="P20" s="15"/>
    </row>
    <row r="21" spans="2:16" ht="14.25" customHeight="1" x14ac:dyDescent="0.15">
      <c r="B21" s="5" t="s">
        <v>12</v>
      </c>
      <c r="C21" s="13" t="s">
        <v>45</v>
      </c>
      <c r="D21" s="17">
        <f>-生産者価格評価表!AH19/(生産者価格評価表!AJ19-生産者価格評価表!AH19-生産者価格評価表!AC19-生産者価格評価表!X19)</f>
        <v>0.1707024587984062</v>
      </c>
      <c r="E21" s="18">
        <f t="shared" si="0"/>
        <v>0.82929754120159382</v>
      </c>
      <c r="F21" s="54">
        <f t="shared" si="1"/>
        <v>0.20583982264202827</v>
      </c>
      <c r="G21" s="15"/>
      <c r="H21" s="15"/>
      <c r="I21" s="15"/>
      <c r="J21" s="15"/>
      <c r="K21" s="15"/>
      <c r="L21" s="15"/>
      <c r="M21" s="15"/>
      <c r="N21" s="15"/>
      <c r="O21" s="15"/>
      <c r="P21" s="15"/>
    </row>
  </sheetData>
  <phoneticPr fontId="2"/>
  <pageMargins left="0.7" right="0.7" top="0.75" bottom="0.75" header="0.3" footer="0.3"/>
  <pageSetup paperSize="9" orientation="portrait" horizontalDpi="4294967294" verticalDpi="0" r:id="rId1"/>
  <ignoredErrors>
    <ignoredError sqref="B9:B21" numberStoredAsText="1"/>
  </ignoredError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7"/>
  <dimension ref="B7:F22"/>
  <sheetViews>
    <sheetView workbookViewId="0"/>
  </sheetViews>
  <sheetFormatPr defaultRowHeight="13.5" x14ac:dyDescent="0.15"/>
  <cols>
    <col min="3" max="3" width="18.625" customWidth="1"/>
    <col min="4" max="5" width="9.25" bestFit="1" customWidth="1"/>
  </cols>
  <sheetData>
    <row r="7" spans="2:6" ht="27" x14ac:dyDescent="0.15">
      <c r="B7" s="3"/>
      <c r="C7" s="55"/>
      <c r="D7" s="13" t="s">
        <v>91</v>
      </c>
      <c r="E7" s="13" t="s">
        <v>92</v>
      </c>
      <c r="F7" s="13" t="s">
        <v>93</v>
      </c>
    </row>
    <row r="8" spans="2:6" x14ac:dyDescent="0.15">
      <c r="B8" s="5" t="s">
        <v>0</v>
      </c>
      <c r="C8" s="13" t="s">
        <v>66</v>
      </c>
      <c r="D8" s="36">
        <f t="array" ref="D8:D20">TRANSPOSE(生産者価格評価表!D27:P27)</f>
        <v>7269.4765948651257</v>
      </c>
      <c r="E8" s="36">
        <f t="array" ref="E8:E20">TRANSPOSE(生産者価格評価表!D28:P28)</f>
        <v>13500.575691917609</v>
      </c>
      <c r="F8" s="5">
        <f>D8/E8</f>
        <v>0.53845678589966672</v>
      </c>
    </row>
    <row r="9" spans="2:6" x14ac:dyDescent="0.15">
      <c r="B9" s="5" t="s">
        <v>1</v>
      </c>
      <c r="C9" s="13" t="s">
        <v>34</v>
      </c>
      <c r="D9" s="36">
        <v>0</v>
      </c>
      <c r="E9" s="36">
        <v>0</v>
      </c>
      <c r="F9" s="5">
        <v>0</v>
      </c>
    </row>
    <row r="10" spans="2:6" x14ac:dyDescent="0.15">
      <c r="B10" s="5" t="s">
        <v>2</v>
      </c>
      <c r="C10" s="13" t="s">
        <v>35</v>
      </c>
      <c r="D10" s="36">
        <v>270922.41927014914</v>
      </c>
      <c r="E10" s="36">
        <v>716435.76585795393</v>
      </c>
      <c r="F10" s="5">
        <f t="shared" ref="F10:F20" si="0">D10/E10</f>
        <v>0.37815311878757363</v>
      </c>
    </row>
    <row r="11" spans="2:6" x14ac:dyDescent="0.15">
      <c r="B11" s="5" t="s">
        <v>3</v>
      </c>
      <c r="C11" s="13" t="s">
        <v>36</v>
      </c>
      <c r="D11" s="36">
        <v>322320.47155882226</v>
      </c>
      <c r="E11" s="36">
        <v>669507.48797568073</v>
      </c>
      <c r="F11" s="5">
        <f t="shared" si="0"/>
        <v>0.48142922573336516</v>
      </c>
    </row>
    <row r="12" spans="2:6" x14ac:dyDescent="0.15">
      <c r="B12" s="5" t="s">
        <v>4</v>
      </c>
      <c r="C12" s="13" t="s">
        <v>37</v>
      </c>
      <c r="D12" s="36">
        <v>69195.484004107537</v>
      </c>
      <c r="E12" s="36">
        <v>159831.44741820026</v>
      </c>
      <c r="F12" s="5">
        <f t="shared" si="0"/>
        <v>0.43292784443762811</v>
      </c>
    </row>
    <row r="13" spans="2:6" x14ac:dyDescent="0.15">
      <c r="B13" s="5" t="s">
        <v>5</v>
      </c>
      <c r="C13" s="13" t="s">
        <v>38</v>
      </c>
      <c r="D13" s="36">
        <v>548728.75142063363</v>
      </c>
      <c r="E13" s="36">
        <v>785328.31896236935</v>
      </c>
      <c r="F13" s="5">
        <f t="shared" si="0"/>
        <v>0.69872528237062992</v>
      </c>
    </row>
    <row r="14" spans="2:6" x14ac:dyDescent="0.15">
      <c r="B14" s="5" t="s">
        <v>6</v>
      </c>
      <c r="C14" s="13" t="s">
        <v>39</v>
      </c>
      <c r="D14" s="36">
        <v>296116.56987366988</v>
      </c>
      <c r="E14" s="36">
        <v>480330.44851466292</v>
      </c>
      <c r="F14" s="5">
        <f t="shared" si="0"/>
        <v>0.61648511100921888</v>
      </c>
    </row>
    <row r="15" spans="2:6" x14ac:dyDescent="0.15">
      <c r="B15" s="5" t="s">
        <v>7</v>
      </c>
      <c r="C15" s="13" t="s">
        <v>40</v>
      </c>
      <c r="D15" s="36">
        <v>776942.39652896032</v>
      </c>
      <c r="E15" s="36">
        <v>967395.28915889002</v>
      </c>
      <c r="F15" s="5">
        <f t="shared" si="0"/>
        <v>0.80312815788515923</v>
      </c>
    </row>
    <row r="16" spans="2:6" x14ac:dyDescent="0.15">
      <c r="B16" s="5" t="s">
        <v>8</v>
      </c>
      <c r="C16" s="13" t="s">
        <v>41</v>
      </c>
      <c r="D16" s="36">
        <v>209565.2311366208</v>
      </c>
      <c r="E16" s="36">
        <v>376644.42457135883</v>
      </c>
      <c r="F16" s="5">
        <f t="shared" si="0"/>
        <v>0.55640072563165388</v>
      </c>
    </row>
    <row r="17" spans="2:6" x14ac:dyDescent="0.15">
      <c r="B17" s="5" t="s">
        <v>9</v>
      </c>
      <c r="C17" s="13" t="s">
        <v>42</v>
      </c>
      <c r="D17" s="36">
        <v>220747.81269166435</v>
      </c>
      <c r="E17" s="36">
        <v>438732.81788392703</v>
      </c>
      <c r="F17" s="5">
        <f t="shared" si="0"/>
        <v>0.5031486218796295</v>
      </c>
    </row>
    <row r="18" spans="2:6" x14ac:dyDescent="0.15">
      <c r="B18" s="5" t="s">
        <v>10</v>
      </c>
      <c r="C18" s="13" t="s">
        <v>43</v>
      </c>
      <c r="D18" s="36">
        <v>393536.53012906516</v>
      </c>
      <c r="E18" s="36">
        <v>553811.56569911295</v>
      </c>
      <c r="F18" s="5">
        <f t="shared" si="0"/>
        <v>0.7105964456200512</v>
      </c>
    </row>
    <row r="19" spans="2:6" x14ac:dyDescent="0.15">
      <c r="B19" s="5" t="s">
        <v>11</v>
      </c>
      <c r="C19" s="13" t="s">
        <v>44</v>
      </c>
      <c r="D19" s="36">
        <v>1508620.0066412447</v>
      </c>
      <c r="E19" s="36">
        <v>2421570.6236959631</v>
      </c>
      <c r="F19" s="5">
        <f t="shared" si="0"/>
        <v>0.62299236366630839</v>
      </c>
    </row>
    <row r="20" spans="2:6" x14ac:dyDescent="0.15">
      <c r="B20" s="5" t="s">
        <v>12</v>
      </c>
      <c r="C20" s="13" t="s">
        <v>45</v>
      </c>
      <c r="D20" s="36">
        <v>37382.821278581672</v>
      </c>
      <c r="E20" s="36">
        <v>61332.465188828588</v>
      </c>
      <c r="F20" s="5">
        <f t="shared" si="0"/>
        <v>0.60951114819025365</v>
      </c>
    </row>
    <row r="21" spans="2:6" x14ac:dyDescent="0.15">
      <c r="D21" s="14"/>
      <c r="E21" s="14"/>
    </row>
    <row r="22" spans="2:6" x14ac:dyDescent="0.15">
      <c r="D22" s="14"/>
      <c r="E22" s="14"/>
    </row>
  </sheetData>
  <phoneticPr fontId="2"/>
  <pageMargins left="0.7" right="0.7" top="0.75" bottom="0.75" header="0.3" footer="0.3"/>
  <ignoredErrors>
    <ignoredError sqref="B8:B20" numberStoredAsText="1"/>
  </ignoredError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8"/>
  <dimension ref="B3:S21"/>
  <sheetViews>
    <sheetView workbookViewId="0">
      <pane xSplit="3" ySplit="8" topLeftCell="D9" activePane="bottomRight" state="frozen"/>
      <selection activeCell="F33" sqref="F33"/>
      <selection pane="topRight" activeCell="F33" sqref="F33"/>
      <selection pane="bottomLeft" activeCell="F33" sqref="F33"/>
      <selection pane="bottomRight"/>
    </sheetView>
  </sheetViews>
  <sheetFormatPr defaultRowHeight="13.5" x14ac:dyDescent="0.15"/>
  <cols>
    <col min="3" max="3" width="18.625" customWidth="1"/>
    <col min="4" max="16" width="9.625" customWidth="1"/>
    <col min="17" max="32" width="9" customWidth="1"/>
  </cols>
  <sheetData>
    <row r="3" spans="2:19" ht="13.5" customHeight="1" x14ac:dyDescent="0.15"/>
    <row r="4" spans="2:19" ht="13.5" customHeight="1" x14ac:dyDescent="0.15"/>
    <row r="5" spans="2:19" ht="13.5" customHeight="1" x14ac:dyDescent="0.15"/>
    <row r="6" spans="2:19" ht="13.5" customHeight="1" x14ac:dyDescent="0.15">
      <c r="C6" s="1"/>
      <c r="D6" s="2"/>
      <c r="E6" s="2"/>
      <c r="F6" s="2"/>
      <c r="G6" s="2"/>
      <c r="H6" s="2"/>
      <c r="I6" s="2"/>
    </row>
    <row r="7" spans="2:19" ht="39.950000000000003" customHeight="1" x14ac:dyDescent="0.15">
      <c r="B7" s="3"/>
      <c r="C7" s="4"/>
      <c r="D7" s="5" t="s">
        <v>0</v>
      </c>
      <c r="E7" s="5" t="s">
        <v>1</v>
      </c>
      <c r="F7" s="5" t="s">
        <v>2</v>
      </c>
      <c r="G7" s="5" t="s">
        <v>3</v>
      </c>
      <c r="H7" s="5" t="s">
        <v>4</v>
      </c>
      <c r="I7" s="5" t="s">
        <v>5</v>
      </c>
      <c r="J7" s="5" t="s">
        <v>6</v>
      </c>
      <c r="K7" s="5" t="s">
        <v>7</v>
      </c>
      <c r="L7" s="5" t="s">
        <v>8</v>
      </c>
      <c r="M7" s="5" t="s">
        <v>9</v>
      </c>
      <c r="N7" s="5" t="s">
        <v>10</v>
      </c>
      <c r="O7" s="5" t="s">
        <v>11</v>
      </c>
      <c r="P7" s="5" t="s">
        <v>12</v>
      </c>
    </row>
    <row r="8" spans="2:19" ht="39.950000000000003" customHeight="1" x14ac:dyDescent="0.15">
      <c r="B8" s="8"/>
      <c r="C8" s="9"/>
      <c r="D8" s="47" t="s">
        <v>33</v>
      </c>
      <c r="E8" s="10" t="s">
        <v>34</v>
      </c>
      <c r="F8" s="10" t="s">
        <v>35</v>
      </c>
      <c r="G8" s="10" t="s">
        <v>36</v>
      </c>
      <c r="H8" s="10" t="s">
        <v>37</v>
      </c>
      <c r="I8" s="10" t="s">
        <v>38</v>
      </c>
      <c r="J8" s="10" t="s">
        <v>39</v>
      </c>
      <c r="K8" s="10" t="s">
        <v>40</v>
      </c>
      <c r="L8" s="10" t="s">
        <v>41</v>
      </c>
      <c r="M8" s="10" t="s">
        <v>42</v>
      </c>
      <c r="N8" s="10" t="s">
        <v>43</v>
      </c>
      <c r="O8" s="10" t="s">
        <v>44</v>
      </c>
      <c r="P8" s="10" t="s">
        <v>45</v>
      </c>
      <c r="Q8" s="1"/>
      <c r="R8" s="1"/>
      <c r="S8" s="1"/>
    </row>
    <row r="9" spans="2:19" ht="14.25" customHeight="1" x14ac:dyDescent="0.15">
      <c r="B9" s="5" t="s">
        <v>0</v>
      </c>
      <c r="C9" s="13" t="s">
        <v>66</v>
      </c>
      <c r="D9" s="16">
        <f>投入係数表!D7*移輸入係数!$E9</f>
        <v>9.432463924244858E-3</v>
      </c>
      <c r="E9" s="15">
        <f>投入係数表!E7*移輸入係数!$E9</f>
        <v>0</v>
      </c>
      <c r="F9" s="15">
        <f>投入係数表!F7*移輸入係数!$E9</f>
        <v>5.4065317514787195E-3</v>
      </c>
      <c r="G9" s="15">
        <f>投入係数表!G7*移輸入係数!$E9</f>
        <v>1.3447791351289113E-4</v>
      </c>
      <c r="H9" s="15">
        <f>投入係数表!H7*移輸入係数!$E9</f>
        <v>0</v>
      </c>
      <c r="I9" s="15">
        <f>投入係数表!I7*移輸入係数!$E9</f>
        <v>1.811961635335588E-5</v>
      </c>
      <c r="J9" s="15">
        <f>投入係数表!J7*移輸入係数!$E9</f>
        <v>0</v>
      </c>
      <c r="K9" s="15">
        <f>投入係数表!K7*移輸入係数!$E9</f>
        <v>5.8387031272888998E-7</v>
      </c>
      <c r="L9" s="15">
        <f>投入係数表!L7*移輸入係数!$E9</f>
        <v>0</v>
      </c>
      <c r="M9" s="15">
        <f>投入係数表!M7*移輸入係数!$E9</f>
        <v>0</v>
      </c>
      <c r="N9" s="15">
        <f>投入係数表!N7*移輸入係数!$E9</f>
        <v>4.1718773933067304E-6</v>
      </c>
      <c r="O9" s="15">
        <f>投入係数表!O7*移輸入係数!$E9</f>
        <v>3.9852426364811699E-4</v>
      </c>
      <c r="P9" s="50">
        <f>投入係数表!P7*移輸入係数!$E9</f>
        <v>0</v>
      </c>
    </row>
    <row r="10" spans="2:19" ht="14.25" customHeight="1" x14ac:dyDescent="0.15">
      <c r="B10" s="5" t="s">
        <v>1</v>
      </c>
      <c r="C10" s="13" t="s">
        <v>34</v>
      </c>
      <c r="D10" s="16">
        <f>投入係数表!D8*移輸入係数!$E10</f>
        <v>0</v>
      </c>
      <c r="E10" s="15">
        <f>投入係数表!E8*移輸入係数!$E10</f>
        <v>0</v>
      </c>
      <c r="F10" s="15">
        <f>投入係数表!F8*移輸入係数!$E10</f>
        <v>0</v>
      </c>
      <c r="G10" s="15">
        <f>投入係数表!G8*移輸入係数!$E10</f>
        <v>0</v>
      </c>
      <c r="H10" s="15">
        <f>投入係数表!H8*移輸入係数!$E10</f>
        <v>0</v>
      </c>
      <c r="I10" s="15">
        <f>投入係数表!I8*移輸入係数!$E10</f>
        <v>0</v>
      </c>
      <c r="J10" s="15">
        <f>投入係数表!J8*移輸入係数!$E10</f>
        <v>0</v>
      </c>
      <c r="K10" s="15">
        <f>投入係数表!K8*移輸入係数!$E10</f>
        <v>0</v>
      </c>
      <c r="L10" s="15">
        <f>投入係数表!L8*移輸入係数!$E10</f>
        <v>0</v>
      </c>
      <c r="M10" s="15">
        <f>投入係数表!M8*移輸入係数!$E10</f>
        <v>0</v>
      </c>
      <c r="N10" s="15">
        <f>投入係数表!N8*移輸入係数!$E10</f>
        <v>0</v>
      </c>
      <c r="O10" s="15">
        <f>投入係数表!O8*移輸入係数!$E10</f>
        <v>0</v>
      </c>
      <c r="P10" s="50">
        <f>投入係数表!P8*移輸入係数!$E10</f>
        <v>0</v>
      </c>
    </row>
    <row r="11" spans="2:19" ht="14.25" customHeight="1" x14ac:dyDescent="0.15">
      <c r="B11" s="5" t="s">
        <v>2</v>
      </c>
      <c r="C11" s="13" t="s">
        <v>35</v>
      </c>
      <c r="D11" s="16">
        <f>投入係数表!D9*移輸入係数!$E11</f>
        <v>1.6874559673946809E-2</v>
      </c>
      <c r="E11" s="15">
        <f>投入係数表!E9*移輸入係数!$E11</f>
        <v>0</v>
      </c>
      <c r="F11" s="15">
        <f>投入係数表!F9*移輸入係数!$E11</f>
        <v>3.8283256916796675E-2</v>
      </c>
      <c r="G11" s="15">
        <f>投入係数表!G9*移輸入係数!$E11</f>
        <v>2.5837520985172075E-2</v>
      </c>
      <c r="H11" s="15">
        <f>投入係数表!H9*移輸入係数!$E11</f>
        <v>5.8804518840710595E-3</v>
      </c>
      <c r="I11" s="15">
        <f>投入係数表!I9*移輸入係数!$E11</f>
        <v>2.9700236842216798E-3</v>
      </c>
      <c r="J11" s="15">
        <f>投入係数表!J9*移輸入係数!$E11</f>
        <v>2.6859774859290756E-3</v>
      </c>
      <c r="K11" s="15">
        <f>投入係数表!K9*移輸入係数!$E11</f>
        <v>2.5988213206540133E-4</v>
      </c>
      <c r="L11" s="15">
        <f>投入係数表!L9*移輸入係数!$E11</f>
        <v>9.4339381626097497E-3</v>
      </c>
      <c r="M11" s="15">
        <f>投入係数表!M9*移輸入係数!$E11</f>
        <v>3.0495415857161915E-3</v>
      </c>
      <c r="N11" s="15">
        <f>投入係数表!N9*移輸入係数!$E11</f>
        <v>5.0233856840302656E-3</v>
      </c>
      <c r="O11" s="15">
        <f>投入係数表!O9*移輸入係数!$E11</f>
        <v>1.1497788564864213E-2</v>
      </c>
      <c r="P11" s="50">
        <f>投入係数表!P9*移輸入係数!$E11</f>
        <v>1.6238813451657699E-3</v>
      </c>
    </row>
    <row r="12" spans="2:19" ht="14.25" customHeight="1" x14ac:dyDescent="0.15">
      <c r="B12" s="5" t="s">
        <v>3</v>
      </c>
      <c r="C12" s="13" t="s">
        <v>36</v>
      </c>
      <c r="D12" s="16">
        <f>投入係数表!D10*移輸入係数!$E12</f>
        <v>4.0169140218406334E-3</v>
      </c>
      <c r="E12" s="15">
        <f>投入係数表!E10*移輸入係数!$E12</f>
        <v>0</v>
      </c>
      <c r="F12" s="15">
        <f>投入係数表!F10*移輸入係数!$E12</f>
        <v>2.125737072584451E-3</v>
      </c>
      <c r="G12" s="15">
        <f>投入係数表!G10*移輸入係数!$E12</f>
        <v>7.8534098539472983E-4</v>
      </c>
      <c r="H12" s="15">
        <f>投入係数表!H10*移輸入係数!$E12</f>
        <v>3.4268225477975672E-2</v>
      </c>
      <c r="I12" s="15">
        <f>投入係数表!I10*移輸入係数!$E12</f>
        <v>3.806513483670631E-3</v>
      </c>
      <c r="J12" s="15">
        <f>投入係数表!J10*移輸入係数!$E12</f>
        <v>4.1950249840487369E-3</v>
      </c>
      <c r="K12" s="15">
        <f>投入係数表!K10*移輸入係数!$E12</f>
        <v>1.3481303198376263E-2</v>
      </c>
      <c r="L12" s="15">
        <f>投入係数表!L10*移輸入係数!$E12</f>
        <v>1.5081023331219268E-2</v>
      </c>
      <c r="M12" s="15">
        <f>投入係数表!M10*移輸入係数!$E12</f>
        <v>5.624360923508891E-3</v>
      </c>
      <c r="N12" s="15">
        <f>投入係数表!N10*移輸入係数!$E12</f>
        <v>8.1041702581457296E-3</v>
      </c>
      <c r="O12" s="15">
        <f>投入係数表!O10*移輸入係数!$E12</f>
        <v>3.3019030150701761E-3</v>
      </c>
      <c r="P12" s="50">
        <f>投入係数表!P10*移輸入係数!$E12</f>
        <v>7.8494410474447621E-3</v>
      </c>
    </row>
    <row r="13" spans="2:19" ht="14.25" customHeight="1" x14ac:dyDescent="0.15">
      <c r="B13" s="5" t="s">
        <v>4</v>
      </c>
      <c r="C13" s="13" t="s">
        <v>37</v>
      </c>
      <c r="D13" s="16">
        <f>投入係数表!D11*移輸入係数!$E13</f>
        <v>9.2980318928123883E-3</v>
      </c>
      <c r="E13" s="15">
        <f>投入係数表!E11*移輸入係数!$E13</f>
        <v>0</v>
      </c>
      <c r="F13" s="15">
        <f>投入係数表!F11*移輸入係数!$E13</f>
        <v>1.2980278543550333E-2</v>
      </c>
      <c r="G13" s="15">
        <f>投入係数表!G11*移輸入係数!$E13</f>
        <v>2.7315618742820421E-3</v>
      </c>
      <c r="H13" s="15">
        <f>投入係数表!H11*移輸入係数!$E13</f>
        <v>7.8399208488771757E-2</v>
      </c>
      <c r="I13" s="15">
        <f>投入係数表!I11*移輸入係数!$E13</f>
        <v>1.8250623592105001E-2</v>
      </c>
      <c r="J13" s="15">
        <f>投入係数表!J11*移輸入係数!$E13</f>
        <v>5.075613187543895E-3</v>
      </c>
      <c r="K13" s="15">
        <f>投入係数表!K11*移輸入係数!$E13</f>
        <v>3.3378573032259284E-3</v>
      </c>
      <c r="L13" s="15">
        <f>投入係数表!L11*移輸入係数!$E13</f>
        <v>1.3667933047861866E-2</v>
      </c>
      <c r="M13" s="15">
        <f>投入係数表!M11*移輸入係数!$E13</f>
        <v>5.7378749237461399E-3</v>
      </c>
      <c r="N13" s="15">
        <f>投入係数表!N11*移輸入係数!$E13</f>
        <v>1.0032991859195269E-2</v>
      </c>
      <c r="O13" s="15">
        <f>投入係数表!O11*移輸入係数!$E13</f>
        <v>1.2002929241323594E-2</v>
      </c>
      <c r="P13" s="50">
        <f>投入係数表!P11*移輸入係数!$E13</f>
        <v>0.14532978666498619</v>
      </c>
    </row>
    <row r="14" spans="2:19" ht="14.25" customHeight="1" x14ac:dyDescent="0.15">
      <c r="B14" s="5" t="s">
        <v>5</v>
      </c>
      <c r="C14" s="13" t="s">
        <v>38</v>
      </c>
      <c r="D14" s="16">
        <f>投入係数表!D12*移輸入係数!$E14</f>
        <v>6.6909830620053137E-2</v>
      </c>
      <c r="E14" s="15">
        <f>投入係数表!E12*移輸入係数!$E14</f>
        <v>0</v>
      </c>
      <c r="F14" s="15">
        <f>投入係数表!F12*移輸入係数!$E14</f>
        <v>5.0850029747430393E-2</v>
      </c>
      <c r="G14" s="15">
        <f>投入係数表!G12*移輸入係数!$E14</f>
        <v>4.247462271160711E-2</v>
      </c>
      <c r="H14" s="15">
        <f>投入係数表!H12*移輸入係数!$E14</f>
        <v>8.9562724881964047E-3</v>
      </c>
      <c r="I14" s="15">
        <f>投入係数表!I12*移輸入係数!$E14</f>
        <v>8.223905318848139E-3</v>
      </c>
      <c r="J14" s="15">
        <f>投入係数表!J12*移輸入係数!$E14</f>
        <v>4.5652263868649692E-3</v>
      </c>
      <c r="K14" s="15">
        <f>投入係数表!K12*移輸入係数!$E14</f>
        <v>1.2742564464569063E-3</v>
      </c>
      <c r="L14" s="15">
        <f>投入係数表!L12*移輸入係数!$E14</f>
        <v>1.9534719232960979E-2</v>
      </c>
      <c r="M14" s="15">
        <f>投入係数表!M12*移輸入係数!$E14</f>
        <v>6.6193817971946026E-3</v>
      </c>
      <c r="N14" s="15">
        <f>投入係数表!N12*移輸入係数!$E14</f>
        <v>7.8222253834159348E-3</v>
      </c>
      <c r="O14" s="15">
        <f>投入係数表!O12*移輸入係数!$E14</f>
        <v>2.6787871074602024E-2</v>
      </c>
      <c r="P14" s="50">
        <f>投入係数表!P12*移輸入係数!$E14</f>
        <v>1.8676077716351304E-3</v>
      </c>
    </row>
    <row r="15" spans="2:19" ht="14.25" customHeight="1" x14ac:dyDescent="0.15">
      <c r="B15" s="5" t="s">
        <v>6</v>
      </c>
      <c r="C15" s="13" t="s">
        <v>39</v>
      </c>
      <c r="D15" s="16">
        <f>投入係数表!D13*移輸入係数!$E15</f>
        <v>4.6913493749128898E-3</v>
      </c>
      <c r="E15" s="15">
        <f>投入係数表!E13*移輸入係数!$E15</f>
        <v>0</v>
      </c>
      <c r="F15" s="15">
        <f>投入係数表!F13*移輸入係数!$E15</f>
        <v>8.0498574853365649E-3</v>
      </c>
      <c r="G15" s="15">
        <f>投入係数表!G13*移輸入係数!$E15</f>
        <v>1.0439984182248776E-2</v>
      </c>
      <c r="H15" s="15">
        <f>投入係数表!H13*移輸入係数!$E15</f>
        <v>1.7619773062275371E-2</v>
      </c>
      <c r="I15" s="15">
        <f>投入係数表!I13*移輸入係数!$E15</f>
        <v>1.7963877957192301E-2</v>
      </c>
      <c r="J15" s="15">
        <f>投入係数表!J13*移輸入係数!$E15</f>
        <v>7.8669948710868146E-2</v>
      </c>
      <c r="K15" s="15">
        <f>投入係数表!K13*移輸入係数!$E15</f>
        <v>7.6337449359440326E-2</v>
      </c>
      <c r="L15" s="15">
        <f>投入係数表!L13*移輸入係数!$E15</f>
        <v>2.3805135642173465E-2</v>
      </c>
      <c r="M15" s="15">
        <f>投入係数表!M13*移輸入係数!$E15</f>
        <v>5.1499493444249114E-3</v>
      </c>
      <c r="N15" s="15">
        <f>投入係数表!N13*移輸入係数!$E15</f>
        <v>1.7009540349750104E-2</v>
      </c>
      <c r="O15" s="15">
        <f>投入係数表!O13*移輸入係数!$E15</f>
        <v>1.0456127754623861E-2</v>
      </c>
      <c r="P15" s="50">
        <f>投入係数表!P13*移輸入係数!$E15</f>
        <v>1.7564978329759742E-2</v>
      </c>
    </row>
    <row r="16" spans="2:19" ht="14.25" customHeight="1" x14ac:dyDescent="0.15">
      <c r="B16" s="5" t="s">
        <v>7</v>
      </c>
      <c r="C16" s="13" t="s">
        <v>40</v>
      </c>
      <c r="D16" s="16">
        <f>投入係数表!D14*移輸入係数!$E16</f>
        <v>5.5397462497773031E-4</v>
      </c>
      <c r="E16" s="15">
        <f>投入係数表!E14*移輸入係数!$E16</f>
        <v>0</v>
      </c>
      <c r="F16" s="15">
        <f>投入係数表!F14*移輸入係数!$E16</f>
        <v>3.5255664941986967E-3</v>
      </c>
      <c r="G16" s="15">
        <f>投入係数表!G14*移輸入係数!$E16</f>
        <v>5.5225868152982112E-3</v>
      </c>
      <c r="H16" s="15">
        <f>投入係数表!H14*移輸入係数!$E16</f>
        <v>6.0782268639155883E-3</v>
      </c>
      <c r="I16" s="15">
        <f>投入係数表!I14*移輸入係数!$E16</f>
        <v>3.3553934204260755E-2</v>
      </c>
      <c r="J16" s="15">
        <f>投入係数表!J14*移輸入係数!$E16</f>
        <v>1.7542976046974103E-2</v>
      </c>
      <c r="K16" s="15">
        <f>投入係数表!K14*移輸入係数!$E16</f>
        <v>5.0097285073142504E-2</v>
      </c>
      <c r="L16" s="15">
        <f>投入係数表!L14*移輸入係数!$E16</f>
        <v>2.1070347387812619E-2</v>
      </c>
      <c r="M16" s="15">
        <f>投入係数表!M14*移輸入係数!$E16</f>
        <v>3.0998547251843166E-2</v>
      </c>
      <c r="N16" s="15">
        <f>投入係数表!N14*移輸入係数!$E16</f>
        <v>3.3902132394834539E-3</v>
      </c>
      <c r="O16" s="15">
        <f>投入係数表!O14*移輸入係数!$E16</f>
        <v>1.6623381078802343E-2</v>
      </c>
      <c r="P16" s="50">
        <f>投入係数表!P14*移輸入係数!$E16</f>
        <v>9.6718020330043217E-3</v>
      </c>
    </row>
    <row r="17" spans="2:16" ht="14.25" customHeight="1" x14ac:dyDescent="0.15">
      <c r="B17" s="5" t="s">
        <v>8</v>
      </c>
      <c r="C17" s="13" t="s">
        <v>41</v>
      </c>
      <c r="D17" s="16">
        <f>投入係数表!D15*移輸入係数!$E17</f>
        <v>4.9318965181782949E-2</v>
      </c>
      <c r="E17" s="15">
        <f>投入係数表!E15*移輸入係数!$E17</f>
        <v>0</v>
      </c>
      <c r="F17" s="15">
        <f>投入係数表!F15*移輸入係数!$E17</f>
        <v>2.247424884141239E-2</v>
      </c>
      <c r="G17" s="15">
        <f>投入係数表!G15*移輸入係数!$E17</f>
        <v>2.8247940721765404E-2</v>
      </c>
      <c r="H17" s="15">
        <f>投入係数表!H15*移輸入係数!$E17</f>
        <v>1.9281495674417937E-2</v>
      </c>
      <c r="I17" s="15">
        <f>投入係数表!I15*移輸入係数!$E17</f>
        <v>3.2207385066270584E-2</v>
      </c>
      <c r="J17" s="15">
        <f>投入係数表!J15*移輸入係数!$E17</f>
        <v>2.3088055740940895E-2</v>
      </c>
      <c r="K17" s="15">
        <f>投入係数表!K15*移輸入係数!$E17</f>
        <v>1.9003936928954112E-3</v>
      </c>
      <c r="L17" s="15">
        <f>投入係数表!L15*移輸入係数!$E17</f>
        <v>3.2960329806180494E-2</v>
      </c>
      <c r="M17" s="15">
        <f>投入係数表!M15*移輸入係数!$E17</f>
        <v>1.2975613624060776E-2</v>
      </c>
      <c r="N17" s="15">
        <f>投入係数表!N15*移輸入係数!$E17</f>
        <v>2.171668234758057E-2</v>
      </c>
      <c r="O17" s="15">
        <f>投入係数表!O15*移輸入係数!$E17</f>
        <v>1.4612198971520995E-2</v>
      </c>
      <c r="P17" s="50">
        <f>投入係数表!P15*移輸入係数!$E17</f>
        <v>1.7671706350625007E-2</v>
      </c>
    </row>
    <row r="18" spans="2:16" ht="14.25" customHeight="1" x14ac:dyDescent="0.15">
      <c r="B18" s="5" t="s">
        <v>9</v>
      </c>
      <c r="C18" s="13" t="s">
        <v>42</v>
      </c>
      <c r="D18" s="16">
        <f>投入係数表!D16*移輸入係数!$E18</f>
        <v>1.5663856686094072E-3</v>
      </c>
      <c r="E18" s="15">
        <f>投入係数表!E16*移輸入係数!$E18</f>
        <v>0</v>
      </c>
      <c r="F18" s="15">
        <f>投入係数表!F16*移輸入係数!$E18</f>
        <v>2.3510081939742181E-3</v>
      </c>
      <c r="G18" s="15">
        <f>投入係数表!G16*移輸入係数!$E18</f>
        <v>2.8378688873289138E-3</v>
      </c>
      <c r="H18" s="15">
        <f>投入係数表!H16*移輸入係数!$E18</f>
        <v>7.1850555165757215E-3</v>
      </c>
      <c r="I18" s="15">
        <f>投入係数表!I16*移輸入係数!$E18</f>
        <v>1.3548363970041222E-2</v>
      </c>
      <c r="J18" s="15">
        <f>投入係数表!J16*移輸入係数!$E18</f>
        <v>1.9624973788137792E-2</v>
      </c>
      <c r="K18" s="15">
        <f>投入係数表!K16*移輸入係数!$E18</f>
        <v>1.2284702286091916E-3</v>
      </c>
      <c r="L18" s="15">
        <f>投入係数表!L16*移輸入係数!$E18</f>
        <v>3.7670448695309288E-3</v>
      </c>
      <c r="M18" s="15">
        <f>投入係数表!M16*移輸入係数!$E18</f>
        <v>6.2246855867200648E-2</v>
      </c>
      <c r="N18" s="15">
        <f>投入係数表!N16*移輸入係数!$E18</f>
        <v>9.8194892492568589E-3</v>
      </c>
      <c r="O18" s="15">
        <f>投入係数表!O16*移輸入係数!$E18</f>
        <v>9.6865929922301756E-3</v>
      </c>
      <c r="P18" s="50">
        <f>投入係数表!P16*移輸入係数!$E18</f>
        <v>7.8355235350082968E-3</v>
      </c>
    </row>
    <row r="19" spans="2:16" ht="14.25" customHeight="1" x14ac:dyDescent="0.15">
      <c r="B19" s="5" t="s">
        <v>10</v>
      </c>
      <c r="C19" s="13" t="s">
        <v>43</v>
      </c>
      <c r="D19" s="16">
        <f>投入係数表!D17*移輸入係数!$E19</f>
        <v>0</v>
      </c>
      <c r="E19" s="15">
        <f>投入係数表!E17*移輸入係数!$E19</f>
        <v>0</v>
      </c>
      <c r="F19" s="15">
        <f>投入係数表!F17*移輸入係数!$E19</f>
        <v>0</v>
      </c>
      <c r="G19" s="15">
        <f>投入係数表!G17*移輸入係数!$E19</f>
        <v>0</v>
      </c>
      <c r="H19" s="15">
        <f>投入係数表!H17*移輸入係数!$E19</f>
        <v>0</v>
      </c>
      <c r="I19" s="15">
        <f>投入係数表!I17*移輸入係数!$E19</f>
        <v>0</v>
      </c>
      <c r="J19" s="15">
        <f>投入係数表!J17*移輸入係数!$E19</f>
        <v>0</v>
      </c>
      <c r="K19" s="15">
        <f>投入係数表!K17*移輸入係数!$E19</f>
        <v>0</v>
      </c>
      <c r="L19" s="15">
        <f>投入係数表!L17*移輸入係数!$E19</f>
        <v>0</v>
      </c>
      <c r="M19" s="15">
        <f>投入係数表!M17*移輸入係数!$E19</f>
        <v>0</v>
      </c>
      <c r="N19" s="15">
        <f>投入係数表!N17*移輸入係数!$E19</f>
        <v>0</v>
      </c>
      <c r="O19" s="15">
        <f>投入係数表!O17*移輸入係数!$E19</f>
        <v>0</v>
      </c>
      <c r="P19" s="50">
        <f>投入係数表!P17*移輸入係数!$E19</f>
        <v>5.4584732865274557E-2</v>
      </c>
    </row>
    <row r="20" spans="2:16" ht="14.25" customHeight="1" x14ac:dyDescent="0.15">
      <c r="B20" s="5" t="s">
        <v>11</v>
      </c>
      <c r="C20" s="13" t="s">
        <v>44</v>
      </c>
      <c r="D20" s="16">
        <f>投入係数表!D18*移輸入係数!$E20</f>
        <v>1.8554895682220181E-2</v>
      </c>
      <c r="E20" s="15">
        <f>投入係数表!E18*移輸入係数!$E20</f>
        <v>0</v>
      </c>
      <c r="F20" s="15">
        <f>投入係数表!F18*移輸入係数!$E20</f>
        <v>3.7624788385822068E-2</v>
      </c>
      <c r="G20" s="15">
        <f>投入係数表!G18*移輸入係数!$E20</f>
        <v>8.5949668941150498E-2</v>
      </c>
      <c r="H20" s="15">
        <f>投入係数表!H18*移輸入係数!$E20</f>
        <v>9.5646359772616318E-2</v>
      </c>
      <c r="I20" s="15">
        <f>投入係数表!I18*移輸入係数!$E20</f>
        <v>6.1714186408711187E-2</v>
      </c>
      <c r="J20" s="15">
        <f>投入係数表!J18*移輸入係数!$E20</f>
        <v>9.9341536341057551E-2</v>
      </c>
      <c r="K20" s="15">
        <f>投入係数表!K18*移輸入係数!$E20</f>
        <v>2.2663827225514199E-2</v>
      </c>
      <c r="L20" s="15">
        <f>投入係数表!L18*移輸入係数!$E20</f>
        <v>0.13451957269459758</v>
      </c>
      <c r="M20" s="15">
        <f>投入係数表!M18*移輸入係数!$E20</f>
        <v>0.14702044559154478</v>
      </c>
      <c r="N20" s="15">
        <f>投入係数表!N18*移輸入係数!$E20</f>
        <v>9.1802039524042672E-2</v>
      </c>
      <c r="O20" s="15">
        <f>投入係数表!O18*移輸入係数!$E20</f>
        <v>9.0638195681666534E-2</v>
      </c>
      <c r="P20" s="50">
        <f>投入係数表!P18*移輸入係数!$E20</f>
        <v>3.1806663407467961E-2</v>
      </c>
    </row>
    <row r="21" spans="2:16" ht="14.25" customHeight="1" x14ac:dyDescent="0.15">
      <c r="B21" s="5" t="s">
        <v>12</v>
      </c>
      <c r="C21" s="13" t="s">
        <v>45</v>
      </c>
      <c r="D21" s="17">
        <f>投入係数表!D19*移輸入係数!$E21</f>
        <v>7.579466587828227E-3</v>
      </c>
      <c r="E21" s="18">
        <f>投入係数表!E19*移輸入係数!$E21</f>
        <v>0</v>
      </c>
      <c r="F21" s="18">
        <f>投入係数表!F19*移輸入係数!$E21</f>
        <v>2.4575407240412378E-3</v>
      </c>
      <c r="G21" s="18">
        <f>投入係数表!G19*移輸入係数!$E21</f>
        <v>1.1762009498084352E-2</v>
      </c>
      <c r="H21" s="18">
        <f>投入係数表!H19*移輸入係数!$E21</f>
        <v>4.0790675380813343E-3</v>
      </c>
      <c r="I21" s="18">
        <f>投入係数表!I19*移輸入係数!$E21</f>
        <v>3.629080833290276E-3</v>
      </c>
      <c r="J21" s="18">
        <f>投入係数表!J19*移輸入係数!$E21</f>
        <v>9.6076188423028838E-3</v>
      </c>
      <c r="K21" s="18">
        <f>投入係数表!K19*移輸入係数!$E21</f>
        <v>3.0789977757799732E-3</v>
      </c>
      <c r="L21" s="18">
        <f>投入係数表!L19*移輸入係数!$E21</f>
        <v>1.4612631899004623E-3</v>
      </c>
      <c r="M21" s="18">
        <f>投入係数表!M19*移輸入係数!$E21</f>
        <v>4.6422946597940804E-3</v>
      </c>
      <c r="N21" s="18">
        <f>投入係数表!N19*移輸入係数!$E21</f>
        <v>3.0951395981633706E-4</v>
      </c>
      <c r="O21" s="18">
        <f>投入係数表!O19*移輸入係数!$E21</f>
        <v>3.6046132702656263E-3</v>
      </c>
      <c r="P21" s="51">
        <f>投入係数表!P19*移輸入係数!$E21</f>
        <v>-1.8560740304373945E-2</v>
      </c>
    </row>
  </sheetData>
  <phoneticPr fontId="2"/>
  <pageMargins left="0.7" right="0.7" top="0.75" bottom="0.75" header="0.3" footer="0.3"/>
  <pageSetup paperSize="9" orientation="portrait" horizontalDpi="4294967294" verticalDpi="0" r:id="rId1"/>
  <ignoredErrors>
    <ignoredError sqref="E9" evalError="1"/>
    <ignoredError sqref="B9:B21 D7:P7" numberStoredAsText="1"/>
  </ignoredError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19"/>
  <dimension ref="B6:S21"/>
  <sheetViews>
    <sheetView workbookViewId="0"/>
  </sheetViews>
  <sheetFormatPr defaultRowHeight="13.5" x14ac:dyDescent="0.15"/>
  <cols>
    <col min="3" max="3" width="18.625" customWidth="1"/>
    <col min="4" max="16" width="9.625" customWidth="1"/>
    <col min="17" max="32" width="9" customWidth="1"/>
  </cols>
  <sheetData>
    <row r="6" spans="2:19" x14ac:dyDescent="0.15">
      <c r="C6" s="1"/>
      <c r="D6" s="2"/>
      <c r="E6" s="2"/>
      <c r="F6" s="2"/>
      <c r="G6" s="2"/>
      <c r="H6" s="2"/>
      <c r="I6" s="2"/>
    </row>
    <row r="7" spans="2:19" x14ac:dyDescent="0.15">
      <c r="B7" s="3"/>
      <c r="C7" s="4"/>
      <c r="D7" s="5" t="s">
        <v>0</v>
      </c>
      <c r="E7" s="5" t="s">
        <v>1</v>
      </c>
      <c r="F7" s="5" t="s">
        <v>2</v>
      </c>
      <c r="G7" s="5" t="s">
        <v>3</v>
      </c>
      <c r="H7" s="5" t="s">
        <v>4</v>
      </c>
      <c r="I7" s="5" t="s">
        <v>5</v>
      </c>
      <c r="J7" s="5" t="s">
        <v>6</v>
      </c>
      <c r="K7" s="5" t="s">
        <v>7</v>
      </c>
      <c r="L7" s="5" t="s">
        <v>8</v>
      </c>
      <c r="M7" s="5" t="s">
        <v>9</v>
      </c>
      <c r="N7" s="5" t="s">
        <v>10</v>
      </c>
      <c r="O7" s="5" t="s">
        <v>11</v>
      </c>
      <c r="P7" s="5" t="s">
        <v>12</v>
      </c>
    </row>
    <row r="8" spans="2:19" ht="27" x14ac:dyDescent="0.15">
      <c r="B8" s="8"/>
      <c r="C8" s="9"/>
      <c r="D8" s="47" t="s">
        <v>33</v>
      </c>
      <c r="E8" s="10" t="s">
        <v>34</v>
      </c>
      <c r="F8" s="10" t="s">
        <v>35</v>
      </c>
      <c r="G8" s="10" t="s">
        <v>36</v>
      </c>
      <c r="H8" s="10" t="s">
        <v>37</v>
      </c>
      <c r="I8" s="10" t="s">
        <v>38</v>
      </c>
      <c r="J8" s="10" t="s">
        <v>39</v>
      </c>
      <c r="K8" s="10" t="s">
        <v>40</v>
      </c>
      <c r="L8" s="10" t="s">
        <v>41</v>
      </c>
      <c r="M8" s="10" t="s">
        <v>42</v>
      </c>
      <c r="N8" s="10" t="s">
        <v>43</v>
      </c>
      <c r="O8" s="10" t="s">
        <v>44</v>
      </c>
      <c r="P8" s="10" t="s">
        <v>45</v>
      </c>
      <c r="Q8" s="1"/>
      <c r="R8" s="1"/>
      <c r="S8" s="1"/>
    </row>
    <row r="9" spans="2:19" x14ac:dyDescent="0.15">
      <c r="B9" s="5" t="s">
        <v>0</v>
      </c>
      <c r="C9" s="13" t="s">
        <v>66</v>
      </c>
      <c r="D9" s="16">
        <f>移輸入係数!$D9*投入係数表!D7</f>
        <v>6.3530481582314891E-2</v>
      </c>
      <c r="E9" s="16">
        <f>移輸入係数!$D9*投入係数表!E7</f>
        <v>0</v>
      </c>
      <c r="F9" s="16">
        <f>移輸入係数!$D9*投入係数表!F7</f>
        <v>3.6414617497624584E-2</v>
      </c>
      <c r="G9" s="16">
        <f>移輸入係数!$D9*投入係数表!G7</f>
        <v>9.0574919514922324E-4</v>
      </c>
      <c r="H9" s="16">
        <f>移輸入係数!$D9*投入係数表!H7</f>
        <v>0</v>
      </c>
      <c r="I9" s="16">
        <f>移輸入係数!$D9*投入係数表!I7</f>
        <v>1.2204106607358645E-4</v>
      </c>
      <c r="J9" s="16">
        <f>移輸入係数!$D9*投入係数表!J7</f>
        <v>0</v>
      </c>
      <c r="K9" s="16">
        <f>移輸入係数!$D9*投入係数表!K7</f>
        <v>3.9325421700197819E-6</v>
      </c>
      <c r="L9" s="16">
        <f>移輸入係数!$D9*投入係数表!L7</f>
        <v>0</v>
      </c>
      <c r="M9" s="16">
        <f>移輸入係数!$D9*投入係数表!M7</f>
        <v>0</v>
      </c>
      <c r="N9" s="16">
        <f>移輸入係数!$D9*投入係数表!N7</f>
        <v>2.8098849041754242E-5</v>
      </c>
      <c r="O9" s="16">
        <f>移輸入係数!$D9*投入係数表!O7</f>
        <v>2.6841807819402009E-3</v>
      </c>
      <c r="P9" s="21">
        <f>移輸入係数!$D9*投入係数表!P7</f>
        <v>0</v>
      </c>
    </row>
    <row r="10" spans="2:19" x14ac:dyDescent="0.15">
      <c r="B10" s="5" t="s">
        <v>1</v>
      </c>
      <c r="C10" s="13" t="s">
        <v>34</v>
      </c>
      <c r="D10" s="16">
        <f>移輸入係数!$D10*投入係数表!D8</f>
        <v>1.0441646719587535E-7</v>
      </c>
      <c r="E10" s="16">
        <f>移輸入係数!$D10*投入係数表!E8</f>
        <v>0</v>
      </c>
      <c r="F10" s="16">
        <f>移輸入係数!$D10*投入係数表!F8</f>
        <v>1.4733187330608711E-3</v>
      </c>
      <c r="G10" s="16">
        <f>移輸入係数!$D10*投入係数表!G8</f>
        <v>2.0246042461498776E-3</v>
      </c>
      <c r="H10" s="16">
        <f>移輸入係数!$D10*投入係数表!H8</f>
        <v>0.1412305792516316</v>
      </c>
      <c r="I10" s="16">
        <f>移輸入係数!$D10*投入係数表!I8</f>
        <v>1.2187885428429767E-6</v>
      </c>
      <c r="J10" s="16">
        <f>移輸入係数!$D10*投入係数表!J8</f>
        <v>0</v>
      </c>
      <c r="K10" s="16">
        <f>移輸入係数!$D10*投入係数表!K8</f>
        <v>0</v>
      </c>
      <c r="L10" s="16">
        <f>移輸入係数!$D10*投入係数表!L8</f>
        <v>7.532664822053975E-6</v>
      </c>
      <c r="M10" s="16">
        <f>移輸入係数!$D10*投入係数表!M8</f>
        <v>0</v>
      </c>
      <c r="N10" s="16">
        <f>移輸入係数!$D10*投入係数表!N8</f>
        <v>9.2202075528745638E-6</v>
      </c>
      <c r="O10" s="16">
        <f>移輸入係数!$D10*投入係数表!O8</f>
        <v>1.2135593442212809E-5</v>
      </c>
      <c r="P10" s="21">
        <f>移輸入係数!$D10*投入係数表!P8</f>
        <v>6.9525860251862552E-5</v>
      </c>
    </row>
    <row r="11" spans="2:19" x14ac:dyDescent="0.15">
      <c r="B11" s="5" t="s">
        <v>2</v>
      </c>
      <c r="C11" s="13" t="s">
        <v>35</v>
      </c>
      <c r="D11" s="16">
        <f>移輸入係数!$D11*投入係数表!D9</f>
        <v>0.15565314719909873</v>
      </c>
      <c r="E11" s="16">
        <f>移輸入係数!$D11*投入係数表!E9</f>
        <v>0</v>
      </c>
      <c r="F11" s="16">
        <f>移輸入係数!$D11*投入係数表!F9</f>
        <v>0.35312977282193764</v>
      </c>
      <c r="G11" s="16">
        <f>移輸入係数!$D11*投入係数表!G9</f>
        <v>0.2383286755253243</v>
      </c>
      <c r="H11" s="16">
        <f>移輸入係数!$D11*投入係数表!H9</f>
        <v>5.4242057890358394E-2</v>
      </c>
      <c r="I11" s="16">
        <f>移輸入係数!$D11*投入係数表!I9</f>
        <v>2.7395887219428719E-2</v>
      </c>
      <c r="J11" s="16">
        <f>移輸入係数!$D11*投入係数表!J9</f>
        <v>2.4775807906636662E-2</v>
      </c>
      <c r="K11" s="16">
        <f>移輸入係数!$D11*投入係数表!K9</f>
        <v>2.3971868029982373E-3</v>
      </c>
      <c r="L11" s="16">
        <f>移輸入係数!$D11*投入係数表!L9</f>
        <v>8.7019880451105106E-2</v>
      </c>
      <c r="M11" s="16">
        <f>移輸入係数!$D11*投入係数表!M9</f>
        <v>2.8129370751173745E-2</v>
      </c>
      <c r="N11" s="16">
        <f>移輸入係数!$D11*投入係数表!N9</f>
        <v>4.6336367076968435E-2</v>
      </c>
      <c r="O11" s="16">
        <f>移輸入係数!$D11*投入係数表!O9</f>
        <v>0.10605710670566708</v>
      </c>
      <c r="P11" s="21">
        <f>移輸入係数!$D11*投入係数表!P9</f>
        <v>1.4978894082979007E-2</v>
      </c>
    </row>
    <row r="12" spans="2:19" x14ac:dyDescent="0.15">
      <c r="B12" s="5" t="s">
        <v>3</v>
      </c>
      <c r="C12" s="13" t="s">
        <v>36</v>
      </c>
      <c r="D12" s="16">
        <f>移輸入係数!$D12*投入係数表!D10</f>
        <v>1.4623115123678849E-8</v>
      </c>
      <c r="E12" s="16">
        <f>移輸入係数!$D12*投入係数表!E10</f>
        <v>0</v>
      </c>
      <c r="F12" s="16">
        <f>移輸入係数!$D12*投入係数表!F10</f>
        <v>7.7385021850257934E-9</v>
      </c>
      <c r="G12" s="16">
        <f>移輸入係数!$D12*投入係数表!G10</f>
        <v>2.8589438505104615E-9</v>
      </c>
      <c r="H12" s="16">
        <f>移輸入係数!$D12*投入係数表!H10</f>
        <v>1.247495474197391E-7</v>
      </c>
      <c r="I12" s="16">
        <f>移輸入係数!$D12*投入係数表!I10</f>
        <v>1.3857176078178912E-8</v>
      </c>
      <c r="J12" s="16">
        <f>移輸入係数!$D12*投入係数表!J10</f>
        <v>1.5271507668552105E-8</v>
      </c>
      <c r="K12" s="16">
        <f>移輸入係数!$D12*投入係数表!K10</f>
        <v>4.9077139220605712E-8</v>
      </c>
      <c r="L12" s="16">
        <f>移輸入係数!$D12*投入係数表!L10</f>
        <v>5.4900737022559904E-8</v>
      </c>
      <c r="M12" s="16">
        <f>移輸入係数!$D12*投入係数表!M10</f>
        <v>2.0474841341987334E-8</v>
      </c>
      <c r="N12" s="16">
        <f>移輸入係数!$D12*投入係数表!N10</f>
        <v>2.9502303017293914E-8</v>
      </c>
      <c r="O12" s="16">
        <f>移輸入係数!$D12*投入係数表!O10</f>
        <v>1.2020199499930722E-8</v>
      </c>
      <c r="P12" s="21">
        <f>移輸入係数!$D12*投入係数表!P10</f>
        <v>2.8574990519891429E-8</v>
      </c>
    </row>
    <row r="13" spans="2:19" x14ac:dyDescent="0.15">
      <c r="B13" s="5" t="s">
        <v>4</v>
      </c>
      <c r="C13" s="13" t="s">
        <v>37</v>
      </c>
      <c r="D13" s="16">
        <f>移輸入係数!$D13*投入係数表!D11</f>
        <v>4.1298664159541924E-3</v>
      </c>
      <c r="E13" s="16">
        <f>移輸入係数!$D13*投入係数表!E11</f>
        <v>0</v>
      </c>
      <c r="F13" s="16">
        <f>移輸入係数!$D13*投入係数表!F11</f>
        <v>5.7653939075191516E-3</v>
      </c>
      <c r="G13" s="16">
        <f>移輸入係数!$D13*投入係数表!G11</f>
        <v>1.2132659661469624E-3</v>
      </c>
      <c r="H13" s="16">
        <f>移輸入係数!$D13*投入係数表!H11</f>
        <v>3.4822235706188316E-2</v>
      </c>
      <c r="I13" s="16">
        <f>移輸入係数!$D13*投入係数表!I11</f>
        <v>8.1063001624591801E-3</v>
      </c>
      <c r="J13" s="16">
        <f>移輸入係数!$D13*投入係数表!J11</f>
        <v>2.2544130505527285E-3</v>
      </c>
      <c r="K13" s="16">
        <f>移輸入係数!$D13*投入係数表!K11</f>
        <v>1.4825615718199747E-3</v>
      </c>
      <c r="L13" s="16">
        <f>移輸入係数!$D13*投入係数表!L11</f>
        <v>6.0708264201061604E-3</v>
      </c>
      <c r="M13" s="16">
        <f>移輸入係数!$D13*投入係数表!M11</f>
        <v>2.5485669676873243E-3</v>
      </c>
      <c r="N13" s="16">
        <f>移輸入係数!$D13*投入係数表!N11</f>
        <v>4.4563103900366885E-3</v>
      </c>
      <c r="O13" s="16">
        <f>移輸入係数!$D13*投入係数表!O11</f>
        <v>5.3312889155753568E-3</v>
      </c>
      <c r="P13" s="21">
        <f>移輸入係数!$D13*投入係数表!P11</f>
        <v>6.4550499729892061E-2</v>
      </c>
    </row>
    <row r="14" spans="2:19" x14ac:dyDescent="0.15">
      <c r="B14" s="5" t="s">
        <v>5</v>
      </c>
      <c r="C14" s="13" t="s">
        <v>38</v>
      </c>
      <c r="D14" s="16">
        <f>移輸入係数!$D14*投入係数表!D12</f>
        <v>1.1303409418839609E-2</v>
      </c>
      <c r="E14" s="16">
        <f>移輸入係数!$D14*投入係数表!E12</f>
        <v>0</v>
      </c>
      <c r="F14" s="16">
        <f>移輸入係数!$D14*投入係数表!F12</f>
        <v>8.590347634553951E-3</v>
      </c>
      <c r="G14" s="16">
        <f>移輸入係数!$D14*投入係数表!G12</f>
        <v>7.1754485995686908E-3</v>
      </c>
      <c r="H14" s="16">
        <f>移輸入係数!$D14*投入係数表!H12</f>
        <v>1.5130275157269992E-3</v>
      </c>
      <c r="I14" s="16">
        <f>移輸入係数!$D14*投入係数表!I12</f>
        <v>1.3893050988064118E-3</v>
      </c>
      <c r="J14" s="16">
        <f>移輸入係数!$D14*投入係数表!J12</f>
        <v>7.7122632746523653E-4</v>
      </c>
      <c r="K14" s="16">
        <f>移輸入係数!$D14*投入係数表!K12</f>
        <v>2.1526645913494982E-4</v>
      </c>
      <c r="L14" s="16">
        <f>移輸入係数!$D14*投入係数表!L12</f>
        <v>3.3000969711924678E-3</v>
      </c>
      <c r="M14" s="16">
        <f>移輸入係数!$D14*投入係数表!M12</f>
        <v>1.1182449852276356E-3</v>
      </c>
      <c r="N14" s="16">
        <f>移輸入係数!$D14*投入係数表!N12</f>
        <v>1.3214473158252289E-3</v>
      </c>
      <c r="O14" s="16">
        <f>移輸入係数!$D14*投入係数表!O12</f>
        <v>4.5254078721964214E-3</v>
      </c>
      <c r="P14" s="21">
        <f>移輸入係数!$D14*投入係数表!P12</f>
        <v>3.1550424027335284E-4</v>
      </c>
    </row>
    <row r="15" spans="2:19" x14ac:dyDescent="0.15">
      <c r="B15" s="5" t="s">
        <v>6</v>
      </c>
      <c r="C15" s="13" t="s">
        <v>39</v>
      </c>
      <c r="D15" s="16">
        <f>移輸入係数!$D15*投入係数表!D13</f>
        <v>2.7966364925688972E-4</v>
      </c>
      <c r="E15" s="16">
        <f>移輸入係数!$D15*投入係数表!E13</f>
        <v>0</v>
      </c>
      <c r="F15" s="16">
        <f>移輸入係数!$D15*投入係数表!F13</f>
        <v>4.798731325331989E-4</v>
      </c>
      <c r="G15" s="16">
        <f>移輸入係数!$D15*投入係数表!G13</f>
        <v>6.2235485811501978E-4</v>
      </c>
      <c r="H15" s="16">
        <f>移輸入係数!$D15*投入係数表!H13</f>
        <v>1.0503609174845711E-3</v>
      </c>
      <c r="I15" s="16">
        <f>移輸入係数!$D15*投入係数表!I13</f>
        <v>1.0708739134158141E-3</v>
      </c>
      <c r="J15" s="16">
        <f>移輸入係数!$D15*投入係数表!J13</f>
        <v>4.6897221215254836E-3</v>
      </c>
      <c r="K15" s="16">
        <f>移輸入係数!$D15*投入係数表!K13</f>
        <v>4.550675713257981E-3</v>
      </c>
      <c r="L15" s="16">
        <f>移輸入係数!$D15*投入係数表!L13</f>
        <v>1.4190866151104129E-3</v>
      </c>
      <c r="M15" s="16">
        <f>移輸入係数!$D15*投入係数表!M13</f>
        <v>3.0700199709102677E-4</v>
      </c>
      <c r="N15" s="16">
        <f>移輸入係数!$D15*投入係数表!N13</f>
        <v>1.0139833438607957E-3</v>
      </c>
      <c r="O15" s="16">
        <f>移輸入係数!$D15*投入係数表!O13</f>
        <v>6.2331721883507221E-4</v>
      </c>
      <c r="P15" s="21">
        <f>移輸入係数!$D15*投入係数表!P13</f>
        <v>1.0470944596638594E-3</v>
      </c>
    </row>
    <row r="16" spans="2:19" x14ac:dyDescent="0.15">
      <c r="B16" s="5" t="s">
        <v>7</v>
      </c>
      <c r="C16" s="13" t="s">
        <v>40</v>
      </c>
      <c r="D16" s="16">
        <f>移輸入係数!$D16*投入係数表!D14</f>
        <v>3.5000589103237407E-5</v>
      </c>
      <c r="E16" s="16">
        <f>移輸入係数!$D16*投入係数表!E14</f>
        <v>0</v>
      </c>
      <c r="F16" s="16">
        <f>移輸入係数!$D16*投入係数表!F14</f>
        <v>2.2274829686386871E-4</v>
      </c>
      <c r="G16" s="16">
        <f>移輸入係数!$D16*投入係数表!G14</f>
        <v>3.4892174333252089E-4</v>
      </c>
      <c r="H16" s="16">
        <f>移輸入係数!$D16*投入係数表!H14</f>
        <v>3.8402755532118639E-4</v>
      </c>
      <c r="I16" s="16">
        <f>移輸入係数!$D16*投入係数表!I14</f>
        <v>2.1199661697999341E-3</v>
      </c>
      <c r="J16" s="16">
        <f>移輸入係数!$D16*投入係数表!J14</f>
        <v>1.1083801831045239E-3</v>
      </c>
      <c r="K16" s="16">
        <f>移輸入係数!$D16*投入係数表!K14</f>
        <v>3.1651891819111698E-3</v>
      </c>
      <c r="L16" s="16">
        <f>移輸入係数!$D16*投入係数表!L14</f>
        <v>1.3312425117178381E-3</v>
      </c>
      <c r="M16" s="16">
        <f>移輸入係数!$D16*投入係数表!M14</f>
        <v>1.9585146435230085E-3</v>
      </c>
      <c r="N16" s="16">
        <f>移輸入係数!$D16*投入係数表!N14</f>
        <v>2.1419656283405735E-4</v>
      </c>
      <c r="O16" s="16">
        <f>移輸入係数!$D16*投入係数表!O14</f>
        <v>1.0502793890046526E-3</v>
      </c>
      <c r="P16" s="21">
        <f>移輸入係数!$D16*投入係数表!P14</f>
        <v>6.1107269824614953E-4</v>
      </c>
    </row>
    <row r="17" spans="2:16" x14ac:dyDescent="0.15">
      <c r="B17" s="5" t="s">
        <v>8</v>
      </c>
      <c r="C17" s="13" t="s">
        <v>41</v>
      </c>
      <c r="D17" s="16">
        <f>移輸入係数!$D17*投入係数表!D15</f>
        <v>2.7189346337809249E-2</v>
      </c>
      <c r="E17" s="16">
        <f>移輸入係数!$D17*投入係数表!E15</f>
        <v>0</v>
      </c>
      <c r="F17" s="16">
        <f>移輸入係数!$D17*投入係数表!F15</f>
        <v>1.2389962627540659E-2</v>
      </c>
      <c r="G17" s="16">
        <f>移輸入係数!$D17*投入係数表!G15</f>
        <v>1.5572975645029928E-2</v>
      </c>
      <c r="H17" s="16">
        <f>移輸入係数!$D17*投入係数表!H15</f>
        <v>1.0629810700009658E-2</v>
      </c>
      <c r="I17" s="16">
        <f>移輸入係数!$D17*投入係数表!I15</f>
        <v>1.775580132256049E-2</v>
      </c>
      <c r="J17" s="16">
        <f>移輸入係数!$D17*投入係数表!J15</f>
        <v>1.2728351892487805E-2</v>
      </c>
      <c r="K17" s="16">
        <f>移輸入係数!$D17*投入係数表!K15</f>
        <v>1.0476793684512924E-3</v>
      </c>
      <c r="L17" s="16">
        <f>移輸入係数!$D17*投入係数表!L15</f>
        <v>1.8170896717023551E-2</v>
      </c>
      <c r="M17" s="16">
        <f>移輸入係数!$D17*投入係数表!M15</f>
        <v>7.1534033909636564E-3</v>
      </c>
      <c r="N17" s="16">
        <f>移輸入係数!$D17*投入係数表!N15</f>
        <v>1.1972319278804676E-2</v>
      </c>
      <c r="O17" s="16">
        <f>移輸入係数!$D17*投入係数表!O15</f>
        <v>8.0556462839251643E-3</v>
      </c>
      <c r="P17" s="21">
        <f>移輸入係数!$D17*投入係数表!P15</f>
        <v>9.7423403466843864E-3</v>
      </c>
    </row>
    <row r="18" spans="2:16" x14ac:dyDescent="0.15">
      <c r="B18" s="5" t="s">
        <v>9</v>
      </c>
      <c r="C18" s="13" t="s">
        <v>42</v>
      </c>
      <c r="D18" s="16">
        <f>移輸入係数!$D18*投入係数表!D16</f>
        <v>3.1049982913666035E-3</v>
      </c>
      <c r="E18" s="16">
        <f>移輸入係数!$D18*投入係数表!E16</f>
        <v>0</v>
      </c>
      <c r="F18" s="16">
        <f>移輸入係数!$D18*投入係数表!F16</f>
        <v>4.6603314698093826E-3</v>
      </c>
      <c r="G18" s="16">
        <f>移輸入係数!$D18*投入係数表!G16</f>
        <v>5.6254204969210363E-3</v>
      </c>
      <c r="H18" s="16">
        <f>移輸入係数!$D18*投入係数表!H16</f>
        <v>1.4242715283616978E-2</v>
      </c>
      <c r="I18" s="16">
        <f>移輸入係数!$D18*投入係数表!I16</f>
        <v>2.6856506555717731E-2</v>
      </c>
      <c r="J18" s="16">
        <f>移輸入係数!$D18*投入係数表!J16</f>
        <v>3.8901983912033006E-2</v>
      </c>
      <c r="K18" s="16">
        <f>移輸入係数!$D18*投入係数表!K16</f>
        <v>2.4351588738759306E-3</v>
      </c>
      <c r="L18" s="16">
        <f>移輸入係数!$D18*投入係数表!L16</f>
        <v>7.4672975613846327E-3</v>
      </c>
      <c r="M18" s="16">
        <f>移輸入係数!$D18*投入係数表!M16</f>
        <v>0.12339003413009168</v>
      </c>
      <c r="N18" s="16">
        <f>移輸入係数!$D18*投入係数表!N16</f>
        <v>1.9464872510039619E-2</v>
      </c>
      <c r="O18" s="16">
        <f>移輸入係数!$D18*投入係数表!O16</f>
        <v>1.9201436333837113E-2</v>
      </c>
      <c r="P18" s="21">
        <f>移輸入係数!$D18*投入係数表!P16</f>
        <v>1.5532118095642705E-2</v>
      </c>
    </row>
    <row r="19" spans="2:16" x14ac:dyDescent="0.15">
      <c r="B19" s="5" t="s">
        <v>10</v>
      </c>
      <c r="C19" s="13" t="s">
        <v>43</v>
      </c>
      <c r="D19" s="16">
        <f>移輸入係数!$D19*投入係数表!D17</f>
        <v>0</v>
      </c>
      <c r="E19" s="16">
        <f>移輸入係数!$D19*投入係数表!E17</f>
        <v>0</v>
      </c>
      <c r="F19" s="16">
        <f>移輸入係数!$D19*投入係数表!F17</f>
        <v>0</v>
      </c>
      <c r="G19" s="16">
        <f>移輸入係数!$D19*投入係数表!G17</f>
        <v>0</v>
      </c>
      <c r="H19" s="16">
        <f>移輸入係数!$D19*投入係数表!H17</f>
        <v>0</v>
      </c>
      <c r="I19" s="16">
        <f>移輸入係数!$D19*投入係数表!I17</f>
        <v>0</v>
      </c>
      <c r="J19" s="16">
        <f>移輸入係数!$D19*投入係数表!J17</f>
        <v>0</v>
      </c>
      <c r="K19" s="16">
        <f>移輸入係数!$D19*投入係数表!K17</f>
        <v>0</v>
      </c>
      <c r="L19" s="16">
        <f>移輸入係数!$D19*投入係数表!L17</f>
        <v>0</v>
      </c>
      <c r="M19" s="16">
        <f>移輸入係数!$D19*投入係数表!M17</f>
        <v>0</v>
      </c>
      <c r="N19" s="16">
        <f>移輸入係数!$D19*投入係数表!N17</f>
        <v>0</v>
      </c>
      <c r="O19" s="16">
        <f>移輸入係数!$D19*投入係数表!O17</f>
        <v>0</v>
      </c>
      <c r="P19" s="21">
        <f>移輸入係数!$D19*投入係数表!P17</f>
        <v>2.0018462716352737E-8</v>
      </c>
    </row>
    <row r="20" spans="2:16" x14ac:dyDescent="0.15">
      <c r="B20" s="5" t="s">
        <v>11</v>
      </c>
      <c r="C20" s="13" t="s">
        <v>44</v>
      </c>
      <c r="D20" s="16">
        <f>移輸入係数!$D20*投入係数表!D18</f>
        <v>5.9601882656183536E-3</v>
      </c>
      <c r="E20" s="16">
        <f>移輸入係数!$D20*投入係数表!E18</f>
        <v>0</v>
      </c>
      <c r="F20" s="16">
        <f>移輸入係数!$D20*投入係数表!F18</f>
        <v>1.2085803449082918E-2</v>
      </c>
      <c r="G20" s="16">
        <f>移輸入係数!$D20*投入係数表!G18</f>
        <v>2.7608681667108739E-2</v>
      </c>
      <c r="H20" s="16">
        <f>移輸入係数!$D20*投入係数表!H18</f>
        <v>3.0723444687006048E-2</v>
      </c>
      <c r="I20" s="16">
        <f>移輸入係数!$D20*投入係数表!I18</f>
        <v>1.9823779985346256E-2</v>
      </c>
      <c r="J20" s="16">
        <f>移輸入係数!$D20*投入係数表!J18</f>
        <v>3.1910406252287998E-2</v>
      </c>
      <c r="K20" s="16">
        <f>移輸入係数!$D20*投入係数表!K18</f>
        <v>7.2800558621814058E-3</v>
      </c>
      <c r="L20" s="16">
        <f>移輸入係数!$D20*投入係数表!L18</f>
        <v>4.3210266034457212E-2</v>
      </c>
      <c r="M20" s="16">
        <f>移輸入係数!$D20*投入係数表!M18</f>
        <v>4.7225786101313019E-2</v>
      </c>
      <c r="N20" s="16">
        <f>移輸入係数!$D20*投入係数表!N18</f>
        <v>2.9488575311977253E-2</v>
      </c>
      <c r="O20" s="16">
        <f>移輸入係数!$D20*投入係数表!O18</f>
        <v>2.9114726354206533E-2</v>
      </c>
      <c r="P20" s="21">
        <f>移輸入係数!$D20*投入係数表!P18</f>
        <v>1.0216910149018946E-2</v>
      </c>
    </row>
    <row r="21" spans="2:16" x14ac:dyDescent="0.15">
      <c r="B21" s="5" t="s">
        <v>12</v>
      </c>
      <c r="C21" s="13" t="s">
        <v>45</v>
      </c>
      <c r="D21" s="17">
        <f>移輸入係数!$D21*投入係数表!D19</f>
        <v>1.5601560581597414E-3</v>
      </c>
      <c r="E21" s="17">
        <f>移輸入係数!$D21*投入係数表!E19</f>
        <v>0</v>
      </c>
      <c r="F21" s="17">
        <f>移輸入係数!$D21*投入係数表!F19</f>
        <v>5.0585974677221015E-4</v>
      </c>
      <c r="G21" s="17">
        <f>移輸入係数!$D21*投入係数表!G19</f>
        <v>2.4210899489995352E-3</v>
      </c>
      <c r="H21" s="17">
        <f>移輸入係数!$D21*投入係数表!H19</f>
        <v>8.3963453858351678E-4</v>
      </c>
      <c r="I21" s="17">
        <f>移輸入係数!$D21*投入係数表!I19</f>
        <v>7.4700935507805461E-4</v>
      </c>
      <c r="J21" s="17">
        <f>移輸入係数!$D21*投入係数表!J19</f>
        <v>1.9776305585118342E-3</v>
      </c>
      <c r="K21" s="17">
        <f>移輸入係数!$D21*投入係数表!K19</f>
        <v>6.3378035608174918E-4</v>
      </c>
      <c r="L21" s="17">
        <f>移輸入係数!$D21*投入係数表!L19</f>
        <v>3.0078615584243563E-4</v>
      </c>
      <c r="M21" s="17">
        <f>移輸入係数!$D21*投入係数表!M19</f>
        <v>9.5556910942404835E-4</v>
      </c>
      <c r="N21" s="17">
        <f>移輸入係数!$D21*投入係数表!N19</f>
        <v>6.3710298593826678E-5</v>
      </c>
      <c r="O21" s="17">
        <f>移輸入係数!$D21*投入係数表!O19</f>
        <v>7.4197295624457802E-4</v>
      </c>
      <c r="P21" s="22">
        <f>移輸入係数!$D21*投入係数表!P19</f>
        <v>-3.8205394923570783E-3</v>
      </c>
    </row>
  </sheetData>
  <phoneticPr fontId="2"/>
  <pageMargins left="0.7" right="0.7" top="0.75" bottom="0.75" header="0.3" footer="0.3"/>
  <ignoredErrors>
    <ignoredError sqref="D7:P7 B9:B21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B2:AM28"/>
  <sheetViews>
    <sheetView zoomScale="85" zoomScaleNormal="85" workbookViewId="0">
      <pane xSplit="3" ySplit="6" topLeftCell="D7" activePane="bottomRight" state="frozen"/>
      <selection pane="topRight"/>
      <selection pane="bottomLeft"/>
      <selection pane="bottomRight"/>
    </sheetView>
  </sheetViews>
  <sheetFormatPr defaultRowHeight="13.5" x14ac:dyDescent="0.15"/>
  <cols>
    <col min="1" max="1" width="3.25" customWidth="1"/>
    <col min="3" max="3" width="18.625" customWidth="1"/>
    <col min="4" max="36" width="9.625" customWidth="1"/>
    <col min="37" max="52" width="9" customWidth="1"/>
  </cols>
  <sheetData>
    <row r="2" spans="2:39" x14ac:dyDescent="0.15">
      <c r="B2" s="75" t="s">
        <v>108</v>
      </c>
    </row>
    <row r="3" spans="2:39" ht="13.5" customHeight="1" x14ac:dyDescent="0.15">
      <c r="B3" s="75" t="s">
        <v>105</v>
      </c>
    </row>
    <row r="4" spans="2:39" ht="13.5" customHeight="1" x14ac:dyDescent="0.15">
      <c r="C4" s="1"/>
      <c r="D4" s="2"/>
      <c r="E4" s="2"/>
      <c r="F4" s="2"/>
      <c r="G4" s="2"/>
      <c r="H4" s="2"/>
      <c r="I4" s="2"/>
    </row>
    <row r="5" spans="2:39" s="79" customFormat="1" x14ac:dyDescent="0.15">
      <c r="B5" s="76"/>
      <c r="C5" s="77"/>
      <c r="D5" s="78" t="s">
        <v>0</v>
      </c>
      <c r="E5" s="78" t="s">
        <v>1</v>
      </c>
      <c r="F5" s="78" t="s">
        <v>2</v>
      </c>
      <c r="G5" s="78" t="s">
        <v>3</v>
      </c>
      <c r="H5" s="78" t="s">
        <v>4</v>
      </c>
      <c r="I5" s="78" t="s">
        <v>5</v>
      </c>
      <c r="J5" s="78" t="s">
        <v>6</v>
      </c>
      <c r="K5" s="78" t="s">
        <v>7</v>
      </c>
      <c r="L5" s="78" t="s">
        <v>8</v>
      </c>
      <c r="M5" s="78" t="s">
        <v>9</v>
      </c>
      <c r="N5" s="78" t="s">
        <v>10</v>
      </c>
      <c r="O5" s="78" t="s">
        <v>11</v>
      </c>
      <c r="P5" s="78" t="s">
        <v>12</v>
      </c>
      <c r="Q5" s="78" t="s">
        <v>13</v>
      </c>
      <c r="R5" s="74" t="s">
        <v>14</v>
      </c>
      <c r="S5" s="78" t="s">
        <v>15</v>
      </c>
      <c r="T5" s="78" t="s">
        <v>16</v>
      </c>
      <c r="U5" s="78" t="s">
        <v>17</v>
      </c>
      <c r="V5" s="78" t="s">
        <v>18</v>
      </c>
      <c r="W5" s="78" t="s">
        <v>19</v>
      </c>
      <c r="X5" s="83" t="s">
        <v>20</v>
      </c>
      <c r="Y5" s="78" t="s">
        <v>21</v>
      </c>
      <c r="Z5" s="78" t="s">
        <v>22</v>
      </c>
      <c r="AA5" s="78" t="s">
        <v>23</v>
      </c>
      <c r="AB5" s="78" t="s">
        <v>24</v>
      </c>
      <c r="AC5" s="78" t="s">
        <v>25</v>
      </c>
      <c r="AD5" s="78" t="s">
        <v>26</v>
      </c>
      <c r="AE5" s="78" t="s">
        <v>27</v>
      </c>
      <c r="AF5" s="78" t="s">
        <v>28</v>
      </c>
      <c r="AG5" s="78" t="s">
        <v>29</v>
      </c>
      <c r="AH5" s="73" t="s">
        <v>30</v>
      </c>
      <c r="AI5" s="73" t="s">
        <v>31</v>
      </c>
      <c r="AJ5" s="78" t="s">
        <v>32</v>
      </c>
    </row>
    <row r="6" spans="2:39" ht="39.950000000000003" customHeight="1" x14ac:dyDescent="0.15">
      <c r="B6" s="8"/>
      <c r="C6" s="9"/>
      <c r="D6" s="47" t="s">
        <v>33</v>
      </c>
      <c r="E6" s="10" t="s">
        <v>34</v>
      </c>
      <c r="F6" s="10" t="s">
        <v>35</v>
      </c>
      <c r="G6" s="10" t="s">
        <v>36</v>
      </c>
      <c r="H6" s="10" t="s">
        <v>37</v>
      </c>
      <c r="I6" s="10" t="s">
        <v>38</v>
      </c>
      <c r="J6" s="10" t="s">
        <v>39</v>
      </c>
      <c r="K6" s="10" t="s">
        <v>40</v>
      </c>
      <c r="L6" s="10" t="s">
        <v>41</v>
      </c>
      <c r="M6" s="10" t="s">
        <v>42</v>
      </c>
      <c r="N6" s="10" t="s">
        <v>43</v>
      </c>
      <c r="O6" s="10" t="s">
        <v>44</v>
      </c>
      <c r="P6" s="10" t="s">
        <v>45</v>
      </c>
      <c r="Q6" s="10" t="s">
        <v>46</v>
      </c>
      <c r="R6" s="10" t="s">
        <v>47</v>
      </c>
      <c r="S6" s="10" t="s">
        <v>48</v>
      </c>
      <c r="T6" s="10" t="s">
        <v>49</v>
      </c>
      <c r="U6" s="10" t="s">
        <v>50</v>
      </c>
      <c r="V6" s="10" t="s">
        <v>51</v>
      </c>
      <c r="W6" s="10" t="s">
        <v>52</v>
      </c>
      <c r="X6" s="84" t="s">
        <v>53</v>
      </c>
      <c r="Y6" s="10" t="s">
        <v>54</v>
      </c>
      <c r="Z6" s="10" t="s">
        <v>55</v>
      </c>
      <c r="AA6" s="10" t="s">
        <v>56</v>
      </c>
      <c r="AB6" s="10" t="s">
        <v>57</v>
      </c>
      <c r="AC6" s="10" t="s">
        <v>58</v>
      </c>
      <c r="AD6" s="10" t="s">
        <v>59</v>
      </c>
      <c r="AE6" s="10" t="s">
        <v>60</v>
      </c>
      <c r="AF6" s="10" t="s">
        <v>61</v>
      </c>
      <c r="AG6" s="10" t="s">
        <v>62</v>
      </c>
      <c r="AH6" s="10" t="s">
        <v>63</v>
      </c>
      <c r="AI6" s="13" t="s">
        <v>64</v>
      </c>
      <c r="AJ6" s="13" t="s">
        <v>65</v>
      </c>
      <c r="AK6" s="1"/>
      <c r="AL6" s="1"/>
      <c r="AM6" s="1"/>
    </row>
    <row r="7" spans="2:39" ht="14.25" customHeight="1" x14ac:dyDescent="0.15">
      <c r="B7" s="5" t="s">
        <v>0</v>
      </c>
      <c r="C7" s="13" t="s">
        <v>66</v>
      </c>
      <c r="D7" s="86">
        <f>生産者価格評価表!D7/生産者価格評価表!D$28</f>
        <v>7.2962945506559754E-2</v>
      </c>
      <c r="E7" s="87">
        <f>IF(生産者価格評価表!E$28=0,0,生産者価格評価表!E7/生産者価格評価表!E$28)</f>
        <v>0</v>
      </c>
      <c r="F7" s="39">
        <f>生産者価格評価表!F7/生産者価格評価表!F$28</f>
        <v>4.1821149249103302E-2</v>
      </c>
      <c r="G7" s="39">
        <f>生産者価格評価表!G7/生産者価格評価表!G$28</f>
        <v>1.0402271086621144E-3</v>
      </c>
      <c r="H7" s="39">
        <f>生産者価格評価表!H7/生産者価格評価表!H$28</f>
        <v>0</v>
      </c>
      <c r="I7" s="39">
        <f>生産者価格評価表!I7/生産者価格評価表!I$28</f>
        <v>1.4016068242694233E-4</v>
      </c>
      <c r="J7" s="39">
        <f>生産者価格評価表!J7/生産者価格評価表!J$28</f>
        <v>0</v>
      </c>
      <c r="K7" s="39">
        <f>生産者価格評価表!K7/生産者価格評価表!K$28</f>
        <v>4.5164124827486719E-6</v>
      </c>
      <c r="L7" s="39">
        <f>生産者価格評価表!L7/生産者価格評価表!L$28</f>
        <v>0</v>
      </c>
      <c r="M7" s="39">
        <f>生産者価格評価表!M7/生産者価格評価表!M$28</f>
        <v>0</v>
      </c>
      <c r="N7" s="39">
        <f>生産者価格評価表!N7/生産者価格評価表!N$28</f>
        <v>3.2270726435060971E-5</v>
      </c>
      <c r="O7" s="39">
        <f>生産者価格評価表!O7/生産者価格評価表!O$28</f>
        <v>3.0827050455883181E-3</v>
      </c>
      <c r="P7" s="39">
        <f>生産者価格評価表!P7/生産者価格評価表!P$28</f>
        <v>0</v>
      </c>
      <c r="Q7" s="40">
        <f>生産者価格評価表!Q7/生産者価格評価表!Q$28</f>
        <v>5.13327938181258E-3</v>
      </c>
      <c r="R7" s="86">
        <f>生産者価格評価表!R7/生産者価格評価表!R$20</f>
        <v>5.7017972860340565E-3</v>
      </c>
      <c r="S7" s="39">
        <f>生産者価格評価表!S7/生産者価格評価表!S$20</f>
        <v>5.4995656591041286E-3</v>
      </c>
      <c r="T7" s="39">
        <f>生産者価格評価表!T7/生産者価格評価表!T$20</f>
        <v>0</v>
      </c>
      <c r="U7" s="39">
        <f>生産者価格評価表!U7/生産者価格評価表!U$20</f>
        <v>0</v>
      </c>
      <c r="V7" s="39">
        <f>生産者価格評価表!V7/生産者価格評価表!V$20</f>
        <v>6.9850688456321965E-4</v>
      </c>
      <c r="W7" s="39">
        <f>生産者価格評価表!W7/生産者価格評価表!W$20</f>
        <v>9.0417209960915006E-3</v>
      </c>
      <c r="X7" s="90" t="e">
        <f>生産者価格評価表!X7/生産者価格評価表!X$20</f>
        <v>#DIV/0!</v>
      </c>
      <c r="Y7" s="39">
        <f>生産者価格評価表!Y7/生産者価格評価表!Y$20</f>
        <v>3.2671263067540995E-3</v>
      </c>
      <c r="Z7" s="39">
        <f>生産者価格評価表!Z7/生産者価格評価表!Z$20</f>
        <v>6.544540513523313E-3</v>
      </c>
      <c r="AA7" s="39">
        <f>生産者価格評価表!AA7/生産者価格評価表!AA$20</f>
        <v>1.8050324693099311E-4</v>
      </c>
      <c r="AB7" s="39">
        <f>生産者価格評価表!AB7/生産者価格評価表!AB$20</f>
        <v>3.7727759563393492E-3</v>
      </c>
      <c r="AC7" s="39">
        <f>生産者価格評価表!AC7/生産者価格評価表!AC$20</f>
        <v>3.3703026731694871E-3</v>
      </c>
      <c r="AD7" s="39">
        <f>生産者価格評価表!AD7/生産者価格評価表!AD$20</f>
        <v>3.2903325374286311E-3</v>
      </c>
      <c r="AE7" s="39">
        <f>生産者価格評価表!AE7/生産者価格評価表!AE$20</f>
        <v>6.028799579180991E-3</v>
      </c>
      <c r="AF7" s="39">
        <f>生産者価格評価表!AF7/生産者価格評価表!AF$20</f>
        <v>1.2958365581219473E-2</v>
      </c>
      <c r="AG7" s="39">
        <f>生産者価格評価表!AG7/生産者価格評価表!AG$20</f>
        <v>1.7289976381152414E-2</v>
      </c>
      <c r="AH7" s="39">
        <f>生産者価格評価表!AH7/生産者価格評価表!AH$20</f>
        <v>1.653824845221712E-2</v>
      </c>
      <c r="AI7" s="39">
        <f>生産者価格評価表!AI7/生産者価格評価表!AI$20</f>
        <v>-5.5226045858737917E-3</v>
      </c>
      <c r="AJ7" s="40">
        <f>生産者価格評価表!AJ7/生産者価格評価表!AJ$20</f>
        <v>1.7657541101023678E-3</v>
      </c>
    </row>
    <row r="8" spans="2:39" ht="14.25" customHeight="1" x14ac:dyDescent="0.15">
      <c r="B8" s="5" t="s">
        <v>1</v>
      </c>
      <c r="C8" s="13" t="s">
        <v>34</v>
      </c>
      <c r="D8" s="16">
        <f>生産者価格評価表!D8/生産者価格評価表!D$28</f>
        <v>1.0441646719587535E-7</v>
      </c>
      <c r="E8" s="89">
        <f>IF(生産者価格評価表!E$28=0,0,生産者価格評価表!E8/生産者価格評価表!E$28)</f>
        <v>0</v>
      </c>
      <c r="F8" s="15">
        <f>生産者価格評価表!F8/生産者価格評価表!F$28</f>
        <v>1.4733187330608711E-3</v>
      </c>
      <c r="G8" s="15">
        <f>生産者価格評価表!G8/生産者価格評価表!G$28</f>
        <v>2.0246042461498776E-3</v>
      </c>
      <c r="H8" s="15">
        <f>生産者価格評価表!H8/生産者価格評価表!H$28</f>
        <v>0.1412305792516316</v>
      </c>
      <c r="I8" s="15">
        <f>生産者価格評価表!I8/生産者価格評価表!I$28</f>
        <v>1.2187885428429767E-6</v>
      </c>
      <c r="J8" s="15">
        <f>生産者価格評価表!J8/生産者価格評価表!J$28</f>
        <v>0</v>
      </c>
      <c r="K8" s="15">
        <f>生産者価格評価表!K8/生産者価格評価表!K$28</f>
        <v>0</v>
      </c>
      <c r="L8" s="15">
        <f>生産者価格評価表!L8/生産者価格評価表!L$28</f>
        <v>7.532664822053975E-6</v>
      </c>
      <c r="M8" s="15">
        <f>生産者価格評価表!M8/生産者価格評価表!M$28</f>
        <v>0</v>
      </c>
      <c r="N8" s="15">
        <f>生産者価格評価表!N8/生産者価格評価表!N$28</f>
        <v>9.2202075528745638E-6</v>
      </c>
      <c r="O8" s="15">
        <f>生産者価格評価表!O8/生産者価格評価表!O$28</f>
        <v>1.2135593442212809E-5</v>
      </c>
      <c r="P8" s="15">
        <f>生産者価格評価表!P8/生産者価格評価表!P$28</f>
        <v>6.9525860251862552E-5</v>
      </c>
      <c r="Q8" s="21">
        <f>生産者価格評価表!Q8/生産者価格評価表!Q$28</f>
        <v>3.2738472182469924E-3</v>
      </c>
      <c r="R8" s="16">
        <f>生産者価格評価表!R8/生産者価格評価表!R$20</f>
        <v>-3.9779981065353882E-4</v>
      </c>
      <c r="S8" s="15">
        <f>生産者価格評価表!S8/生産者価格評価表!S$20</f>
        <v>-1.1885967033022546E-5</v>
      </c>
      <c r="T8" s="15">
        <f>生産者価格評価表!T8/生産者価格評価表!T$20</f>
        <v>0</v>
      </c>
      <c r="U8" s="15">
        <f>生産者価格評価表!U8/生産者価格評価表!U$20</f>
        <v>0</v>
      </c>
      <c r="V8" s="15">
        <f>生産者価格評価表!V8/生産者価格評価表!V$20</f>
        <v>-3.1919181475304914E-5</v>
      </c>
      <c r="W8" s="15">
        <f>生産者価格評価表!W8/生産者価格評価表!W$20</f>
        <v>0</v>
      </c>
      <c r="X8" s="91" t="e">
        <f>生産者価格評価表!X8/生産者価格評価表!X$20</f>
        <v>#DIV/0!</v>
      </c>
      <c r="Y8" s="15">
        <f>生産者価格評価表!Y8/生産者価格評価表!Y$20</f>
        <v>-1.7612848684137801E-5</v>
      </c>
      <c r="Z8" s="15">
        <f>生産者価格評価表!Z8/生産者価格評価表!Z$20</f>
        <v>2.7691410365002136E-3</v>
      </c>
      <c r="AA8" s="15">
        <f>生産者価格評価表!AA8/生産者価格評価表!AA$20</f>
        <v>0</v>
      </c>
      <c r="AB8" s="15">
        <f>生産者価格評価表!AB8/生産者価格評価表!AB$20</f>
        <v>0</v>
      </c>
      <c r="AC8" s="15">
        <f>生産者価格評価表!AC8/生産者価格評価表!AC$20</f>
        <v>0</v>
      </c>
      <c r="AD8" s="15">
        <f>生産者価格評価表!AD8/生産者価格評価表!AD$20</f>
        <v>-1.365140049983005E-5</v>
      </c>
      <c r="AE8" s="15">
        <f>生産者価格評価表!AE8/生産者価格評価表!AE$20</f>
        <v>2.3192190529190814E-3</v>
      </c>
      <c r="AF8" s="15">
        <f>生産者価格評価表!AF8/生産者価格評価表!AF$20</f>
        <v>4.3125255947070028E-2</v>
      </c>
      <c r="AG8" s="15">
        <f>生産者価格評価表!AG8/生産者価格評価表!AG$20</f>
        <v>6.6852111961926669E-4</v>
      </c>
      <c r="AH8" s="15">
        <f>生産者価格評価表!AH8/生産者価格評価表!AH$20</f>
        <v>8.0366607829722853E-3</v>
      </c>
      <c r="AI8" s="15">
        <f>生産者価格評価表!AI8/生産者価格評価表!AI$20</f>
        <v>-5.3689763853676737E-3</v>
      </c>
      <c r="AJ8" s="21">
        <f>生産者価格評価表!AJ8/生産者価格評価表!AJ$20</f>
        <v>0</v>
      </c>
    </row>
    <row r="9" spans="2:39" ht="14.25" customHeight="1" x14ac:dyDescent="0.15">
      <c r="B9" s="5" t="s">
        <v>2</v>
      </c>
      <c r="C9" s="13" t="s">
        <v>35</v>
      </c>
      <c r="D9" s="16">
        <f>生産者価格評価表!D9/生産者価格評価表!D$28</f>
        <v>0.17252770687304553</v>
      </c>
      <c r="E9" s="89">
        <f>IF(生産者価格評価表!E$28=0,0,生産者価格評価表!E9/生産者価格評価表!E$28)</f>
        <v>0</v>
      </c>
      <c r="F9" s="15">
        <f>生産者価格評価表!F9/生産者価格評価表!F$28</f>
        <v>0.39141302973873432</v>
      </c>
      <c r="G9" s="15">
        <f>生産者価格評価表!G9/生産者価格評価表!G$28</f>
        <v>0.26416619651049639</v>
      </c>
      <c r="H9" s="15">
        <f>生産者価格評価表!H9/生産者価格評価表!H$28</f>
        <v>6.0122509774429456E-2</v>
      </c>
      <c r="I9" s="15">
        <f>生産者価格評価表!I9/生産者価格評価表!I$28</f>
        <v>3.0365910903650397E-2</v>
      </c>
      <c r="J9" s="15">
        <f>生産者価格評価表!J9/生産者価格評価表!J$28</f>
        <v>2.7461785392565739E-2</v>
      </c>
      <c r="K9" s="15">
        <f>生産者価格評価表!K9/生産者価格評価表!K$28</f>
        <v>2.6570689350636388E-3</v>
      </c>
      <c r="L9" s="15">
        <f>生産者価格評価表!L9/生産者価格評価表!L$28</f>
        <v>9.6453818613714853E-2</v>
      </c>
      <c r="M9" s="15">
        <f>生産者価格評価表!M9/生産者価格評価表!M$28</f>
        <v>3.1178912336889936E-2</v>
      </c>
      <c r="N9" s="15">
        <f>生産者価格評価表!N9/生産者価格評価表!N$28</f>
        <v>5.1359752760998703E-2</v>
      </c>
      <c r="O9" s="15">
        <f>生産者価格評価表!O9/生産者価格評価表!O$28</f>
        <v>0.11755489527053128</v>
      </c>
      <c r="P9" s="15">
        <f>生産者価格評価表!P9/生産者価格評価表!P$28</f>
        <v>1.6602775428144777E-2</v>
      </c>
      <c r="Q9" s="21">
        <f>生産者価格評価表!Q9/生産者価格評価表!Q$28</f>
        <v>0.11419674334429718</v>
      </c>
      <c r="R9" s="16">
        <f>生産者価格評価表!R9/生産者価格評価表!R$20</f>
        <v>0.14775168967251667</v>
      </c>
      <c r="S9" s="15">
        <f>生産者価格評価表!S9/生産者価格評価表!S$20</f>
        <v>0.17538929143037452</v>
      </c>
      <c r="T9" s="15">
        <f>生産者価格評価表!T9/生産者価格評価表!T$20</f>
        <v>2.4618043283776191E-5</v>
      </c>
      <c r="U9" s="15">
        <f>生産者価格評価表!U9/生産者価格評価表!U$20</f>
        <v>8.8998539033529764E-2</v>
      </c>
      <c r="V9" s="15">
        <f>生産者価格評価表!V9/生産者価格評価表!V$20</f>
        <v>0.20509856999261711</v>
      </c>
      <c r="W9" s="15">
        <f>生産者価格評価表!W9/生産者価格評価表!W$20</f>
        <v>0.82708143593980454</v>
      </c>
      <c r="X9" s="91" t="e">
        <f>生産者価格評価表!X9/生産者価格評価表!X$20</f>
        <v>#DIV/0!</v>
      </c>
      <c r="Y9" s="15">
        <f>生産者価格評価表!Y9/生産者価格評価表!Y$20</f>
        <v>0.14145899320890362</v>
      </c>
      <c r="Z9" s="15">
        <f>生産者価格評価表!Z9/生産者価格評価表!Z$20</f>
        <v>0.19157164146018707</v>
      </c>
      <c r="AA9" s="15">
        <f>生産者価格評価表!AA9/生産者価格評価表!AA$20</f>
        <v>0.27685702255956723</v>
      </c>
      <c r="AB9" s="15">
        <f>生産者価格評価表!AB9/生産者価格評価表!AB$20</f>
        <v>0.31843675406962335</v>
      </c>
      <c r="AC9" s="15">
        <f>生産者価格評価表!AC9/生産者価格評価表!AC$20</f>
        <v>0.3137782182601499</v>
      </c>
      <c r="AD9" s="15">
        <f>生産者価格評価表!AD9/生産者価格評価表!AD$20</f>
        <v>0.18021670318771926</v>
      </c>
      <c r="AE9" s="15">
        <f>生産者価格評価表!AE9/生産者価格評価表!AE$20</f>
        <v>0.21142741070984225</v>
      </c>
      <c r="AF9" s="15">
        <f>生産者価格評価表!AF9/生産者価格評価表!AF$20</f>
        <v>0.78868469313639755</v>
      </c>
      <c r="AG9" s="15">
        <f>生産者価格評価表!AG9/生産者価格評価表!AG$20</f>
        <v>0.44132064874482685</v>
      </c>
      <c r="AH9" s="15">
        <f>生産者価格評価表!AH9/生産者価格評価表!AH$20</f>
        <v>0.50160382415871718</v>
      </c>
      <c r="AI9" s="15">
        <f>生産者価格評価表!AI9/生産者価格評価表!AI$20</f>
        <v>-3.3580282509846883E-2</v>
      </c>
      <c r="AJ9" s="21">
        <f>生産者価格評価表!AJ9/生産者価格評価表!AJ$20</f>
        <v>9.3720453900665746E-2</v>
      </c>
    </row>
    <row r="10" spans="2:39" ht="14.25" customHeight="1" x14ac:dyDescent="0.15">
      <c r="B10" s="5" t="s">
        <v>3</v>
      </c>
      <c r="C10" s="13" t="s">
        <v>36</v>
      </c>
      <c r="D10" s="16">
        <f>生産者価格評価表!D10/生産者価格評価表!D$28</f>
        <v>4.0169286449557567E-3</v>
      </c>
      <c r="E10" s="89">
        <f>IF(生産者価格評価表!E$28=0,0,生産者価格評価表!E10/生産者価格評価表!E$28)</f>
        <v>0</v>
      </c>
      <c r="F10" s="15">
        <f>生産者価格評価表!F10/生産者価格評価表!F$28</f>
        <v>2.1257448110866359E-3</v>
      </c>
      <c r="G10" s="15">
        <f>生産者価格評価表!G10/生産者価格評価表!G$28</f>
        <v>7.8534384433858037E-4</v>
      </c>
      <c r="H10" s="15">
        <f>生産者価格評価表!H10/生産者価格評価表!H$28</f>
        <v>3.4268350227523094E-2</v>
      </c>
      <c r="I10" s="15">
        <f>生産者価格評価表!I10/生産者価格評価表!I$28</f>
        <v>3.806527340846709E-3</v>
      </c>
      <c r="J10" s="15">
        <f>生産者価格評価表!J10/生産者価格評価表!J$28</f>
        <v>4.1950402555564056E-3</v>
      </c>
      <c r="K10" s="15">
        <f>生産者価格評価表!K10/生産者価格評価表!K$28</f>
        <v>1.3481352275515484E-2</v>
      </c>
      <c r="L10" s="15">
        <f>生産者価格評価表!L10/生産者価格評価表!L$28</f>
        <v>1.508107823195629E-2</v>
      </c>
      <c r="M10" s="15">
        <f>生産者価格評価表!M10/生産者価格評価表!M$28</f>
        <v>5.6243813983502334E-3</v>
      </c>
      <c r="N10" s="15">
        <f>生産者価格評価表!N10/生産者価格評価表!N$28</f>
        <v>8.1041997604487468E-3</v>
      </c>
      <c r="O10" s="15">
        <f>生産者価格評価表!O10/生産者価格評価表!O$28</f>
        <v>3.301915035269676E-3</v>
      </c>
      <c r="P10" s="15">
        <f>生産者価格評価表!P10/生産者価格評価表!P$28</f>
        <v>7.8494696224352817E-3</v>
      </c>
      <c r="Q10" s="21">
        <f>生産者価格評価表!Q10/生産者価格評価表!Q$28</f>
        <v>6.1142067770673198E-3</v>
      </c>
      <c r="R10" s="16">
        <f>生産者価格評価表!R10/生産者価格評価表!R$20</f>
        <v>0</v>
      </c>
      <c r="S10" s="15">
        <f>生産者価格評価表!S10/生産者価格評価表!S$20</f>
        <v>0</v>
      </c>
      <c r="T10" s="15">
        <f>生産者価格評価表!T10/生産者価格評価表!T$20</f>
        <v>0</v>
      </c>
      <c r="U10" s="15">
        <f>生産者価格評価表!U10/生産者価格評価表!U$20</f>
        <v>0.83020929062915116</v>
      </c>
      <c r="V10" s="15">
        <f>生産者価格評価表!V10/生産者価格評価表!V$20</f>
        <v>0.37162346091170789</v>
      </c>
      <c r="W10" s="15">
        <f>生産者価格評価表!W10/生産者価格評価表!W$20</f>
        <v>0</v>
      </c>
      <c r="X10" s="91" t="e">
        <f>生産者価格評価表!X10/生産者価格評価表!X$20</f>
        <v>#DIV/0!</v>
      </c>
      <c r="Y10" s="15">
        <f>生産者価格評価表!Y10/生産者価格評価表!Y$20</f>
        <v>0.10351280157940358</v>
      </c>
      <c r="Z10" s="15">
        <f>生産者価格評価表!Z10/生産者価格評価表!Z$20</f>
        <v>7.4394670484578804E-2</v>
      </c>
      <c r="AA10" s="15">
        <f>生産者価格評価表!AA10/生産者価格評価表!AA$20</f>
        <v>0</v>
      </c>
      <c r="AB10" s="15">
        <f>生産者価格評価表!AB10/生産者価格評価表!AB$20</f>
        <v>0</v>
      </c>
      <c r="AC10" s="15">
        <f>生産者価格評価表!AC10/生産者価格評価表!AC$20</f>
        <v>0</v>
      </c>
      <c r="AD10" s="15">
        <f>生産者価格評価表!AD10/生産者価格評価表!AD$20</f>
        <v>8.0230900552306306E-2</v>
      </c>
      <c r="AE10" s="15">
        <f>生産者価格評価表!AE10/生産者価格評価表!AE$20</f>
        <v>6.2307240746948024E-2</v>
      </c>
      <c r="AF10" s="15">
        <f>生産者価格評価表!AF10/生産者価格評価表!AF$20</f>
        <v>0</v>
      </c>
      <c r="AG10" s="15">
        <f>生産者価格評価表!AG10/生産者価格評価表!AG$20</f>
        <v>9.5103999048418403E-7</v>
      </c>
      <c r="AH10" s="15">
        <f>生産者価格評価表!AH10/生産者価格評価表!AH$20</f>
        <v>7.859920775017022E-7</v>
      </c>
      <c r="AI10" s="15">
        <f>生産者価格評価表!AI10/生産者価格評価表!AI$20</f>
        <v>0.13360253723557955</v>
      </c>
      <c r="AJ10" s="21">
        <f>生産者価格評価表!AJ10/生産者価格評価表!AJ$20</f>
        <v>8.7581187349284731E-2</v>
      </c>
    </row>
    <row r="11" spans="2:39" ht="14.25" customHeight="1" x14ac:dyDescent="0.15">
      <c r="B11" s="5" t="s">
        <v>4</v>
      </c>
      <c r="C11" s="13" t="s">
        <v>37</v>
      </c>
      <c r="D11" s="16">
        <f>生産者価格評価表!D11/生産者価格評価表!D$28</f>
        <v>1.3427898308766581E-2</v>
      </c>
      <c r="E11" s="89">
        <f>IF(生産者価格評価表!E$28=0,0,生産者価格評価表!E11/生産者価格評価表!E$28)</f>
        <v>0</v>
      </c>
      <c r="F11" s="15">
        <f>生産者価格評価表!F11/生産者価格評価表!F$28</f>
        <v>1.8745672451069485E-2</v>
      </c>
      <c r="G11" s="15">
        <f>生産者価格評価表!G11/生産者価格評価表!G$28</f>
        <v>3.9448278404290047E-3</v>
      </c>
      <c r="H11" s="15">
        <f>生産者価格評価表!H11/生産者価格評価表!H$28</f>
        <v>0.11322144419496008</v>
      </c>
      <c r="I11" s="15">
        <f>生産者価格評価表!I11/生産者価格評価表!I$28</f>
        <v>2.6356923754564183E-2</v>
      </c>
      <c r="J11" s="15">
        <f>生産者価格評価表!J11/生産者価格評価表!J$28</f>
        <v>7.3300262380966239E-3</v>
      </c>
      <c r="K11" s="15">
        <f>生産者価格評価表!K11/生産者価格評価表!K$28</f>
        <v>4.8204188750459028E-3</v>
      </c>
      <c r="L11" s="15">
        <f>生産者価格評価表!L11/生産者価格評価表!L$28</f>
        <v>1.9738759467968027E-2</v>
      </c>
      <c r="M11" s="15">
        <f>生産者価格評価表!M11/生産者価格評価表!M$28</f>
        <v>8.2864418914334638E-3</v>
      </c>
      <c r="N11" s="15">
        <f>生産者価格評価表!N11/生産者価格評価表!N$28</f>
        <v>1.4489302249231957E-2</v>
      </c>
      <c r="O11" s="15">
        <f>生産者価格評価表!O11/生産者価格評価表!O$28</f>
        <v>1.7334218156898951E-2</v>
      </c>
      <c r="P11" s="15">
        <f>生産者価格評価表!P11/生産者価格評価表!P$28</f>
        <v>0.20988028639487824</v>
      </c>
      <c r="Q11" s="21">
        <f>生産者価格評価表!Q11/生産者価格評価表!Q$28</f>
        <v>1.7944405878197928E-2</v>
      </c>
      <c r="R11" s="16">
        <f>生産者価格評価表!R11/生産者価格評価表!R$20</f>
        <v>7.4255964655327246E-4</v>
      </c>
      <c r="S11" s="15">
        <f>生産者価格評価表!S11/生産者価格評価表!S$20</f>
        <v>2.511650268608407E-2</v>
      </c>
      <c r="T11" s="15">
        <f>生産者価格評価表!T11/生産者価格評価表!T$20</f>
        <v>1.2730867990682104E-3</v>
      </c>
      <c r="U11" s="15">
        <f>生産者価格評価表!U11/生産者価格評価表!U$20</f>
        <v>0</v>
      </c>
      <c r="V11" s="15">
        <f>生産者価格評価表!V11/生産者価格評価表!V$20</f>
        <v>0</v>
      </c>
      <c r="W11" s="15">
        <f>生産者価格評価表!W11/生産者価格評価表!W$20</f>
        <v>0</v>
      </c>
      <c r="X11" s="91" t="e">
        <f>生産者価格評価表!X11/生産者価格評価表!X$20</f>
        <v>#DIV/0!</v>
      </c>
      <c r="Y11" s="15">
        <f>生産者価格評価表!Y11/生産者価格評価表!Y$20</f>
        <v>1.4264874258145167E-2</v>
      </c>
      <c r="Z11" s="15">
        <f>生産者価格評価表!Z11/生産者価格評価表!Z$20</f>
        <v>2.4779027988493751E-2</v>
      </c>
      <c r="AA11" s="15">
        <f>生産者価格評価表!AA11/生産者価格評価表!AA$20</f>
        <v>1.8553757882421929E-3</v>
      </c>
      <c r="AB11" s="15">
        <f>生産者価格評価表!AB11/生産者価格評価表!AB$20</f>
        <v>3.2614063113160152E-3</v>
      </c>
      <c r="AC11" s="15">
        <f>生産者価格評価表!AC11/生産者価格評価表!AC$20</f>
        <v>3.1038765894281246E-3</v>
      </c>
      <c r="AD11" s="15">
        <f>生産者価格評価表!AD11/生産者価格評価表!AD$20</f>
        <v>1.1754564044123903E-2</v>
      </c>
      <c r="AE11" s="15">
        <f>生産者価格評価表!AE11/生産者価格評価表!AE$20</f>
        <v>2.1257312415561353E-2</v>
      </c>
      <c r="AF11" s="15">
        <f>生産者価格評価表!AF11/生産者価格評価表!AF$20</f>
        <v>-1.2822498944993706E-5</v>
      </c>
      <c r="AG11" s="15">
        <f>生産者価格評価表!AG11/生産者価格評価表!AG$20</f>
        <v>2.676499038390515E-2</v>
      </c>
      <c r="AH11" s="15">
        <f>生産者価格評価表!AH11/生産者価格評価表!AH$20</f>
        <v>2.211784391817161E-2</v>
      </c>
      <c r="AI11" s="15">
        <f>生産者価格評価表!AI11/生産者価格評価表!AI$20</f>
        <v>4.8605790197159176E-3</v>
      </c>
      <c r="AJ11" s="21">
        <f>生産者価格評価表!AJ11/生産者価格評価表!AJ$20</f>
        <v>2.090824702045636E-2</v>
      </c>
    </row>
    <row r="12" spans="2:39" ht="14.25" customHeight="1" x14ac:dyDescent="0.15">
      <c r="B12" s="5" t="s">
        <v>5</v>
      </c>
      <c r="C12" s="13" t="s">
        <v>38</v>
      </c>
      <c r="D12" s="16">
        <f>生産者価格評価表!D12/生産者価格評価表!D$28</f>
        <v>7.8213240038892753E-2</v>
      </c>
      <c r="E12" s="89">
        <f>IF(生産者価格評価表!E$28=0,0,生産者価格評価表!E12/生産者価格評価表!E$28)</f>
        <v>0</v>
      </c>
      <c r="F12" s="15">
        <f>生産者価格評価表!F12/生産者価格評価表!F$28</f>
        <v>5.9440377381984343E-2</v>
      </c>
      <c r="G12" s="15">
        <f>生産者価格評価表!G12/生産者価格評価表!G$28</f>
        <v>4.9650071311175804E-2</v>
      </c>
      <c r="H12" s="15">
        <f>生産者価格評価表!H12/生産者価格評価表!H$28</f>
        <v>1.0469300003923404E-2</v>
      </c>
      <c r="I12" s="15">
        <f>生産者価格評価表!I12/生産者価格評価表!I$28</f>
        <v>9.6132104176545503E-3</v>
      </c>
      <c r="J12" s="15">
        <f>生産者価格評価表!J12/生産者価格評価表!J$28</f>
        <v>5.3364527143302063E-3</v>
      </c>
      <c r="K12" s="15">
        <f>生産者価格評価表!K12/生産者価格評価表!K$28</f>
        <v>1.4895229055918561E-3</v>
      </c>
      <c r="L12" s="15">
        <f>生産者価格評価表!L12/生産者価格評価表!L$28</f>
        <v>2.2834816204153448E-2</v>
      </c>
      <c r="M12" s="15">
        <f>生産者価格評価表!M12/生産者価格評価表!M$28</f>
        <v>7.7376267824222382E-3</v>
      </c>
      <c r="N12" s="15">
        <f>生産者価格評価表!N12/生産者価格評価表!N$28</f>
        <v>9.1436726992411635E-3</v>
      </c>
      <c r="O12" s="15">
        <f>生産者価格評価表!O12/生産者価格評価表!O$28</f>
        <v>3.1313278946798445E-2</v>
      </c>
      <c r="P12" s="15">
        <f>生産者価格評価表!P12/生産者価格評価表!P$28</f>
        <v>2.1831120119084834E-3</v>
      </c>
      <c r="Q12" s="21">
        <f>生産者価格評価表!Q12/生産者価格評価表!Q$28</f>
        <v>2.3955997942842228E-2</v>
      </c>
      <c r="R12" s="16">
        <f>生産者価格評価表!R12/生産者価格評価表!R$20</f>
        <v>0.14476377109471894</v>
      </c>
      <c r="S12" s="15">
        <f>生産者価格評価表!S12/生産者価格評価表!S$20</f>
        <v>0.14237729296317653</v>
      </c>
      <c r="T12" s="15">
        <f>生産者価格評価表!T12/生産者価格評価表!T$20</f>
        <v>4.9236086567552383E-5</v>
      </c>
      <c r="U12" s="15">
        <f>生産者価格評価表!U12/生産者価格評価表!U$20</f>
        <v>1.6083626502336634E-2</v>
      </c>
      <c r="V12" s="15">
        <f>生産者価格評価表!V12/生産者価格評価表!V$20</f>
        <v>4.3749209762552414E-2</v>
      </c>
      <c r="W12" s="15">
        <f>生産者価格評価表!W12/生産者価格評価表!W$20</f>
        <v>0</v>
      </c>
      <c r="X12" s="91" t="e">
        <f>生産者価格評価表!X12/生産者価格評価表!X$20</f>
        <v>#DIV/0!</v>
      </c>
      <c r="Y12" s="15">
        <f>生産者価格評価表!Y12/生産者価格評価表!Y$20</f>
        <v>9.0001724516224915E-2</v>
      </c>
      <c r="Z12" s="15">
        <f>生産者価格評価表!Z12/生産者価格評価表!Z$20</f>
        <v>8.051757266191234E-2</v>
      </c>
      <c r="AA12" s="15">
        <f>生産者価格評価表!AA12/生産者価格評価表!AA$20</f>
        <v>0.262531874763061</v>
      </c>
      <c r="AB12" s="15">
        <f>生産者価格評価表!AB12/生産者価格評価表!AB$20</f>
        <v>7.35906472896182E-2</v>
      </c>
      <c r="AC12" s="15">
        <f>生産者価格評価表!AC12/生産者価格評価表!AC$20</f>
        <v>9.47593620000068E-2</v>
      </c>
      <c r="AD12" s="15">
        <f>生産者価格評価表!AD12/生産者価格評価表!AD$20</f>
        <v>9.1071803224656453E-2</v>
      </c>
      <c r="AE12" s="15">
        <f>生産者価格評価表!AE12/生産者価格評価表!AE$20</f>
        <v>8.2831537181696599E-2</v>
      </c>
      <c r="AF12" s="15">
        <f>生産者価格評価表!AF12/生産者価格評価表!AF$20</f>
        <v>1.8419050630466194E-3</v>
      </c>
      <c r="AG12" s="15">
        <f>生産者価格評価表!AG12/生産者価格評価表!AG$20</f>
        <v>4.0476297758235004E-2</v>
      </c>
      <c r="AH12" s="15">
        <f>生産者価格評価表!AH12/生産者価格評価表!AH$20</f>
        <v>3.3771505165401838E-2</v>
      </c>
      <c r="AI12" s="15">
        <f>生産者価格評価表!AI12/生産者価格評価表!AI$20</f>
        <v>0.12918979304213332</v>
      </c>
      <c r="AJ12" s="21">
        <f>生産者価格評価表!AJ12/生産者価格評価表!AJ$20</f>
        <v>0.10273221415596845</v>
      </c>
    </row>
    <row r="13" spans="2:39" ht="14.25" customHeight="1" x14ac:dyDescent="0.15">
      <c r="B13" s="5" t="s">
        <v>6</v>
      </c>
      <c r="C13" s="13" t="s">
        <v>39</v>
      </c>
      <c r="D13" s="16">
        <f>生産者価格評価表!D13/生産者価格評価表!D$28</f>
        <v>4.9710130241697797E-3</v>
      </c>
      <c r="E13" s="89">
        <f>IF(生産者価格評価表!E$28=0,0,生産者価格評価表!E13/生産者価格評価表!E$28)</f>
        <v>0</v>
      </c>
      <c r="F13" s="15">
        <f>生産者価格評価表!F13/生産者価格評価表!F$28</f>
        <v>8.5297306178697633E-3</v>
      </c>
      <c r="G13" s="15">
        <f>生産者価格評価表!G13/生産者価格評価表!G$28</f>
        <v>1.1062339040363797E-2</v>
      </c>
      <c r="H13" s="15">
        <f>生産者価格評価表!H13/生産者価格評価表!H$28</f>
        <v>1.8670133979759942E-2</v>
      </c>
      <c r="I13" s="15">
        <f>生産者価格評価表!I13/生産者価格評価表!I$28</f>
        <v>1.9034751870608116E-2</v>
      </c>
      <c r="J13" s="15">
        <f>生産者価格評価表!J13/生産者価格評価表!J$28</f>
        <v>8.3359670832393623E-2</v>
      </c>
      <c r="K13" s="15">
        <f>生産者価格評価表!K13/生産者価格評価表!K$28</f>
        <v>8.0888125072698311E-2</v>
      </c>
      <c r="L13" s="15">
        <f>生産者価格評価表!L13/生産者価格評価表!L$28</f>
        <v>2.5224222257283879E-2</v>
      </c>
      <c r="M13" s="15">
        <f>生産者価格評価表!M13/生産者価格評価表!M$28</f>
        <v>5.4569513415159377E-3</v>
      </c>
      <c r="N13" s="15">
        <f>生産者価格評価表!N13/生産者価格評価表!N$28</f>
        <v>1.8023523693610901E-2</v>
      </c>
      <c r="O13" s="15">
        <f>生産者価格評価表!O13/生産者価格評価表!O$28</f>
        <v>1.1079444973458932E-2</v>
      </c>
      <c r="P13" s="15">
        <f>生産者価格評価表!P13/生産者価格評価表!P$28</f>
        <v>1.8612072789423603E-2</v>
      </c>
      <c r="Q13" s="21">
        <f>生産者価格評価表!Q13/生産者価格評価表!Q$28</f>
        <v>2.6117810210467593E-2</v>
      </c>
      <c r="R13" s="16">
        <f>生産者価格評価表!R13/生産者価格評価表!R$20</f>
        <v>2.6519987376902592E-5</v>
      </c>
      <c r="S13" s="15">
        <f>生産者価格評価表!S13/生産者価格評価表!S$20</f>
        <v>7.8399868965837977E-2</v>
      </c>
      <c r="T13" s="15">
        <f>生産者価格評価表!T13/生産者価格評価表!T$20</f>
        <v>0</v>
      </c>
      <c r="U13" s="15">
        <f>生産者価格評価表!U13/生産者価格評価表!U$20</f>
        <v>0</v>
      </c>
      <c r="V13" s="15">
        <f>生産者価格評価表!V13/生産者価格評価表!V$20</f>
        <v>0</v>
      </c>
      <c r="W13" s="15">
        <f>生産者価格評価表!W13/生産者価格評価表!W$20</f>
        <v>0</v>
      </c>
      <c r="X13" s="91" t="e">
        <f>生産者価格評価表!X13/生産者価格評価表!X$20</f>
        <v>#DIV/0!</v>
      </c>
      <c r="Y13" s="15">
        <f>生産者価格評価表!Y13/生産者価格評価表!Y$20</f>
        <v>4.3693075063051416E-2</v>
      </c>
      <c r="Z13" s="15">
        <f>生産者価格評価表!Z13/生産者価格評価表!Z$20</f>
        <v>5.1395326027332482E-2</v>
      </c>
      <c r="AA13" s="15">
        <f>生産者価格評価表!AA13/生産者価格評価表!AA$20</f>
        <v>0.12733410217240632</v>
      </c>
      <c r="AB13" s="15">
        <f>生産者価格評価表!AB13/生産者価格評価表!AB$20</f>
        <v>1.2201731804445276E-2</v>
      </c>
      <c r="AC13" s="15">
        <f>生産者価格評価表!AC13/生産者価格評価表!AC$20</f>
        <v>2.5101003894718605E-2</v>
      </c>
      <c r="AD13" s="15">
        <f>生産者価格評価表!AD13/生産者価格評価表!AD$20</f>
        <v>3.9511382033539197E-2</v>
      </c>
      <c r="AE13" s="15">
        <f>生産者価格評価表!AE13/生産者価格評価表!AE$20</f>
        <v>4.7123101025106251E-2</v>
      </c>
      <c r="AF13" s="15">
        <f>生産者価格評価表!AF13/生産者価格評価表!AF$20</f>
        <v>2.0112893859645958E-2</v>
      </c>
      <c r="AG13" s="15">
        <f>生産者価格評価表!AG13/生産者価格評価表!AG$20</f>
        <v>5.9302961801882652E-3</v>
      </c>
      <c r="AH13" s="15">
        <f>生産者価格評価表!AH13/生産者価格評価表!AH$20</f>
        <v>8.391610290095412E-3</v>
      </c>
      <c r="AI13" s="15">
        <f>生産者価格評価表!AI13/生産者価格評価表!AI$20</f>
        <v>6.0213248910603485E-2</v>
      </c>
      <c r="AJ13" s="21">
        <f>生産者価格評価表!AJ13/生産者価格評価表!AJ$20</f>
        <v>6.2834115758921477E-2</v>
      </c>
    </row>
    <row r="14" spans="2:39" ht="14.25" customHeight="1" x14ac:dyDescent="0.15">
      <c r="B14" s="5" t="s">
        <v>7</v>
      </c>
      <c r="C14" s="13" t="s">
        <v>40</v>
      </c>
      <c r="D14" s="16">
        <f>生産者価格評価表!D14/生産者価格評価表!D$28</f>
        <v>5.8897521408096773E-4</v>
      </c>
      <c r="E14" s="89">
        <f>IF(生産者価格評価表!E$28=0,0,生産者価格評価表!E14/生産者価格評価表!E$28)</f>
        <v>0</v>
      </c>
      <c r="F14" s="15">
        <f>生産者価格評価表!F14/生産者価格評価表!F$28</f>
        <v>3.7483147910625653E-3</v>
      </c>
      <c r="G14" s="15">
        <f>生産者価格評価表!G14/生産者価格評価表!G$28</f>
        <v>5.8715085586307321E-3</v>
      </c>
      <c r="H14" s="15">
        <f>生産者価格評価表!H14/生産者価格評価表!H$28</f>
        <v>6.4622544192367744E-3</v>
      </c>
      <c r="I14" s="15">
        <f>生産者価格評価表!I14/生産者価格評価表!I$28</f>
        <v>3.5673900374060687E-2</v>
      </c>
      <c r="J14" s="15">
        <f>生産者価格評価表!J14/生産者価格評価表!J$28</f>
        <v>1.8651356230078627E-2</v>
      </c>
      <c r="K14" s="15">
        <f>生産者価格評価表!K14/生産者価格評価表!K$28</f>
        <v>5.326247425505367E-2</v>
      </c>
      <c r="L14" s="15">
        <f>生産者価格評価表!L14/生産者価格評価表!L$28</f>
        <v>2.2401589899530457E-2</v>
      </c>
      <c r="M14" s="15">
        <f>生産者価格評価表!M14/生産者価格評価表!M$28</f>
        <v>3.2957061895366173E-2</v>
      </c>
      <c r="N14" s="15">
        <f>生産者価格評価表!N14/生産者価格評価表!N$28</f>
        <v>3.6044098023175113E-3</v>
      </c>
      <c r="O14" s="15">
        <f>生産者価格評価表!O14/生産者価格評価表!O$28</f>
        <v>1.7673660467806995E-2</v>
      </c>
      <c r="P14" s="15">
        <f>生産者価格評価表!P14/生産者価格評価表!P$28</f>
        <v>1.0282874731250471E-2</v>
      </c>
      <c r="Q14" s="21">
        <f>生産者価格評価表!Q14/生産者価格評価表!Q$28</f>
        <v>2.1516253802361142E-2</v>
      </c>
      <c r="R14" s="16">
        <f>生産者価格評価表!R14/生産者価格評価表!R$20</f>
        <v>0</v>
      </c>
      <c r="S14" s="15">
        <f>生産者価格評価表!S14/生産者価格評価表!S$20</f>
        <v>0.23166878511845834</v>
      </c>
      <c r="T14" s="15">
        <f>生産者価格評価表!T14/生産者価格評価表!T$20</f>
        <v>4.1030072139626987E-5</v>
      </c>
      <c r="U14" s="15">
        <f>生産者価格評価表!U14/生産者価格評価表!U$20</f>
        <v>0</v>
      </c>
      <c r="V14" s="15">
        <f>生産者価格評価表!V14/生産者価格評価表!V$20</f>
        <v>2.02798064624789E-2</v>
      </c>
      <c r="W14" s="15">
        <f>生産者価格評価表!W14/生産者価格評価表!W$20</f>
        <v>0</v>
      </c>
      <c r="X14" s="91" t="e">
        <f>生産者価格評価表!X14/生産者価格評価表!X$20</f>
        <v>#DIV/0!</v>
      </c>
      <c r="Y14" s="15">
        <f>生産者価格評価表!Y14/生産者価格評価表!Y$20</f>
        <v>0.13289244542226739</v>
      </c>
      <c r="Z14" s="15">
        <f>生産者価格評価表!Z14/生産者価格評価表!Z$20</f>
        <v>0.10711875859273992</v>
      </c>
      <c r="AA14" s="15">
        <f>生産者価格評価表!AA14/生産者価格評価表!AA$20</f>
        <v>1.9162703416401622E-3</v>
      </c>
      <c r="AB14" s="15">
        <f>生産者価格評価表!AB14/生産者価格評価表!AB$20</f>
        <v>3.8896463827085156E-2</v>
      </c>
      <c r="AC14" s="15">
        <f>生産者価格評価表!AC14/生産者価格評価表!AC$20</f>
        <v>3.475325391839338E-2</v>
      </c>
      <c r="AD14" s="15">
        <f>生産者価格評価表!AD14/生産者価格評価表!AD$20</f>
        <v>0.11081916647889108</v>
      </c>
      <c r="AE14" s="15">
        <f>生産者価格評価表!AE14/生産者価格評価表!AE$20</f>
        <v>9.5361021815605143E-2</v>
      </c>
      <c r="AF14" s="15">
        <f>生産者価格評価表!AF14/生産者価格評価表!AF$20</f>
        <v>1.3578024274881007E-4</v>
      </c>
      <c r="AG14" s="15">
        <f>生産者価格評価表!AG14/生産者価格評価表!AG$20</f>
        <v>2.2325477266360475E-2</v>
      </c>
      <c r="AH14" s="15">
        <f>生産者価格評価表!AH14/生産者価格評価表!AH$20</f>
        <v>1.8474573813187962E-2</v>
      </c>
      <c r="AI14" s="15">
        <f>生産者価格評価表!AI14/生産者価格評価表!AI$20</f>
        <v>0.17224974122547046</v>
      </c>
      <c r="AJ14" s="21">
        <f>生産者価格評価表!AJ14/生産者価格評価表!AJ$20</f>
        <v>0.12654918665184189</v>
      </c>
    </row>
    <row r="15" spans="2:39" ht="14.25" customHeight="1" x14ac:dyDescent="0.15">
      <c r="B15" s="5" t="s">
        <v>8</v>
      </c>
      <c r="C15" s="13" t="s">
        <v>41</v>
      </c>
      <c r="D15" s="16">
        <f>生産者価格評価表!D15/生産者価格評価表!D$28</f>
        <v>7.6508311519592198E-2</v>
      </c>
      <c r="E15" s="89">
        <f>IF(生産者価格評価表!E$28=0,0,生産者価格評価表!E15/生産者価格評価表!E$28)</f>
        <v>0</v>
      </c>
      <c r="F15" s="15">
        <f>生産者価格評価表!F15/生産者価格評価表!F$28</f>
        <v>3.4864211468953049E-2</v>
      </c>
      <c r="G15" s="15">
        <f>生産者価格評価表!G15/生産者価格評価表!G$28</f>
        <v>4.3820916366795332E-2</v>
      </c>
      <c r="H15" s="15">
        <f>生産者価格評価表!H15/生産者価格評価表!H$28</f>
        <v>2.9911306374427595E-2</v>
      </c>
      <c r="I15" s="15">
        <f>生産者価格評価表!I15/生産者価格評価表!I$28</f>
        <v>4.9963186388831078E-2</v>
      </c>
      <c r="J15" s="15">
        <f>生産者価格評価表!J15/生産者価格評価表!J$28</f>
        <v>3.58164076334287E-2</v>
      </c>
      <c r="K15" s="15">
        <f>生産者価格評価表!K15/生産者価格評価表!K$28</f>
        <v>2.9480730613467036E-3</v>
      </c>
      <c r="L15" s="15">
        <f>生産者価格評価表!L15/生産者価格評価表!L$28</f>
        <v>5.1131226523204044E-2</v>
      </c>
      <c r="M15" s="15">
        <f>生産者価格評価表!M15/生産者価格評価表!M$28</f>
        <v>2.0129017015024432E-2</v>
      </c>
      <c r="N15" s="15">
        <f>生産者価格評価表!N15/生産者価格評価表!N$28</f>
        <v>3.3689001626385245E-2</v>
      </c>
      <c r="O15" s="15">
        <f>生産者価格評価表!O15/生産者価格評価表!O$28</f>
        <v>2.266784525544616E-2</v>
      </c>
      <c r="P15" s="15">
        <f>生産者価格評価表!P15/生産者価格評価表!P$28</f>
        <v>2.7414046697309392E-2</v>
      </c>
      <c r="Q15" s="21">
        <f>生産者価格評価表!Q15/生産者価格評価表!Q$28</f>
        <v>2.9138021655200273E-2</v>
      </c>
      <c r="R15" s="16">
        <f>生産者価格評価表!R15/生産者価格評価表!R$20</f>
        <v>3.2495824532497969E-2</v>
      </c>
      <c r="S15" s="15">
        <f>生産者価格評価表!S15/生産者価格評価表!S$20</f>
        <v>5.1860577601668907E-2</v>
      </c>
      <c r="T15" s="15">
        <f>生産者価格評価表!T15/生産者価格評価表!T$20</f>
        <v>2.6259246169361273E-4</v>
      </c>
      <c r="U15" s="15">
        <f>生産者価格評価表!U15/生産者価格評価表!U$20</f>
        <v>2.0734065295083303E-3</v>
      </c>
      <c r="V15" s="15">
        <f>生産者価格評価表!V15/生産者価格評価表!V$20</f>
        <v>4.9640725807598499E-3</v>
      </c>
      <c r="W15" s="15">
        <f>生産者価格評価表!W15/生産者価格評価表!W$20</f>
        <v>0</v>
      </c>
      <c r="X15" s="91" t="e">
        <f>生産者価格評価表!X15/生産者価格評価表!X$20</f>
        <v>#DIV/0!</v>
      </c>
      <c r="Y15" s="15">
        <f>生産者価格評価表!Y15/生産者価格評価表!Y$20</f>
        <v>3.0377407061290784E-2</v>
      </c>
      <c r="Z15" s="15">
        <f>生産者価格評価表!Z15/生産者価格評価表!Z$20</f>
        <v>4.5058917143457465E-2</v>
      </c>
      <c r="AA15" s="15">
        <f>生産者価格評価表!AA15/生産者価格評価表!AA$20</f>
        <v>4.1306762678093814E-2</v>
      </c>
      <c r="AB15" s="15">
        <f>生産者価格評価表!AB15/生産者価格評価表!AB$20</f>
        <v>6.9128526267972362E-2</v>
      </c>
      <c r="AC15" s="15">
        <f>生産者価格評価表!AC15/生産者価格評価表!AC$20</f>
        <v>6.6011414221810824E-2</v>
      </c>
      <c r="AD15" s="15">
        <f>生産者価格評価表!AD15/生産者価格評価表!AD$20</f>
        <v>3.8392139686160426E-2</v>
      </c>
      <c r="AE15" s="15">
        <f>生産者価格評価表!AE15/生産者価格評価表!AE$20</f>
        <v>4.846321794367419E-2</v>
      </c>
      <c r="AF15" s="15">
        <f>生産者価格評価表!AF15/生産者価格評価表!AF$20</f>
        <v>8.7519354878398698E-3</v>
      </c>
      <c r="AG15" s="15">
        <f>生産者価格評価表!AG15/生産者価格評価表!AG$20</f>
        <v>5.4394020850086697E-2</v>
      </c>
      <c r="AH15" s="15">
        <f>生産者価格評価表!AH15/生産者価格評価表!AH$20</f>
        <v>4.6473080607214334E-2</v>
      </c>
      <c r="AI15" s="15">
        <f>生産者価格評価表!AI15/生産者価格評価表!AI$20</f>
        <v>3.3016439486035248E-2</v>
      </c>
      <c r="AJ15" s="21">
        <f>生産者価格評価表!AJ15/生産者価格評価表!AJ$20</f>
        <v>4.9270495856867762E-2</v>
      </c>
    </row>
    <row r="16" spans="2:39" ht="14.25" customHeight="1" x14ac:dyDescent="0.15">
      <c r="B16" s="5" t="s">
        <v>9</v>
      </c>
      <c r="C16" s="13" t="s">
        <v>42</v>
      </c>
      <c r="D16" s="16">
        <f>生産者価格評価表!D16/生産者価格評価表!D$28</f>
        <v>4.6713839599760104E-3</v>
      </c>
      <c r="E16" s="89">
        <f>IF(生産者価格評価表!E$28=0,0,生産者価格評価表!E16/生産者価格評価表!E$28)</f>
        <v>0</v>
      </c>
      <c r="F16" s="15">
        <f>生産者価格評価表!F16/生産者価格評価表!F$28</f>
        <v>7.0113396637836011E-3</v>
      </c>
      <c r="G16" s="15">
        <f>生産者価格評価表!G16/生産者価格評価表!G$28</f>
        <v>8.4632893842499501E-3</v>
      </c>
      <c r="H16" s="15">
        <f>生産者価格評価表!H16/生産者価格評価表!H$28</f>
        <v>2.1427770800192699E-2</v>
      </c>
      <c r="I16" s="15">
        <f>生産者価格評価表!I16/生産者価格評価表!I$28</f>
        <v>4.0404870525758953E-2</v>
      </c>
      <c r="J16" s="15">
        <f>生産者価格評価表!J16/生産者価格評価表!J$28</f>
        <v>5.8526957700170794E-2</v>
      </c>
      <c r="K16" s="15">
        <f>生産者価格評価表!K16/生産者価格評価表!K$28</f>
        <v>3.6636291024851222E-3</v>
      </c>
      <c r="L16" s="15">
        <f>生産者価格評価表!L16/生産者価格評価表!L$28</f>
        <v>1.1234342430915562E-2</v>
      </c>
      <c r="M16" s="15">
        <f>生産者価格評価表!M16/生産者価格評価表!M$28</f>
        <v>0.18563688999729233</v>
      </c>
      <c r="N16" s="15">
        <f>生産者価格評価表!N16/生産者価格評価表!N$28</f>
        <v>2.9284361759296478E-2</v>
      </c>
      <c r="O16" s="15">
        <f>生産者価格評価表!O16/生産者価格評価表!O$28</f>
        <v>2.8888029326067287E-2</v>
      </c>
      <c r="P16" s="15">
        <f>生産者価格評価表!P16/生産者価格評価表!P$28</f>
        <v>2.3367641630651002E-2</v>
      </c>
      <c r="Q16" s="21">
        <f>生産者価格評価表!Q16/生産者価格評価表!Q$28</f>
        <v>3.2814363803015598E-2</v>
      </c>
      <c r="R16" s="16">
        <f>生産者価格評価表!R16/生産者価格評価表!R$20</f>
        <v>1.6026912371441465E-2</v>
      </c>
      <c r="S16" s="15">
        <f>生産者価格評価表!S16/生産者価格評価表!S$20</f>
        <v>5.9739359485307189E-2</v>
      </c>
      <c r="T16" s="15">
        <f>生産者価格評価表!T16/生産者価格評価表!T$20</f>
        <v>9.0266158707179363E-5</v>
      </c>
      <c r="U16" s="15">
        <f>生産者価格評価表!U16/生産者価格評価表!U$20</f>
        <v>3.6157971538030922E-2</v>
      </c>
      <c r="V16" s="15">
        <f>生産者価格評価表!V16/生産者価格評価表!V$20</f>
        <v>0.21984085406215359</v>
      </c>
      <c r="W16" s="15">
        <f>生産者価格評価表!W16/生産者価格評価表!W$20</f>
        <v>0.1638768430641038</v>
      </c>
      <c r="X16" s="91" t="e">
        <f>生産者価格評価表!X16/生産者価格評価表!X$20</f>
        <v>#DIV/0!</v>
      </c>
      <c r="Y16" s="15">
        <f>生産者価格評価表!Y16/生産者価格評価表!Y$20</f>
        <v>7.5916348416990395E-2</v>
      </c>
      <c r="Z16" s="15">
        <f>生産者価格評価表!Z16/生産者価格評価表!Z$20</f>
        <v>7.8625717747037999E-2</v>
      </c>
      <c r="AA16" s="15">
        <f>生産者価格評価表!AA16/生産者価格評価表!AA$20</f>
        <v>5.0753903931706333E-2</v>
      </c>
      <c r="AB16" s="15">
        <f>生産者価格評価表!AB16/生産者価格評価表!AB$20</f>
        <v>0.12355376202085577</v>
      </c>
      <c r="AC16" s="15">
        <f>生産者価格評価表!AC16/生産者価格評価表!AC$20</f>
        <v>0.1153973662598375</v>
      </c>
      <c r="AD16" s="15">
        <f>生産者価格評価表!AD16/生産者価格評価表!AD$20</f>
        <v>8.4796343314637188E-2</v>
      </c>
      <c r="AE16" s="15">
        <f>生産者価格評価表!AE16/生産者価格評価表!AE$20</f>
        <v>8.4600268273845605E-2</v>
      </c>
      <c r="AF16" s="15">
        <f>生産者価格評価表!AF16/生産者価格評価表!AF$20</f>
        <v>5.8857903993328665E-2</v>
      </c>
      <c r="AG16" s="15">
        <f>生産者価格評価表!AG16/生産者価格評価表!AG$20</f>
        <v>0.17116408387868684</v>
      </c>
      <c r="AH16" s="15">
        <f>生産者価格評価表!AH16/生産者価格評価表!AH$20</f>
        <v>0.15167394593435418</v>
      </c>
      <c r="AI16" s="15">
        <f>生産者価格評価表!AI16/生産者価格評価表!AI$20</f>
        <v>4.030722437428786E-2</v>
      </c>
      <c r="AJ16" s="21">
        <f>生産者価格評価表!AJ16/生産者価格評価表!AJ$20</f>
        <v>5.739254871600117E-2</v>
      </c>
    </row>
    <row r="17" spans="2:36" ht="14.25" customHeight="1" x14ac:dyDescent="0.15">
      <c r="B17" s="5" t="s">
        <v>10</v>
      </c>
      <c r="C17" s="13" t="s">
        <v>43</v>
      </c>
      <c r="D17" s="16">
        <f>生産者価格評価表!D17/生産者価格評価表!D$28</f>
        <v>0</v>
      </c>
      <c r="E17" s="89">
        <f>IF(生産者価格評価表!E$28=0,0,生産者価格評価表!E17/生産者価格評価表!E$28)</f>
        <v>0</v>
      </c>
      <c r="F17" s="15">
        <f>生産者価格評価表!F17/生産者価格評価表!F$28</f>
        <v>0</v>
      </c>
      <c r="G17" s="15">
        <f>生産者価格評価表!G17/生産者価格評価表!G$28</f>
        <v>0</v>
      </c>
      <c r="H17" s="15">
        <f>生産者価格評価表!H17/生産者価格評価表!H$28</f>
        <v>0</v>
      </c>
      <c r="I17" s="15">
        <f>生産者価格評価表!I17/生産者価格評価表!I$28</f>
        <v>0</v>
      </c>
      <c r="J17" s="15">
        <f>生産者価格評価表!J17/生産者価格評価表!J$28</f>
        <v>0</v>
      </c>
      <c r="K17" s="15">
        <f>生産者価格評価表!K17/生産者価格評価表!K$28</f>
        <v>0</v>
      </c>
      <c r="L17" s="15">
        <f>生産者価格評価表!L17/生産者価格評価表!L$28</f>
        <v>0</v>
      </c>
      <c r="M17" s="15">
        <f>生産者価格評価表!M17/生産者価格評価表!M$28</f>
        <v>0</v>
      </c>
      <c r="N17" s="15">
        <f>生産者価格評価表!N17/生産者価格評価表!N$28</f>
        <v>0</v>
      </c>
      <c r="O17" s="15">
        <f>生産者価格評価表!O17/生産者価格評価表!O$28</f>
        <v>0</v>
      </c>
      <c r="P17" s="15">
        <f>生産者価格評価表!P17/生産者価格評価表!P$28</f>
        <v>5.4584752883737278E-2</v>
      </c>
      <c r="Q17" s="21">
        <f>生産者価格評価表!Q17/生産者価格評価表!Q$28</f>
        <v>4.379425668843734E-4</v>
      </c>
      <c r="R17" s="16">
        <f>生産者価格評価表!R17/生産者価格評価表!R$20</f>
        <v>0</v>
      </c>
      <c r="S17" s="15">
        <f>生産者価格評価表!S17/生産者価格評価表!S$20</f>
        <v>2.8232744987246156E-3</v>
      </c>
      <c r="T17" s="15">
        <f>生産者価格評価表!T17/生産者価格評価表!T$20</f>
        <v>0.44394344185362217</v>
      </c>
      <c r="U17" s="15">
        <f>生産者価格評価表!U17/生産者価格評価表!U$20</f>
        <v>0</v>
      </c>
      <c r="V17" s="15">
        <f>生産者価格評価表!V17/生産者価格評価表!V$20</f>
        <v>0</v>
      </c>
      <c r="W17" s="15">
        <f>生産者価格評価表!W17/生産者価格評価表!W$20</f>
        <v>0</v>
      </c>
      <c r="X17" s="91" t="e">
        <f>生産者価格評価表!X17/生産者価格評価表!X$20</f>
        <v>#DIV/0!</v>
      </c>
      <c r="Y17" s="15">
        <f>生産者価格評価表!Y17/生産者価格評価表!Y$20</f>
        <v>9.1494505935793682E-2</v>
      </c>
      <c r="Z17" s="15">
        <f>生産者価格評価表!Z17/生産者価格評価表!Z$20</f>
        <v>6.1538511226503709E-2</v>
      </c>
      <c r="AA17" s="15">
        <f>生産者価格評価表!AA17/生産者価格評価表!AA$20</f>
        <v>0</v>
      </c>
      <c r="AB17" s="15">
        <f>生産者価格評価表!AB17/生産者価格評価表!AB$20</f>
        <v>0</v>
      </c>
      <c r="AC17" s="15">
        <f>生産者価格評価表!AC17/生産者価格評価表!AC$20</f>
        <v>0</v>
      </c>
      <c r="AD17" s="15">
        <f>生産者価格評価表!AD17/生産者価格評価表!AD$20</f>
        <v>7.0915736940866184E-2</v>
      </c>
      <c r="AE17" s="15">
        <f>生産者価格評価表!AE17/生産者価格評価表!AE$20</f>
        <v>5.1539912862351316E-2</v>
      </c>
      <c r="AF17" s="15">
        <f>生産者価格評価表!AF17/生産者価格評価表!AF$20</f>
        <v>0</v>
      </c>
      <c r="AG17" s="15">
        <f>生産者価格評価表!AG17/生産者価格評価表!AG$20</f>
        <v>7.9253332540348696E-8</v>
      </c>
      <c r="AH17" s="15">
        <f>生産者価格評価表!AH17/生産者価格評価表!AH$20</f>
        <v>6.5499339791808538E-8</v>
      </c>
      <c r="AI17" s="15">
        <f>生産者価格評価表!AI17/生産者価格評価表!AI$20</f>
        <v>0.11809110833443695</v>
      </c>
      <c r="AJ17" s="21">
        <f>生産者価格評価表!AJ17/生産者価格評価表!AJ$20</f>
        <v>7.244650039441615E-2</v>
      </c>
    </row>
    <row r="18" spans="2:36" ht="14.25" customHeight="1" x14ac:dyDescent="0.15">
      <c r="B18" s="5" t="s">
        <v>11</v>
      </c>
      <c r="C18" s="13" t="s">
        <v>44</v>
      </c>
      <c r="D18" s="16">
        <f>生産者価格評価表!D18/生産者価格評価表!D$28</f>
        <v>2.4515083947838537E-2</v>
      </c>
      <c r="E18" s="89">
        <f>IF(生産者価格評価表!E$28=0,0,生産者価格評価表!E18/生産者価格評価表!E$28)</f>
        <v>0</v>
      </c>
      <c r="F18" s="15">
        <f>生産者価格評価表!F18/生産者価格評価表!F$28</f>
        <v>4.9710591834904991E-2</v>
      </c>
      <c r="G18" s="15">
        <f>生産者価格評価表!G18/生産者価格評価表!G$28</f>
        <v>0.11355835060825924</v>
      </c>
      <c r="H18" s="15">
        <f>生産者価格評価表!H18/生産者価格評価表!H$28</f>
        <v>0.12636980445962237</v>
      </c>
      <c r="I18" s="15">
        <f>生産者価格評価表!I18/生産者価格評価表!I$28</f>
        <v>8.1537966394057443E-2</v>
      </c>
      <c r="J18" s="15">
        <f>生産者価格評価表!J18/生産者価格評価表!J$28</f>
        <v>0.13125194259334555</v>
      </c>
      <c r="K18" s="15">
        <f>生産者価格評価表!K18/生産者価格評価表!K$28</f>
        <v>2.9943883087695605E-2</v>
      </c>
      <c r="L18" s="15">
        <f>生産者価格評価表!L18/生産者価格評価表!L$28</f>
        <v>0.17772983872905479</v>
      </c>
      <c r="M18" s="15">
        <f>生産者価格評価表!M18/生産者価格評価表!M$28</f>
        <v>0.19424623169285782</v>
      </c>
      <c r="N18" s="15">
        <f>生産者価格評価表!N18/生産者価格評価表!N$28</f>
        <v>0.12129061483601992</v>
      </c>
      <c r="O18" s="15">
        <f>生産者価格評価表!O18/生産者価格評価表!O$28</f>
        <v>0.11975292203587307</v>
      </c>
      <c r="P18" s="15">
        <f>生産者価格評価表!P18/生産者価格評価表!P$28</f>
        <v>4.2023573556486907E-2</v>
      </c>
      <c r="Q18" s="21">
        <f>生産者価格評価表!Q18/生産者価格評価表!Q$28</f>
        <v>0.10466721240606196</v>
      </c>
      <c r="R18" s="16">
        <f>生産者価格評価表!R18/生産者価格評価表!R$20</f>
        <v>0.65288872521951402</v>
      </c>
      <c r="S18" s="15">
        <f>生産者価格評価表!S18/生産者価格評価表!S$20</f>
        <v>0.2178508062341869</v>
      </c>
      <c r="T18" s="15">
        <f>生産者価格評価表!T18/生産者価格評価表!T$20</f>
        <v>0.55431572852491795</v>
      </c>
      <c r="U18" s="15">
        <f>生産者価格評価表!U18/生産者価格評価表!U$20</f>
        <v>2.6421207352584138E-2</v>
      </c>
      <c r="V18" s="15">
        <f>生産者価格評価表!V18/生産者価格評価表!V$20</f>
        <v>0.13377743852464249</v>
      </c>
      <c r="W18" s="15">
        <f>生産者価格評価表!W18/生産者価格評価表!W$20</f>
        <v>0</v>
      </c>
      <c r="X18" s="91" t="e">
        <f>生産者価格評価表!X18/生産者価格評価表!X$20</f>
        <v>#DIV/0!</v>
      </c>
      <c r="Y18" s="15">
        <f>生産者価格評価表!Y18/生産者価格評価表!Y$20</f>
        <v>0.26796053620650229</v>
      </c>
      <c r="Z18" s="15">
        <f>生産者価格評価表!Z18/生産者価格評価表!Z$20</f>
        <v>0.26804658056354236</v>
      </c>
      <c r="AA18" s="15">
        <f>生産者価格評価表!AA18/生産者価格評価表!AA$20</f>
        <v>0.23722745903274903</v>
      </c>
      <c r="AB18" s="15">
        <f>生産者価格評価表!AB18/生産者価格評価表!AB$20</f>
        <v>0.35437838814518985</v>
      </c>
      <c r="AC18" s="15">
        <f>生産者価格評価表!AC18/生産者価格評価表!AC$20</f>
        <v>0.34125295951534357</v>
      </c>
      <c r="AD18" s="15">
        <f>生産者価格評価表!AD18/生産者価格評価表!AD$20</f>
        <v>0.28444532764752628</v>
      </c>
      <c r="AE18" s="15">
        <f>生産者価格評価表!AE18/生産者価格評価表!AE$20</f>
        <v>0.27994094014820775</v>
      </c>
      <c r="AF18" s="15">
        <f>生産者価格評価表!AF18/生産者価格評価表!AF$20</f>
        <v>6.4529869882632443E-2</v>
      </c>
      <c r="AG18" s="15">
        <f>生産者価格評価表!AG18/生産者価格評価表!AG$20</f>
        <v>0.21529806578757882</v>
      </c>
      <c r="AH18" s="15">
        <f>生産者価格評価表!AH18/生産者価格評価表!AH$20</f>
        <v>0.18913305030218719</v>
      </c>
      <c r="AI18" s="15">
        <f>生産者価格評価表!AI18/生産者価格評価表!AI$20</f>
        <v>0.3478501011021623</v>
      </c>
      <c r="AJ18" s="21">
        <f>生産者価格評価表!AJ18/生産者価格評価表!AJ$20</f>
        <v>0.31677618888878534</v>
      </c>
    </row>
    <row r="19" spans="2:36" ht="14.25" customHeight="1" x14ac:dyDescent="0.15">
      <c r="B19" s="5" t="s">
        <v>12</v>
      </c>
      <c r="C19" s="13" t="s">
        <v>45</v>
      </c>
      <c r="D19" s="16">
        <f>生産者価格評価表!D19/生産者価格評価表!D$28</f>
        <v>9.139622645987968E-3</v>
      </c>
      <c r="E19" s="89">
        <f>IF(生産者価格評価表!E$28=0,0,生産者価格評価表!E19/生産者価格評価表!E$28)</f>
        <v>0</v>
      </c>
      <c r="F19" s="15">
        <f>生産者価格評価表!F19/生産者価格評価表!F$28</f>
        <v>2.9634004708134478E-3</v>
      </c>
      <c r="G19" s="15">
        <f>生産者価格評価表!G19/生産者価格評価表!G$28</f>
        <v>1.4183099447083887E-2</v>
      </c>
      <c r="H19" s="15">
        <f>生産者価格評価表!H19/生産者価格評価表!H$28</f>
        <v>4.9187020766648512E-3</v>
      </c>
      <c r="I19" s="15">
        <f>生産者価格評価表!I19/生産者価格評価表!I$28</f>
        <v>4.3760901883683305E-3</v>
      </c>
      <c r="J19" s="15">
        <f>生産者価格評価表!J19/生産者価格評価表!J$28</f>
        <v>1.1585249400814717E-2</v>
      </c>
      <c r="K19" s="15">
        <f>生産者価格評価表!K19/生産者価格評価表!K$28</f>
        <v>3.7127781318617224E-3</v>
      </c>
      <c r="L19" s="15">
        <f>生産者価格評価表!L19/生産者価格評価表!L$28</f>
        <v>1.7620493457428978E-3</v>
      </c>
      <c r="M19" s="15">
        <f>生産者価格評価表!M19/生産者価格評価表!M$28</f>
        <v>5.5978637692181282E-3</v>
      </c>
      <c r="N19" s="15">
        <f>生産者価格評価表!N19/生産者価格評価表!N$28</f>
        <v>3.7322425841016373E-4</v>
      </c>
      <c r="O19" s="15">
        <f>生産者価格評価表!O19/生産者価格評価表!O$28</f>
        <v>4.3465862265102042E-3</v>
      </c>
      <c r="P19" s="15">
        <f>生産者価格評価表!P19/生産者価格評価表!P$28</f>
        <v>-2.2381279796731022E-2</v>
      </c>
      <c r="Q19" s="21">
        <f>生産者価格評価表!Q19/生産者価格評価表!Q$28</f>
        <v>4.9187066377057095E-3</v>
      </c>
      <c r="R19" s="16">
        <f>生産者価格評価表!R19/生産者価格評価表!R$20</f>
        <v>0</v>
      </c>
      <c r="S19" s="15">
        <f>生産者価格評価表!S19/生産者価格評価表!S$20</f>
        <v>9.2865613241096129E-3</v>
      </c>
      <c r="T19" s="15">
        <f>生産者価格評価表!T19/生産者価格評価表!T$20</f>
        <v>0</v>
      </c>
      <c r="U19" s="15">
        <f>生産者価格評価表!U19/生産者価格評価表!U$20</f>
        <v>5.595841485894314E-5</v>
      </c>
      <c r="V19" s="15">
        <f>生産者価格評価表!V19/生産者価格評価表!V$20</f>
        <v>0</v>
      </c>
      <c r="W19" s="15">
        <f>生産者価格評価表!W19/生産者価格評価表!W$20</f>
        <v>0</v>
      </c>
      <c r="X19" s="91" t="e">
        <f>生産者価格評価表!X19/生産者価格評価表!X$20</f>
        <v>#DIV/0!</v>
      </c>
      <c r="Y19" s="15">
        <f>生産者価格評価表!Y19/生産者価格評価表!Y$20</f>
        <v>5.1777748733565013E-3</v>
      </c>
      <c r="Z19" s="15">
        <f>生産者価格評価表!Z19/生産者価格評価表!Z$20</f>
        <v>7.6395945541901569E-3</v>
      </c>
      <c r="AA19" s="15">
        <f>生産者価格評価表!AA19/生産者価格評価表!AA$20</f>
        <v>3.6725485602982946E-5</v>
      </c>
      <c r="AB19" s="15">
        <f>生産者価格評価表!AB19/生産者価格評価表!AB$20</f>
        <v>2.7795443075549265E-3</v>
      </c>
      <c r="AC19" s="15">
        <f>生産者価格評価表!AC19/生産者価格評価表!AC$20</f>
        <v>2.4722426671421912E-3</v>
      </c>
      <c r="AD19" s="15">
        <f>生産者価格評価表!AD19/生産者価格評価表!AD$20</f>
        <v>4.5692517526448395E-3</v>
      </c>
      <c r="AE19" s="15">
        <f>生産者価格評価表!AE19/生産者価格評価表!AE$20</f>
        <v>6.8000182450612201E-3</v>
      </c>
      <c r="AF19" s="15">
        <f>生産者価格評価表!AF19/生産者価格評価表!AF$20</f>
        <v>1.0142193050154352E-3</v>
      </c>
      <c r="AG19" s="15">
        <f>生産者価格評価表!AG19/生産者価格評価表!AG$20</f>
        <v>4.3665913560365184E-3</v>
      </c>
      <c r="AH19" s="15">
        <f>生産者価格評価表!AH19/生産者価格評価表!AH$20</f>
        <v>3.7848050840626757E-3</v>
      </c>
      <c r="AI19" s="15">
        <f>生産者価格評価表!AI19/生産者価格評価表!AI$20</f>
        <v>5.0910907506627389E-3</v>
      </c>
      <c r="AJ19" s="21">
        <f>生産者価格評価表!AJ19/生産者価格評価表!AJ$20</f>
        <v>8.0231666124268922E-3</v>
      </c>
    </row>
    <row r="20" spans="2:36" ht="14.25" customHeight="1" x14ac:dyDescent="0.15">
      <c r="B20" s="5" t="s">
        <v>13</v>
      </c>
      <c r="C20" s="13" t="s">
        <v>46</v>
      </c>
      <c r="D20" s="92">
        <f>生産者価格評価表!D20/生産者価格評価表!D$28</f>
        <v>0.46154321410033305</v>
      </c>
      <c r="E20" s="93">
        <f>IF(生産者価格評価表!E$28=0,0,生産者価格評価表!E20/生産者価格評価表!E$28)</f>
        <v>0</v>
      </c>
      <c r="F20" s="94">
        <f>生産者価格評価表!F20/生産者価格評価表!F$28</f>
        <v>0.62184688121242637</v>
      </c>
      <c r="G20" s="94">
        <f>生産者価格評価表!G20/生産者価格評価表!G$28</f>
        <v>0.51857077426663467</v>
      </c>
      <c r="H20" s="94">
        <f>生産者価格評価表!H20/生産者価格評価表!H$28</f>
        <v>0.56707215556237189</v>
      </c>
      <c r="I20" s="94">
        <f>生産者価格評価表!I20/生産者価格評価表!I$28</f>
        <v>0.30127471762937014</v>
      </c>
      <c r="J20" s="94">
        <f>生産者価格評価表!J20/生産者価格評価表!J$28</f>
        <v>0.38351488899078096</v>
      </c>
      <c r="K20" s="94">
        <f>生産者価格評価表!K20/生産者価格評価表!K$28</f>
        <v>0.19687184211484074</v>
      </c>
      <c r="L20" s="94">
        <f>生産者価格評価表!L20/生産者価格評価表!L$28</f>
        <v>0.44359927436834612</v>
      </c>
      <c r="M20" s="94">
        <f>生産者価格評価表!M20/生産者価格評価表!M$28</f>
        <v>0.49685137812037078</v>
      </c>
      <c r="N20" s="94">
        <f>生産者価格評価表!N20/生産者価格評価表!N$28</f>
        <v>0.28940355437994875</v>
      </c>
      <c r="O20" s="94">
        <f>生産者価格評価表!O20/生産者価格評価表!O$28</f>
        <v>0.3770076363336915</v>
      </c>
      <c r="P20" s="94">
        <f>生産者価格評価表!P20/生産者価格評価表!P$28</f>
        <v>0.39048885180974635</v>
      </c>
      <c r="Q20" s="20">
        <f>生産者価格評価表!Q20/生産者価格評価表!Q$28</f>
        <v>0.39022879162416102</v>
      </c>
      <c r="R20" s="92">
        <f>生産者価格評価表!R20/生産者価格評価表!R$20</f>
        <v>1</v>
      </c>
      <c r="S20" s="94">
        <f>生産者価格評価表!S20/生産者価格評価表!S$20</f>
        <v>1</v>
      </c>
      <c r="T20" s="94">
        <f>生産者価格評価表!T20/生産者価格評価表!T$20</f>
        <v>1</v>
      </c>
      <c r="U20" s="94">
        <f>生産者価格評価表!U20/生産者価格評価表!U$20</f>
        <v>1</v>
      </c>
      <c r="V20" s="94">
        <f>生産者価格評価表!V20/生産者価格評価表!V$20</f>
        <v>1</v>
      </c>
      <c r="W20" s="94">
        <f>生産者価格評価表!W20/生産者価格評価表!W$20</f>
        <v>1</v>
      </c>
      <c r="X20" s="96" t="e">
        <f>生産者価格評価表!X20/生産者価格評価表!X$20</f>
        <v>#DIV/0!</v>
      </c>
      <c r="Y20" s="94">
        <f>生産者価格評価表!Y20/生産者価格評価表!Y$20</f>
        <v>1</v>
      </c>
      <c r="Z20" s="94">
        <f>生産者価格評価表!Z20/生産者価格評価表!Z$20</f>
        <v>1</v>
      </c>
      <c r="AA20" s="94">
        <f>生産者価格評価表!AA20/生産者価格評価表!AA$20</f>
        <v>1</v>
      </c>
      <c r="AB20" s="94">
        <f>生産者価格評価表!AB20/生産者価格評価表!AB$20</f>
        <v>1</v>
      </c>
      <c r="AC20" s="94">
        <f>生産者価格評価表!AC20/生産者価格評価表!AC$20</f>
        <v>1</v>
      </c>
      <c r="AD20" s="94">
        <f>生産者価格評価表!AD20/生産者価格評価表!AD$20</f>
        <v>1</v>
      </c>
      <c r="AE20" s="94">
        <f>生産者価格評価表!AE20/生産者価格評価表!AE$20</f>
        <v>1</v>
      </c>
      <c r="AF20" s="94">
        <f>生産者価格評価表!AF20/生産者価格評価表!AF$20</f>
        <v>1</v>
      </c>
      <c r="AG20" s="94">
        <f>生産者価格評価表!AG20/生産者価格評価表!AG$20</f>
        <v>1</v>
      </c>
      <c r="AH20" s="94">
        <f>生産者価格評価表!AH20/生産者価格評価表!AH$20</f>
        <v>1</v>
      </c>
      <c r="AI20" s="94">
        <f>生産者価格評価表!AI20/生産者価格評価表!AI$20</f>
        <v>1</v>
      </c>
      <c r="AJ20" s="20">
        <f>生産者価格評価表!AJ20/生産者価格評価表!AJ$20</f>
        <v>1</v>
      </c>
    </row>
    <row r="21" spans="2:36" x14ac:dyDescent="0.15">
      <c r="B21" s="5" t="s">
        <v>14</v>
      </c>
      <c r="C21" s="13" t="s">
        <v>67</v>
      </c>
      <c r="D21" s="16">
        <f>生産者価格評価表!D21/生産者価格評価表!D$28</f>
        <v>2.843882214067612E-3</v>
      </c>
      <c r="E21" s="89">
        <f>IF(生産者価格評価表!E$28=0,0,生産者価格評価表!E21/生産者価格評価表!E$28)</f>
        <v>0</v>
      </c>
      <c r="F21" s="15">
        <f>生産者価格評価表!F21/生産者価格評価表!F$28</f>
        <v>9.0567891185298049E-3</v>
      </c>
      <c r="G21" s="15">
        <f>生産者価格評価表!G21/生産者価格評価表!G$28</f>
        <v>1.2415772209687356E-2</v>
      </c>
      <c r="H21" s="15">
        <f>生産者価格評価表!H21/生産者価格評価表!H$28</f>
        <v>7.0211733477343026E-3</v>
      </c>
      <c r="I21" s="15">
        <f>生産者価格評価表!I21/生産者価格評価表!I$28</f>
        <v>1.3973831862105995E-2</v>
      </c>
      <c r="J21" s="15">
        <f>生産者価格評価表!J21/生産者価格評価表!J$28</f>
        <v>2.6876994535045082E-2</v>
      </c>
      <c r="K21" s="15">
        <f>生産者価格評価表!K21/生産者価格評価表!K$28</f>
        <v>2.1287960060288429E-3</v>
      </c>
      <c r="L21" s="15">
        <f>生産者価格評価表!L21/生産者価格評価表!L$28</f>
        <v>1.0346468469727624E-2</v>
      </c>
      <c r="M21" s="15">
        <f>生産者価格評価表!M21/生産者価格評価表!M$28</f>
        <v>5.7713522201880713E-3</v>
      </c>
      <c r="N21" s="15">
        <f>生産者価格評価表!N21/生産者価格評価表!N$28</f>
        <v>9.7859180999799334E-3</v>
      </c>
      <c r="O21" s="15">
        <f>生産者価格評価表!O21/生産者価格評価表!O$28</f>
        <v>9.3102340831815629E-3</v>
      </c>
      <c r="P21" s="15">
        <f>生産者価格評価表!P21/生産者価格評価表!P$28</f>
        <v>1.0706982478786832E-3</v>
      </c>
      <c r="Q21" s="21">
        <f>生産者価格評価表!Q21/生産者価格評価表!Q$28</f>
        <v>9.9895808899185812E-3</v>
      </c>
    </row>
    <row r="22" spans="2:36" ht="14.25" customHeight="1" x14ac:dyDescent="0.15">
      <c r="B22" s="5" t="s">
        <v>68</v>
      </c>
      <c r="C22" s="13" t="s">
        <v>69</v>
      </c>
      <c r="D22" s="16">
        <f>生産者価格評価表!D22/生産者価格評価表!D$28</f>
        <v>0.22621839246344616</v>
      </c>
      <c r="E22" s="89">
        <f>IF(生産者価格評価表!E$28=0,0,生産者価格評価表!E22/生産者価格評価表!E$28)</f>
        <v>0</v>
      </c>
      <c r="F22" s="15">
        <f>生産者価格評価表!F22/生産者価格評価表!F$28</f>
        <v>0.19725134418428755</v>
      </c>
      <c r="G22" s="15">
        <f>生産者価格評価表!G22/生産者価格評価表!G$28</f>
        <v>0.3367292778756632</v>
      </c>
      <c r="H22" s="15">
        <f>生産者価格評価表!H22/生産者価格評価表!H$28</f>
        <v>9.4819077003457375E-2</v>
      </c>
      <c r="I22" s="15">
        <f>生産者価格評価表!I22/生産者価格評価表!I$28</f>
        <v>0.43626932670744001</v>
      </c>
      <c r="J22" s="15">
        <f>生産者価格評価表!J22/生産者価格評価表!J$28</f>
        <v>0.2942966271711176</v>
      </c>
      <c r="K22" s="15">
        <f>生産者価格評価表!K22/生産者価格評価表!K$28</f>
        <v>7.1228238191831689E-2</v>
      </c>
      <c r="L22" s="15">
        <f>生産者価格評価表!L22/生産者価格評価表!L$28</f>
        <v>0.29265502698958001</v>
      </c>
      <c r="M22" s="15">
        <f>生産者価格評価表!M22/生産者価格評価表!M$28</f>
        <v>0.20083388971410215</v>
      </c>
      <c r="N22" s="15">
        <f>生産者価格評価表!N22/生産者価格評価表!N$28</f>
        <v>0.33974439181150135</v>
      </c>
      <c r="O22" s="15">
        <f>生産者価格評価表!O22/生産者価格評価表!O$28</f>
        <v>0.41884485787266612</v>
      </c>
      <c r="P22" s="15">
        <f>生産者価格評価表!P22/生産者価格評価表!P$28</f>
        <v>0.23137399728300442</v>
      </c>
      <c r="Q22" s="21">
        <f>生産者価格評価表!Q22/生産者価格評価表!Q$28</f>
        <v>0.30777958672634603</v>
      </c>
    </row>
    <row r="23" spans="2:36" ht="14.25" customHeight="1" x14ac:dyDescent="0.15">
      <c r="B23" s="5" t="s">
        <v>70</v>
      </c>
      <c r="C23" s="13" t="s">
        <v>71</v>
      </c>
      <c r="D23" s="16">
        <f>生産者価格評価表!D23/生産者価格評価表!D$28</f>
        <v>0.13732062390828792</v>
      </c>
      <c r="E23" s="89">
        <f>IF(生産者価格評価表!E$28=0,0,生産者価格評価表!E23/生産者価格評価表!E$28)</f>
        <v>0</v>
      </c>
      <c r="F23" s="15">
        <f>生産者価格評価表!F23/生産者価格評価表!F$28</f>
        <v>4.7569968848309455E-2</v>
      </c>
      <c r="G23" s="15">
        <f>生産者価格評価表!G23/生産者価格評価表!G$28</f>
        <v>3.8543211412304677E-2</v>
      </c>
      <c r="H23" s="15">
        <f>生産者価格評価表!H23/生産者価格評価表!H$28</f>
        <v>7.5372120775175466E-2</v>
      </c>
      <c r="I23" s="15">
        <f>生産者価格評価表!I23/生産者価格評価表!I$28</f>
        <v>9.496983232571958E-2</v>
      </c>
      <c r="J23" s="15">
        <f>生産者価格評価表!J23/生産者価格評価表!J$28</f>
        <v>0.21538320882907902</v>
      </c>
      <c r="K23" s="15">
        <f>生産者価格評価表!K23/生産者価格評価表!K$28</f>
        <v>0.34202756909300835</v>
      </c>
      <c r="L23" s="15">
        <f>生産者価格評価表!L23/生産者価格評価表!L$28</f>
        <v>8.3013533986730406E-2</v>
      </c>
      <c r="M23" s="15">
        <f>生産者価格評価表!M23/生産者価格評価表!M$28</f>
        <v>0.13945275894444104</v>
      </c>
      <c r="N23" s="15">
        <f>生産者価格評価表!N23/生産者価格評価表!N$28</f>
        <v>0</v>
      </c>
      <c r="O23" s="15">
        <f>生産者価格評価表!O23/生産者価格評価表!O$28</f>
        <v>5.1278933761679961E-2</v>
      </c>
      <c r="P23" s="15">
        <f>生産者価格評価表!P23/生産者価格評価表!P$28</f>
        <v>0.34206018202255767</v>
      </c>
      <c r="Q23" s="21">
        <f>生産者価格評価表!Q23/生産者価格評価表!Q$28</f>
        <v>0.10730754169999498</v>
      </c>
    </row>
    <row r="24" spans="2:36" ht="14.25" customHeight="1" x14ac:dyDescent="0.15">
      <c r="B24" s="5" t="s">
        <v>72</v>
      </c>
      <c r="C24" s="13" t="s">
        <v>73</v>
      </c>
      <c r="D24" s="16">
        <f>生産者価格評価表!D24/生産者価格評価表!D$28</f>
        <v>0.162468007903003</v>
      </c>
      <c r="E24" s="89">
        <f>IF(生産者価格評価表!E$28=0,0,生産者価格評価表!E24/生産者価格評価表!E$28)</f>
        <v>0</v>
      </c>
      <c r="F24" s="15">
        <f>生産者価格評価表!F24/生産者価格評価表!F$28</f>
        <v>0.11000841758858458</v>
      </c>
      <c r="G24" s="15">
        <f>生産者価格評価表!G24/生産者価格評価表!G$28</f>
        <v>4.8714050210564359E-2</v>
      </c>
      <c r="H24" s="15">
        <f>生産者価格評価表!H24/生産者価格評価表!H$28</f>
        <v>0.23286872966816879</v>
      </c>
      <c r="I24" s="15">
        <f>生産者価格評価表!I24/生産者価格評価表!I$28</f>
        <v>9.6506380131497871E-2</v>
      </c>
      <c r="J24" s="15">
        <f>生産者価格評価表!J24/生産者価格評価表!J$28</f>
        <v>8.0518597377281606E-2</v>
      </c>
      <c r="K24" s="15">
        <f>生産者価格評価表!K24/生産者価格評価表!K$28</f>
        <v>0.31633610785647232</v>
      </c>
      <c r="L24" s="15">
        <f>生産者価格評価表!L24/生産者価格評価表!L$28</f>
        <v>0.13895923786750436</v>
      </c>
      <c r="M24" s="15">
        <f>生産者価格評価表!M24/生産者価格評価表!M$28</f>
        <v>0.12460361546667907</v>
      </c>
      <c r="N24" s="15">
        <f>生産者価格評価表!N24/生産者価格評価表!N$28</f>
        <v>0.35931285424916698</v>
      </c>
      <c r="O24" s="15">
        <f>生産者価格評価表!O24/生産者価格評価表!O$28</f>
        <v>0.10906109278690114</v>
      </c>
      <c r="P24" s="15">
        <f>生産者価格評価表!P24/生産者価格評価表!P$28</f>
        <v>1.8911033988506607E-2</v>
      </c>
      <c r="Q24" s="21">
        <f>生産者価格評価表!Q24/生産者価格評価表!Q$28</f>
        <v>0.1494664969527725</v>
      </c>
    </row>
    <row r="25" spans="2:36" ht="27" x14ac:dyDescent="0.15">
      <c r="B25" s="5" t="s">
        <v>74</v>
      </c>
      <c r="C25" s="13" t="s">
        <v>75</v>
      </c>
      <c r="D25" s="16">
        <f>生産者価格評価表!D25/生産者価格評価表!D$28</f>
        <v>2.532731458536119E-2</v>
      </c>
      <c r="E25" s="89">
        <f>IF(生産者価格評価表!E$28=0,0,生産者価格評価表!E25/生産者価格評価表!E$28)</f>
        <v>0</v>
      </c>
      <c r="F25" s="15">
        <f>生産者価格評価表!F25/生産者価格評価表!F$28</f>
        <v>1.5181808207149072E-2</v>
      </c>
      <c r="G25" s="15">
        <f>生産者価格評価表!G25/生産者価格評価表!G$28</f>
        <v>4.8059693937591685E-2</v>
      </c>
      <c r="H25" s="15">
        <f>生産者価格評価表!H25/生産者価格評価表!H$28</f>
        <v>3.5930568420176917E-2</v>
      </c>
      <c r="I25" s="15">
        <f>生産者価格評価表!I25/生産者価格評価表!I$28</f>
        <v>5.7716899429452483E-2</v>
      </c>
      <c r="J25" s="15">
        <f>生産者価格評価表!J25/生産者価格評価表!J$28</f>
        <v>1.5180449082328075E-2</v>
      </c>
      <c r="K25" s="15">
        <f>生産者価格評価表!K25/生産者価格評価表!K$28</f>
        <v>7.1635986270751212E-2</v>
      </c>
      <c r="L25" s="15">
        <f>生産者価格評価表!L25/生産者価格評価表!L$28</f>
        <v>3.6426202198841344E-2</v>
      </c>
      <c r="M25" s="15">
        <f>生産者価格評価表!M25/生産者価格評価表!M$28</f>
        <v>3.2493088652119993E-2</v>
      </c>
      <c r="N25" s="15">
        <f>生産者価格評価表!N25/生産者価格評価表!N$28</f>
        <v>1.7532814594029185E-3</v>
      </c>
      <c r="O25" s="15">
        <f>生産者価格評価表!O25/生産者価格評価表!O$28</f>
        <v>3.8013144776885964E-2</v>
      </c>
      <c r="P25" s="15">
        <f>生産者価格評価表!P25/生産者価格評価表!P$28</f>
        <v>1.7687378848073827E-2</v>
      </c>
      <c r="Q25" s="21">
        <f>生産者価格評価表!Q25/生産者価格評価表!Q$28</f>
        <v>3.8346836324444654E-2</v>
      </c>
    </row>
    <row r="26" spans="2:36" ht="14.25" customHeight="1" x14ac:dyDescent="0.15">
      <c r="B26" s="5" t="s">
        <v>76</v>
      </c>
      <c r="C26" s="13" t="s">
        <v>77</v>
      </c>
      <c r="D26" s="16">
        <f>生産者価格評価表!D26/生産者価格評価表!D$28</f>
        <v>-1.5721435174498873E-2</v>
      </c>
      <c r="E26" s="89">
        <f>IF(生産者価格評価表!E$28=0,0,生産者価格評価表!E26/生産者価格評価表!E$28)</f>
        <v>0</v>
      </c>
      <c r="F26" s="15">
        <f>生産者価格評価表!F26/生産者価格評価表!F$28</f>
        <v>-9.1520915928691618E-4</v>
      </c>
      <c r="G26" s="15">
        <f>生産者価格評価表!G26/生産者価格評価表!G$28</f>
        <v>-3.0327799124460365E-3</v>
      </c>
      <c r="H26" s="15">
        <f>生産者価格評価表!H26/生産者価格評価表!H$28</f>
        <v>-1.3083824777084752E-2</v>
      </c>
      <c r="I26" s="15">
        <f>生産者価格評価表!I26/生産者価格評価表!I$28</f>
        <v>-7.109880855860032E-4</v>
      </c>
      <c r="J26" s="15">
        <f>生産者価格評価表!J26/生産者価格評価表!J$28</f>
        <v>-1.5770765985632491E-2</v>
      </c>
      <c r="K26" s="15">
        <f>生産者価格評価表!K26/生産者価格評価表!K$28</f>
        <v>-2.2853953293314565E-4</v>
      </c>
      <c r="L26" s="15">
        <f>生産者価格評価表!L26/生産者価格評価表!L$28</f>
        <v>-4.9997438807297748E-3</v>
      </c>
      <c r="M26" s="15">
        <f>生産者価格評価表!M26/生産者価格評価表!M$28</f>
        <v>-6.0831179007107263E-6</v>
      </c>
      <c r="N26" s="15">
        <f>生産者価格評価表!N26/生産者価格評価表!N$28</f>
        <v>0</v>
      </c>
      <c r="O26" s="15">
        <f>生産者価格評価表!O26/生産者価格評価表!O$28</f>
        <v>-3.5158996150062988E-3</v>
      </c>
      <c r="P26" s="15">
        <f>生産者価格評価表!P26/生産者価格評価表!P$28</f>
        <v>-1.592142199767652E-3</v>
      </c>
      <c r="Q26" s="21">
        <f>生産者価格評価表!Q26/生産者価格評価表!Q$28</f>
        <v>-3.1188342176378522E-3</v>
      </c>
    </row>
    <row r="27" spans="2:36" ht="14.25" customHeight="1" x14ac:dyDescent="0.15">
      <c r="B27" s="5" t="s">
        <v>78</v>
      </c>
      <c r="C27" s="13" t="s">
        <v>79</v>
      </c>
      <c r="D27" s="92">
        <f>生産者価格評価表!D27/生産者価格評価表!D$28</f>
        <v>0.53845678589966672</v>
      </c>
      <c r="E27" s="93">
        <f>IF(生産者価格評価表!E$28=0,0,生産者価格評価表!E27/生産者価格評価表!E$28)</f>
        <v>0</v>
      </c>
      <c r="F27" s="94">
        <f>生産者価格評価表!F27/生産者価格評価表!F$28</f>
        <v>0.37815311878757363</v>
      </c>
      <c r="G27" s="94">
        <f>生産者価格評価表!G27/生産者価格評価表!G$28</f>
        <v>0.48142922573336516</v>
      </c>
      <c r="H27" s="94">
        <f>生産者価格評価表!H27/生産者価格評価表!H$28</f>
        <v>0.43292784443762811</v>
      </c>
      <c r="I27" s="94">
        <f>生産者価格評価表!I27/生産者価格評価表!I$28</f>
        <v>0.69872528237062992</v>
      </c>
      <c r="J27" s="94">
        <f>生産者価格評価表!J27/生産者価格評価表!J$28</f>
        <v>0.61648511100921888</v>
      </c>
      <c r="K27" s="94">
        <f>生産者価格評価表!K27/生産者価格評価表!K$28</f>
        <v>0.80312815788515923</v>
      </c>
      <c r="L27" s="94">
        <f>生産者価格評価表!L27/生産者価格評価表!L$28</f>
        <v>0.55640072563165388</v>
      </c>
      <c r="M27" s="94">
        <f>生産者価格評価表!M27/生産者価格評価表!M$28</f>
        <v>0.5031486218796295</v>
      </c>
      <c r="N27" s="94">
        <f>生産者価格評価表!N27/生産者価格評価表!N$28</f>
        <v>0.7105964456200512</v>
      </c>
      <c r="O27" s="94">
        <f>生産者価格評価表!O27/生産者価格評価表!O$28</f>
        <v>0.62299236366630839</v>
      </c>
      <c r="P27" s="94">
        <f>生産者価格評価表!P27/生産者価格評価表!P$28</f>
        <v>0.60951114819025365</v>
      </c>
      <c r="Q27" s="20">
        <f>生産者価格評価表!Q27/生産者価格評価表!Q$28</f>
        <v>0.60977120837583909</v>
      </c>
    </row>
    <row r="28" spans="2:36" ht="14.25" customHeight="1" x14ac:dyDescent="0.15">
      <c r="B28" s="5" t="s">
        <v>80</v>
      </c>
      <c r="C28" s="13" t="s">
        <v>65</v>
      </c>
      <c r="D28" s="92">
        <f>生産者価格評価表!D28/生産者価格評価表!D$28</f>
        <v>1</v>
      </c>
      <c r="E28" s="93">
        <f>IF(生産者価格評価表!E$28=0,0,生産者価格評価表!E28/生産者価格評価表!E$28)</f>
        <v>0</v>
      </c>
      <c r="F28" s="94">
        <f>生産者価格評価表!F28/生産者価格評価表!F$28</f>
        <v>1</v>
      </c>
      <c r="G28" s="94">
        <f>生産者価格評価表!G28/生産者価格評価表!G$28</f>
        <v>1</v>
      </c>
      <c r="H28" s="94">
        <f>生産者価格評価表!H28/生産者価格評価表!H$28</f>
        <v>1</v>
      </c>
      <c r="I28" s="94">
        <f>生産者価格評価表!I28/生産者価格評価表!I$28</f>
        <v>1</v>
      </c>
      <c r="J28" s="94">
        <f>生産者価格評価表!J28/生産者価格評価表!J$28</f>
        <v>1</v>
      </c>
      <c r="K28" s="94">
        <f>生産者価格評価表!K28/生産者価格評価表!K$28</f>
        <v>1</v>
      </c>
      <c r="L28" s="94">
        <f>生産者価格評価表!L28/生産者価格評価表!L$28</f>
        <v>1</v>
      </c>
      <c r="M28" s="94">
        <f>生産者価格評価表!M28/生産者価格評価表!M$28</f>
        <v>1</v>
      </c>
      <c r="N28" s="94">
        <f>生産者価格評価表!N28/生産者価格評価表!N$28</f>
        <v>1</v>
      </c>
      <c r="O28" s="94">
        <f>生産者価格評価表!O28/生産者価格評価表!O$28</f>
        <v>1</v>
      </c>
      <c r="P28" s="94">
        <f>生産者価格評価表!P28/生産者価格評価表!P$28</f>
        <v>1</v>
      </c>
      <c r="Q28" s="20">
        <f>生産者価格評価表!Q28/生産者価格評価表!Q$28</f>
        <v>1</v>
      </c>
    </row>
  </sheetData>
  <phoneticPr fontId="2"/>
  <pageMargins left="0.7" right="0.7" top="0.75" bottom="0.75" header="0.3" footer="0.3"/>
  <pageSetup paperSize="9" orientation="portrait" horizontalDpi="4294967294" verticalDpi="0" r:id="rId1"/>
  <ignoredErrors>
    <ignoredError sqref="B7:B28 D5:AJ5" numberStoredAsText="1"/>
  </ignoredError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20"/>
  <dimension ref="B3:S21"/>
  <sheetViews>
    <sheetView workbookViewId="0">
      <pane xSplit="3" ySplit="8" topLeftCell="D9" activePane="bottomRight" state="frozen"/>
      <selection activeCell="F33" sqref="F33"/>
      <selection pane="topRight" activeCell="F33" sqref="F33"/>
      <selection pane="bottomLeft" activeCell="F33" sqref="F33"/>
      <selection pane="bottomRight"/>
    </sheetView>
  </sheetViews>
  <sheetFormatPr defaultRowHeight="13.5" x14ac:dyDescent="0.15"/>
  <cols>
    <col min="3" max="3" width="18.625" customWidth="1"/>
    <col min="4" max="16" width="9.625" customWidth="1"/>
    <col min="17" max="32" width="9" customWidth="1"/>
  </cols>
  <sheetData>
    <row r="3" spans="2:19" ht="13.5" customHeight="1" x14ac:dyDescent="0.15"/>
    <row r="4" spans="2:19" ht="13.5" customHeight="1" x14ac:dyDescent="0.15"/>
    <row r="5" spans="2:19" ht="13.5" customHeight="1" x14ac:dyDescent="0.15"/>
    <row r="6" spans="2:19" ht="13.5" customHeight="1" x14ac:dyDescent="0.15">
      <c r="C6" s="1"/>
      <c r="D6" s="2"/>
      <c r="E6" s="2"/>
      <c r="F6" s="2"/>
      <c r="G6" s="2"/>
      <c r="H6" s="2"/>
      <c r="I6" s="2"/>
    </row>
    <row r="7" spans="2:19" ht="39.950000000000003" customHeight="1" x14ac:dyDescent="0.15">
      <c r="B7" s="3"/>
      <c r="C7" s="4"/>
      <c r="D7" s="5" t="s">
        <v>0</v>
      </c>
      <c r="E7" s="5" t="s">
        <v>1</v>
      </c>
      <c r="F7" s="5" t="s">
        <v>2</v>
      </c>
      <c r="G7" s="5" t="s">
        <v>3</v>
      </c>
      <c r="H7" s="5" t="s">
        <v>4</v>
      </c>
      <c r="I7" s="5" t="s">
        <v>5</v>
      </c>
      <c r="J7" s="5" t="s">
        <v>6</v>
      </c>
      <c r="K7" s="5" t="s">
        <v>7</v>
      </c>
      <c r="L7" s="5" t="s">
        <v>8</v>
      </c>
      <c r="M7" s="5" t="s">
        <v>9</v>
      </c>
      <c r="N7" s="5" t="s">
        <v>10</v>
      </c>
      <c r="O7" s="5" t="s">
        <v>11</v>
      </c>
      <c r="P7" s="5" t="s">
        <v>12</v>
      </c>
    </row>
    <row r="8" spans="2:19" ht="39.950000000000003" customHeight="1" x14ac:dyDescent="0.15">
      <c r="B8" s="8"/>
      <c r="C8" s="9"/>
      <c r="D8" s="47" t="s">
        <v>33</v>
      </c>
      <c r="E8" s="10" t="s">
        <v>34</v>
      </c>
      <c r="F8" s="10" t="s">
        <v>35</v>
      </c>
      <c r="G8" s="10" t="s">
        <v>36</v>
      </c>
      <c r="H8" s="10" t="s">
        <v>37</v>
      </c>
      <c r="I8" s="10" t="s">
        <v>38</v>
      </c>
      <c r="J8" s="10" t="s">
        <v>39</v>
      </c>
      <c r="K8" s="10" t="s">
        <v>40</v>
      </c>
      <c r="L8" s="10" t="s">
        <v>41</v>
      </c>
      <c r="M8" s="10" t="s">
        <v>42</v>
      </c>
      <c r="N8" s="10" t="s">
        <v>43</v>
      </c>
      <c r="O8" s="10" t="s">
        <v>44</v>
      </c>
      <c r="P8" s="10" t="s">
        <v>45</v>
      </c>
      <c r="Q8" s="1"/>
      <c r="R8" s="1"/>
      <c r="S8" s="1"/>
    </row>
    <row r="9" spans="2:19" ht="14.25" customHeight="1" x14ac:dyDescent="0.15">
      <c r="B9" s="5" t="s">
        <v>0</v>
      </c>
      <c r="C9" s="13" t="s">
        <v>66</v>
      </c>
      <c r="D9" s="16">
        <f>単位行列!D9-市内投入係数!D9</f>
        <v>0.9905675360757551</v>
      </c>
      <c r="E9" s="15">
        <f>単位行列!E9-市内投入係数!E9</f>
        <v>0</v>
      </c>
      <c r="F9" s="15">
        <f>単位行列!F9-市内投入係数!F9</f>
        <v>-5.4065317514787195E-3</v>
      </c>
      <c r="G9" s="15">
        <f>単位行列!G9-市内投入係数!G9</f>
        <v>-1.3447791351289113E-4</v>
      </c>
      <c r="H9" s="15">
        <f>単位行列!H9-市内投入係数!H9</f>
        <v>0</v>
      </c>
      <c r="I9" s="15">
        <f>単位行列!I9-市内投入係数!I9</f>
        <v>-1.811961635335588E-5</v>
      </c>
      <c r="J9" s="15">
        <f>単位行列!J9-市内投入係数!J9</f>
        <v>0</v>
      </c>
      <c r="K9" s="15">
        <f>単位行列!K9-市内投入係数!K9</f>
        <v>-5.8387031272888998E-7</v>
      </c>
      <c r="L9" s="15">
        <f>単位行列!L9-市内投入係数!L9</f>
        <v>0</v>
      </c>
      <c r="M9" s="15">
        <f>単位行列!M9-市内投入係数!M9</f>
        <v>0</v>
      </c>
      <c r="N9" s="15">
        <f>単位行列!N9-市内投入係数!N9</f>
        <v>-4.1718773933067304E-6</v>
      </c>
      <c r="O9" s="15">
        <f>単位行列!O9-市内投入係数!O9</f>
        <v>-3.9852426364811699E-4</v>
      </c>
      <c r="P9" s="50">
        <f>単位行列!P9-市内投入係数!P9</f>
        <v>0</v>
      </c>
    </row>
    <row r="10" spans="2:19" ht="14.25" customHeight="1" x14ac:dyDescent="0.15">
      <c r="B10" s="5" t="s">
        <v>1</v>
      </c>
      <c r="C10" s="13" t="s">
        <v>34</v>
      </c>
      <c r="D10" s="16">
        <f>単位行列!D10-市内投入係数!D10</f>
        <v>0</v>
      </c>
      <c r="E10" s="15">
        <f>単位行列!E10-市内投入係数!E10</f>
        <v>1</v>
      </c>
      <c r="F10" s="15">
        <f>単位行列!F10-市内投入係数!F10</f>
        <v>0</v>
      </c>
      <c r="G10" s="15">
        <f>単位行列!G10-市内投入係数!G10</f>
        <v>0</v>
      </c>
      <c r="H10" s="15">
        <f>単位行列!H10-市内投入係数!H10</f>
        <v>0</v>
      </c>
      <c r="I10" s="15">
        <f>単位行列!I10-市内投入係数!I10</f>
        <v>0</v>
      </c>
      <c r="J10" s="15">
        <f>単位行列!J10-市内投入係数!J10</f>
        <v>0</v>
      </c>
      <c r="K10" s="15">
        <f>単位行列!K10-市内投入係数!K10</f>
        <v>0</v>
      </c>
      <c r="L10" s="15">
        <f>単位行列!L10-市内投入係数!L10</f>
        <v>0</v>
      </c>
      <c r="M10" s="15">
        <f>単位行列!M10-市内投入係数!M10</f>
        <v>0</v>
      </c>
      <c r="N10" s="15">
        <f>単位行列!N10-市内投入係数!N10</f>
        <v>0</v>
      </c>
      <c r="O10" s="15">
        <f>単位行列!O10-市内投入係数!O10</f>
        <v>0</v>
      </c>
      <c r="P10" s="50">
        <f>単位行列!P10-市内投入係数!P10</f>
        <v>0</v>
      </c>
    </row>
    <row r="11" spans="2:19" ht="14.25" customHeight="1" x14ac:dyDescent="0.15">
      <c r="B11" s="5" t="s">
        <v>2</v>
      </c>
      <c r="C11" s="13" t="s">
        <v>35</v>
      </c>
      <c r="D11" s="16">
        <f>単位行列!D11-市内投入係数!D11</f>
        <v>-1.6874559673946809E-2</v>
      </c>
      <c r="E11" s="15">
        <f>単位行列!E11-市内投入係数!E11</f>
        <v>0</v>
      </c>
      <c r="F11" s="15">
        <f>単位行列!F11-市内投入係数!F11</f>
        <v>0.96171674308320332</v>
      </c>
      <c r="G11" s="15">
        <f>単位行列!G11-市内投入係数!G11</f>
        <v>-2.5837520985172075E-2</v>
      </c>
      <c r="H11" s="15">
        <f>単位行列!H11-市内投入係数!H11</f>
        <v>-5.8804518840710595E-3</v>
      </c>
      <c r="I11" s="15">
        <f>単位行列!I11-市内投入係数!I11</f>
        <v>-2.9700236842216798E-3</v>
      </c>
      <c r="J11" s="15">
        <f>単位行列!J11-市内投入係数!J11</f>
        <v>-2.6859774859290756E-3</v>
      </c>
      <c r="K11" s="15">
        <f>単位行列!K11-市内投入係数!K11</f>
        <v>-2.5988213206540133E-4</v>
      </c>
      <c r="L11" s="15">
        <f>単位行列!L11-市内投入係数!L11</f>
        <v>-9.4339381626097497E-3</v>
      </c>
      <c r="M11" s="15">
        <f>単位行列!M11-市内投入係数!M11</f>
        <v>-3.0495415857161915E-3</v>
      </c>
      <c r="N11" s="15">
        <f>単位行列!N11-市内投入係数!N11</f>
        <v>-5.0233856840302656E-3</v>
      </c>
      <c r="O11" s="15">
        <f>単位行列!O11-市内投入係数!O11</f>
        <v>-1.1497788564864213E-2</v>
      </c>
      <c r="P11" s="50">
        <f>単位行列!P11-市内投入係数!P11</f>
        <v>-1.6238813451657699E-3</v>
      </c>
    </row>
    <row r="12" spans="2:19" ht="14.25" customHeight="1" x14ac:dyDescent="0.15">
      <c r="B12" s="5" t="s">
        <v>3</v>
      </c>
      <c r="C12" s="13" t="s">
        <v>36</v>
      </c>
      <c r="D12" s="16">
        <f>単位行列!D12-市内投入係数!D12</f>
        <v>-4.0169140218406334E-3</v>
      </c>
      <c r="E12" s="15">
        <f>単位行列!E12-市内投入係数!E12</f>
        <v>0</v>
      </c>
      <c r="F12" s="15">
        <f>単位行列!F12-市内投入係数!F12</f>
        <v>-2.125737072584451E-3</v>
      </c>
      <c r="G12" s="15">
        <f>単位行列!G12-市内投入係数!G12</f>
        <v>0.99921465901460527</v>
      </c>
      <c r="H12" s="15">
        <f>単位行列!H12-市内投入係数!H12</f>
        <v>-3.4268225477975672E-2</v>
      </c>
      <c r="I12" s="15">
        <f>単位行列!I12-市内投入係数!I12</f>
        <v>-3.806513483670631E-3</v>
      </c>
      <c r="J12" s="15">
        <f>単位行列!J12-市内投入係数!J12</f>
        <v>-4.1950249840487369E-3</v>
      </c>
      <c r="K12" s="15">
        <f>単位行列!K12-市内投入係数!K12</f>
        <v>-1.3481303198376263E-2</v>
      </c>
      <c r="L12" s="15">
        <f>単位行列!L12-市内投入係数!L12</f>
        <v>-1.5081023331219268E-2</v>
      </c>
      <c r="M12" s="15">
        <f>単位行列!M12-市内投入係数!M12</f>
        <v>-5.624360923508891E-3</v>
      </c>
      <c r="N12" s="15">
        <f>単位行列!N12-市内投入係数!N12</f>
        <v>-8.1041702581457296E-3</v>
      </c>
      <c r="O12" s="15">
        <f>単位行列!O12-市内投入係数!O12</f>
        <v>-3.3019030150701761E-3</v>
      </c>
      <c r="P12" s="50">
        <f>単位行列!P12-市内投入係数!P12</f>
        <v>-7.8494410474447621E-3</v>
      </c>
    </row>
    <row r="13" spans="2:19" ht="14.25" customHeight="1" x14ac:dyDescent="0.15">
      <c r="B13" s="5" t="s">
        <v>4</v>
      </c>
      <c r="C13" s="13" t="s">
        <v>37</v>
      </c>
      <c r="D13" s="16">
        <f>単位行列!D13-市内投入係数!D13</f>
        <v>-9.2980318928123883E-3</v>
      </c>
      <c r="E13" s="15">
        <f>単位行列!E13-市内投入係数!E13</f>
        <v>0</v>
      </c>
      <c r="F13" s="15">
        <f>単位行列!F13-市内投入係数!F13</f>
        <v>-1.2980278543550333E-2</v>
      </c>
      <c r="G13" s="15">
        <f>単位行列!G13-市内投入係数!G13</f>
        <v>-2.7315618742820421E-3</v>
      </c>
      <c r="H13" s="15">
        <f>単位行列!H13-市内投入係数!H13</f>
        <v>0.9216007915112282</v>
      </c>
      <c r="I13" s="15">
        <f>単位行列!I13-市内投入係数!I13</f>
        <v>-1.8250623592105001E-2</v>
      </c>
      <c r="J13" s="15">
        <f>単位行列!J13-市内投入係数!J13</f>
        <v>-5.075613187543895E-3</v>
      </c>
      <c r="K13" s="15">
        <f>単位行列!K13-市内投入係数!K13</f>
        <v>-3.3378573032259284E-3</v>
      </c>
      <c r="L13" s="15">
        <f>単位行列!L13-市内投入係数!L13</f>
        <v>-1.3667933047861866E-2</v>
      </c>
      <c r="M13" s="15">
        <f>単位行列!M13-市内投入係数!M13</f>
        <v>-5.7378749237461399E-3</v>
      </c>
      <c r="N13" s="15">
        <f>単位行列!N13-市内投入係数!N13</f>
        <v>-1.0032991859195269E-2</v>
      </c>
      <c r="O13" s="15">
        <f>単位行列!O13-市内投入係数!O13</f>
        <v>-1.2002929241323594E-2</v>
      </c>
      <c r="P13" s="50">
        <f>単位行列!P13-市内投入係数!P13</f>
        <v>-0.14532978666498619</v>
      </c>
    </row>
    <row r="14" spans="2:19" ht="14.25" customHeight="1" x14ac:dyDescent="0.15">
      <c r="B14" s="5" t="s">
        <v>5</v>
      </c>
      <c r="C14" s="13" t="s">
        <v>38</v>
      </c>
      <c r="D14" s="16">
        <f>単位行列!D14-市内投入係数!D14</f>
        <v>-6.6909830620053137E-2</v>
      </c>
      <c r="E14" s="15">
        <f>単位行列!E14-市内投入係数!E14</f>
        <v>0</v>
      </c>
      <c r="F14" s="15">
        <f>単位行列!F14-市内投入係数!F14</f>
        <v>-5.0850029747430393E-2</v>
      </c>
      <c r="G14" s="15">
        <f>単位行列!G14-市内投入係数!G14</f>
        <v>-4.247462271160711E-2</v>
      </c>
      <c r="H14" s="15">
        <f>単位行列!H14-市内投入係数!H14</f>
        <v>-8.9562724881964047E-3</v>
      </c>
      <c r="I14" s="15">
        <f>単位行列!I14-市内投入係数!I14</f>
        <v>0.99177609468115191</v>
      </c>
      <c r="J14" s="15">
        <f>単位行列!J14-市内投入係数!J14</f>
        <v>-4.5652263868649692E-3</v>
      </c>
      <c r="K14" s="15">
        <f>単位行列!K14-市内投入係数!K14</f>
        <v>-1.2742564464569063E-3</v>
      </c>
      <c r="L14" s="15">
        <f>単位行列!L14-市内投入係数!L14</f>
        <v>-1.9534719232960979E-2</v>
      </c>
      <c r="M14" s="15">
        <f>単位行列!M14-市内投入係数!M14</f>
        <v>-6.6193817971946026E-3</v>
      </c>
      <c r="N14" s="15">
        <f>単位行列!N14-市内投入係数!N14</f>
        <v>-7.8222253834159348E-3</v>
      </c>
      <c r="O14" s="15">
        <f>単位行列!O14-市内投入係数!O14</f>
        <v>-2.6787871074602024E-2</v>
      </c>
      <c r="P14" s="50">
        <f>単位行列!P14-市内投入係数!P14</f>
        <v>-1.8676077716351304E-3</v>
      </c>
    </row>
    <row r="15" spans="2:19" ht="14.25" customHeight="1" x14ac:dyDescent="0.15">
      <c r="B15" s="5" t="s">
        <v>6</v>
      </c>
      <c r="C15" s="13" t="s">
        <v>39</v>
      </c>
      <c r="D15" s="16">
        <f>単位行列!D15-市内投入係数!D15</f>
        <v>-4.6913493749128898E-3</v>
      </c>
      <c r="E15" s="15">
        <f>単位行列!E15-市内投入係数!E15</f>
        <v>0</v>
      </c>
      <c r="F15" s="15">
        <f>単位行列!F15-市内投入係数!F15</f>
        <v>-8.0498574853365649E-3</v>
      </c>
      <c r="G15" s="15">
        <f>単位行列!G15-市内投入係数!G15</f>
        <v>-1.0439984182248776E-2</v>
      </c>
      <c r="H15" s="15">
        <f>単位行列!H15-市内投入係数!H15</f>
        <v>-1.7619773062275371E-2</v>
      </c>
      <c r="I15" s="15">
        <f>単位行列!I15-市内投入係数!I15</f>
        <v>-1.7963877957192301E-2</v>
      </c>
      <c r="J15" s="15">
        <f>単位行列!J15-市内投入係数!J15</f>
        <v>0.92133005128913181</v>
      </c>
      <c r="K15" s="15">
        <f>単位行列!K15-市内投入係数!K15</f>
        <v>-7.6337449359440326E-2</v>
      </c>
      <c r="L15" s="15">
        <f>単位行列!L15-市内投入係数!L15</f>
        <v>-2.3805135642173465E-2</v>
      </c>
      <c r="M15" s="15">
        <f>単位行列!M15-市内投入係数!M15</f>
        <v>-5.1499493444249114E-3</v>
      </c>
      <c r="N15" s="15">
        <f>単位行列!N15-市内投入係数!N15</f>
        <v>-1.7009540349750104E-2</v>
      </c>
      <c r="O15" s="15">
        <f>単位行列!O15-市内投入係数!O15</f>
        <v>-1.0456127754623861E-2</v>
      </c>
      <c r="P15" s="50">
        <f>単位行列!P15-市内投入係数!P15</f>
        <v>-1.7564978329759742E-2</v>
      </c>
    </row>
    <row r="16" spans="2:19" ht="14.25" customHeight="1" x14ac:dyDescent="0.15">
      <c r="B16" s="5" t="s">
        <v>7</v>
      </c>
      <c r="C16" s="13" t="s">
        <v>40</v>
      </c>
      <c r="D16" s="16">
        <f>単位行列!D16-市内投入係数!D16</f>
        <v>-5.5397462497773031E-4</v>
      </c>
      <c r="E16" s="15">
        <f>単位行列!E16-市内投入係数!E16</f>
        <v>0</v>
      </c>
      <c r="F16" s="15">
        <f>単位行列!F16-市内投入係数!F16</f>
        <v>-3.5255664941986967E-3</v>
      </c>
      <c r="G16" s="15">
        <f>単位行列!G16-市内投入係数!G16</f>
        <v>-5.5225868152982112E-3</v>
      </c>
      <c r="H16" s="15">
        <f>単位行列!H16-市内投入係数!H16</f>
        <v>-6.0782268639155883E-3</v>
      </c>
      <c r="I16" s="15">
        <f>単位行列!I16-市内投入係数!I16</f>
        <v>-3.3553934204260755E-2</v>
      </c>
      <c r="J16" s="15">
        <f>単位行列!J16-市内投入係数!J16</f>
        <v>-1.7542976046974103E-2</v>
      </c>
      <c r="K16" s="15">
        <f>単位行列!K16-市内投入係数!K16</f>
        <v>0.94990271492685752</v>
      </c>
      <c r="L16" s="15">
        <f>単位行列!L16-市内投入係数!L16</f>
        <v>-2.1070347387812619E-2</v>
      </c>
      <c r="M16" s="15">
        <f>単位行列!M16-市内投入係数!M16</f>
        <v>-3.0998547251843166E-2</v>
      </c>
      <c r="N16" s="15">
        <f>単位行列!N16-市内投入係数!N16</f>
        <v>-3.3902132394834539E-3</v>
      </c>
      <c r="O16" s="15">
        <f>単位行列!O16-市内投入係数!O16</f>
        <v>-1.6623381078802343E-2</v>
      </c>
      <c r="P16" s="50">
        <f>単位行列!P16-市内投入係数!P16</f>
        <v>-9.6718020330043217E-3</v>
      </c>
    </row>
    <row r="17" spans="2:16" ht="14.25" customHeight="1" x14ac:dyDescent="0.15">
      <c r="B17" s="5" t="s">
        <v>8</v>
      </c>
      <c r="C17" s="13" t="s">
        <v>41</v>
      </c>
      <c r="D17" s="16">
        <f>単位行列!D17-市内投入係数!D17</f>
        <v>-4.9318965181782949E-2</v>
      </c>
      <c r="E17" s="15">
        <f>単位行列!E17-市内投入係数!E17</f>
        <v>0</v>
      </c>
      <c r="F17" s="15">
        <f>単位行列!F17-市内投入係数!F17</f>
        <v>-2.247424884141239E-2</v>
      </c>
      <c r="G17" s="15">
        <f>単位行列!G17-市内投入係数!G17</f>
        <v>-2.8247940721765404E-2</v>
      </c>
      <c r="H17" s="15">
        <f>単位行列!H17-市内投入係数!H17</f>
        <v>-1.9281495674417937E-2</v>
      </c>
      <c r="I17" s="15">
        <f>単位行列!I17-市内投入係数!I17</f>
        <v>-3.2207385066270584E-2</v>
      </c>
      <c r="J17" s="15">
        <f>単位行列!J17-市内投入係数!J17</f>
        <v>-2.3088055740940895E-2</v>
      </c>
      <c r="K17" s="15">
        <f>単位行列!K17-市内投入係数!K17</f>
        <v>-1.9003936928954112E-3</v>
      </c>
      <c r="L17" s="15">
        <f>単位行列!L17-市内投入係数!L17</f>
        <v>0.96703967019381953</v>
      </c>
      <c r="M17" s="15">
        <f>単位行列!M17-市内投入係数!M17</f>
        <v>-1.2975613624060776E-2</v>
      </c>
      <c r="N17" s="15">
        <f>単位行列!N17-市内投入係数!N17</f>
        <v>-2.171668234758057E-2</v>
      </c>
      <c r="O17" s="15">
        <f>単位行列!O17-市内投入係数!O17</f>
        <v>-1.4612198971520995E-2</v>
      </c>
      <c r="P17" s="50">
        <f>単位行列!P17-市内投入係数!P17</f>
        <v>-1.7671706350625007E-2</v>
      </c>
    </row>
    <row r="18" spans="2:16" ht="14.25" customHeight="1" x14ac:dyDescent="0.15">
      <c r="B18" s="5" t="s">
        <v>9</v>
      </c>
      <c r="C18" s="13" t="s">
        <v>42</v>
      </c>
      <c r="D18" s="16">
        <f>単位行列!D18-市内投入係数!D18</f>
        <v>-1.5663856686094072E-3</v>
      </c>
      <c r="E18" s="15">
        <f>単位行列!E18-市内投入係数!E18</f>
        <v>0</v>
      </c>
      <c r="F18" s="15">
        <f>単位行列!F18-市内投入係数!F18</f>
        <v>-2.3510081939742181E-3</v>
      </c>
      <c r="G18" s="15">
        <f>単位行列!G18-市内投入係数!G18</f>
        <v>-2.8378688873289138E-3</v>
      </c>
      <c r="H18" s="15">
        <f>単位行列!H18-市内投入係数!H18</f>
        <v>-7.1850555165757215E-3</v>
      </c>
      <c r="I18" s="15">
        <f>単位行列!I18-市内投入係数!I18</f>
        <v>-1.3548363970041222E-2</v>
      </c>
      <c r="J18" s="15">
        <f>単位行列!J18-市内投入係数!J18</f>
        <v>-1.9624973788137792E-2</v>
      </c>
      <c r="K18" s="15">
        <f>単位行列!K18-市内投入係数!K18</f>
        <v>-1.2284702286091916E-3</v>
      </c>
      <c r="L18" s="15">
        <f>単位行列!L18-市内投入係数!L18</f>
        <v>-3.7670448695309288E-3</v>
      </c>
      <c r="M18" s="15">
        <f>単位行列!M18-市内投入係数!M18</f>
        <v>0.93775314413279931</v>
      </c>
      <c r="N18" s="15">
        <f>単位行列!N18-市内投入係数!N18</f>
        <v>-9.8194892492568589E-3</v>
      </c>
      <c r="O18" s="15">
        <f>単位行列!O18-市内投入係数!O18</f>
        <v>-9.6865929922301756E-3</v>
      </c>
      <c r="P18" s="50">
        <f>単位行列!P18-市内投入係数!P18</f>
        <v>-7.8355235350082968E-3</v>
      </c>
    </row>
    <row r="19" spans="2:16" ht="14.25" customHeight="1" x14ac:dyDescent="0.15">
      <c r="B19" s="5" t="s">
        <v>10</v>
      </c>
      <c r="C19" s="13" t="s">
        <v>43</v>
      </c>
      <c r="D19" s="16">
        <f>単位行列!D19-市内投入係数!D19</f>
        <v>0</v>
      </c>
      <c r="E19" s="15">
        <f>単位行列!E19-市内投入係数!E19</f>
        <v>0</v>
      </c>
      <c r="F19" s="15">
        <f>単位行列!F19-市内投入係数!F19</f>
        <v>0</v>
      </c>
      <c r="G19" s="15">
        <f>単位行列!G19-市内投入係数!G19</f>
        <v>0</v>
      </c>
      <c r="H19" s="15">
        <f>単位行列!H19-市内投入係数!H19</f>
        <v>0</v>
      </c>
      <c r="I19" s="15">
        <f>単位行列!I19-市内投入係数!I19</f>
        <v>0</v>
      </c>
      <c r="J19" s="15">
        <f>単位行列!J19-市内投入係数!J19</f>
        <v>0</v>
      </c>
      <c r="K19" s="15">
        <f>単位行列!K19-市内投入係数!K19</f>
        <v>0</v>
      </c>
      <c r="L19" s="15">
        <f>単位行列!L19-市内投入係数!L19</f>
        <v>0</v>
      </c>
      <c r="M19" s="15">
        <f>単位行列!M19-市内投入係数!M19</f>
        <v>0</v>
      </c>
      <c r="N19" s="15">
        <f>単位行列!N19-市内投入係数!N19</f>
        <v>1</v>
      </c>
      <c r="O19" s="15">
        <f>単位行列!O19-市内投入係数!O19</f>
        <v>0</v>
      </c>
      <c r="P19" s="50">
        <f>単位行列!P19-市内投入係数!P19</f>
        <v>-5.4584732865274557E-2</v>
      </c>
    </row>
    <row r="20" spans="2:16" ht="14.25" customHeight="1" x14ac:dyDescent="0.15">
      <c r="B20" s="5" t="s">
        <v>11</v>
      </c>
      <c r="C20" s="13" t="s">
        <v>44</v>
      </c>
      <c r="D20" s="16">
        <f>単位行列!D20-市内投入係数!D20</f>
        <v>-1.8554895682220181E-2</v>
      </c>
      <c r="E20" s="15">
        <f>単位行列!E20-市内投入係数!E20</f>
        <v>0</v>
      </c>
      <c r="F20" s="15">
        <f>単位行列!F20-市内投入係数!F20</f>
        <v>-3.7624788385822068E-2</v>
      </c>
      <c r="G20" s="15">
        <f>単位行列!G20-市内投入係数!G20</f>
        <v>-8.5949668941150498E-2</v>
      </c>
      <c r="H20" s="15">
        <f>単位行列!H20-市内投入係数!H20</f>
        <v>-9.5646359772616318E-2</v>
      </c>
      <c r="I20" s="15">
        <f>単位行列!I20-市内投入係数!I20</f>
        <v>-6.1714186408711187E-2</v>
      </c>
      <c r="J20" s="15">
        <f>単位行列!J20-市内投入係数!J20</f>
        <v>-9.9341536341057551E-2</v>
      </c>
      <c r="K20" s="15">
        <f>単位行列!K20-市内投入係数!K20</f>
        <v>-2.2663827225514199E-2</v>
      </c>
      <c r="L20" s="15">
        <f>単位行列!L20-市内投入係数!L20</f>
        <v>-0.13451957269459758</v>
      </c>
      <c r="M20" s="15">
        <f>単位行列!M20-市内投入係数!M20</f>
        <v>-0.14702044559154478</v>
      </c>
      <c r="N20" s="15">
        <f>単位行列!N20-市内投入係数!N20</f>
        <v>-9.1802039524042672E-2</v>
      </c>
      <c r="O20" s="15">
        <f>単位行列!O20-市内投入係数!O20</f>
        <v>0.90936180431833347</v>
      </c>
      <c r="P20" s="50">
        <f>単位行列!P20-市内投入係数!P20</f>
        <v>-3.1806663407467961E-2</v>
      </c>
    </row>
    <row r="21" spans="2:16" ht="14.25" customHeight="1" x14ac:dyDescent="0.15">
      <c r="B21" s="5" t="s">
        <v>12</v>
      </c>
      <c r="C21" s="13" t="s">
        <v>45</v>
      </c>
      <c r="D21" s="17">
        <f>単位行列!D21-市内投入係数!D21</f>
        <v>-7.579466587828227E-3</v>
      </c>
      <c r="E21" s="18">
        <f>単位行列!E21-市内投入係数!E21</f>
        <v>0</v>
      </c>
      <c r="F21" s="18">
        <f>単位行列!F21-市内投入係数!F21</f>
        <v>-2.4575407240412378E-3</v>
      </c>
      <c r="G21" s="18">
        <f>単位行列!G21-市内投入係数!G21</f>
        <v>-1.1762009498084352E-2</v>
      </c>
      <c r="H21" s="18">
        <f>単位行列!H21-市内投入係数!H21</f>
        <v>-4.0790675380813343E-3</v>
      </c>
      <c r="I21" s="18">
        <f>単位行列!I21-市内投入係数!I21</f>
        <v>-3.629080833290276E-3</v>
      </c>
      <c r="J21" s="18">
        <f>単位行列!J21-市内投入係数!J21</f>
        <v>-9.6076188423028838E-3</v>
      </c>
      <c r="K21" s="18">
        <f>単位行列!K21-市内投入係数!K21</f>
        <v>-3.0789977757799732E-3</v>
      </c>
      <c r="L21" s="18">
        <f>単位行列!L21-市内投入係数!L21</f>
        <v>-1.4612631899004623E-3</v>
      </c>
      <c r="M21" s="18">
        <f>単位行列!M21-市内投入係数!M21</f>
        <v>-4.6422946597940804E-3</v>
      </c>
      <c r="N21" s="18">
        <f>単位行列!N21-市内投入係数!N21</f>
        <v>-3.0951395981633706E-4</v>
      </c>
      <c r="O21" s="18">
        <f>単位行列!O21-市内投入係数!O21</f>
        <v>-3.6046132702656263E-3</v>
      </c>
      <c r="P21" s="51">
        <f>単位行列!P21-市内投入係数!P21</f>
        <v>1.0185607403043739</v>
      </c>
    </row>
  </sheetData>
  <phoneticPr fontId="2"/>
  <pageMargins left="0.7" right="0.7" top="0.75" bottom="0.75" header="0.3" footer="0.3"/>
  <pageSetup paperSize="9" orientation="portrait" horizontalDpi="4294967294" verticalDpi="0" r:id="rId1"/>
  <ignoredErrors>
    <ignoredError sqref="D7:P7 B9:B21" numberStoredAsText="1"/>
  </ignoredError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21"/>
  <dimension ref="B3:S21"/>
  <sheetViews>
    <sheetView workbookViewId="0">
      <pane xSplit="3" ySplit="8" topLeftCell="D9" activePane="bottomRight" state="frozen"/>
      <selection activeCell="F33" sqref="F33"/>
      <selection pane="topRight" activeCell="F33" sqref="F33"/>
      <selection pane="bottomLeft" activeCell="F33" sqref="F33"/>
      <selection pane="bottomRight"/>
    </sheetView>
  </sheetViews>
  <sheetFormatPr defaultRowHeight="13.5" x14ac:dyDescent="0.15"/>
  <cols>
    <col min="3" max="3" width="18.625" customWidth="1"/>
    <col min="4" max="16" width="9.625" customWidth="1"/>
    <col min="17" max="32" width="9" customWidth="1"/>
  </cols>
  <sheetData>
    <row r="3" spans="2:19" ht="13.5" customHeight="1" x14ac:dyDescent="0.15"/>
    <row r="4" spans="2:19" ht="13.5" customHeight="1" x14ac:dyDescent="0.15"/>
    <row r="5" spans="2:19" ht="13.5" customHeight="1" x14ac:dyDescent="0.15"/>
    <row r="6" spans="2:19" ht="13.5" customHeight="1" x14ac:dyDescent="0.15">
      <c r="C6" s="1"/>
      <c r="D6" s="2"/>
      <c r="E6" s="2"/>
      <c r="F6" s="2"/>
      <c r="G6" s="2"/>
      <c r="H6" s="2"/>
      <c r="I6" s="2"/>
    </row>
    <row r="7" spans="2:19" ht="39.950000000000003" customHeight="1" x14ac:dyDescent="0.15">
      <c r="B7" s="3"/>
      <c r="C7" s="4"/>
      <c r="D7" s="5" t="s">
        <v>0</v>
      </c>
      <c r="E7" s="5" t="s">
        <v>1</v>
      </c>
      <c r="F7" s="5" t="s">
        <v>2</v>
      </c>
      <c r="G7" s="5" t="s">
        <v>3</v>
      </c>
      <c r="H7" s="5" t="s">
        <v>4</v>
      </c>
      <c r="I7" s="5" t="s">
        <v>5</v>
      </c>
      <c r="J7" s="5" t="s">
        <v>6</v>
      </c>
      <c r="K7" s="5" t="s">
        <v>7</v>
      </c>
      <c r="L7" s="5" t="s">
        <v>8</v>
      </c>
      <c r="M7" s="5" t="s">
        <v>9</v>
      </c>
      <c r="N7" s="5" t="s">
        <v>10</v>
      </c>
      <c r="O7" s="5" t="s">
        <v>11</v>
      </c>
      <c r="P7" s="5" t="s">
        <v>12</v>
      </c>
    </row>
    <row r="8" spans="2:19" ht="39.950000000000003" customHeight="1" x14ac:dyDescent="0.15">
      <c r="B8" s="8"/>
      <c r="C8" s="9"/>
      <c r="D8" s="47" t="s">
        <v>33</v>
      </c>
      <c r="E8" s="10" t="s">
        <v>34</v>
      </c>
      <c r="F8" s="10" t="s">
        <v>35</v>
      </c>
      <c r="G8" s="10" t="s">
        <v>36</v>
      </c>
      <c r="H8" s="10" t="s">
        <v>37</v>
      </c>
      <c r="I8" s="10" t="s">
        <v>38</v>
      </c>
      <c r="J8" s="10" t="s">
        <v>39</v>
      </c>
      <c r="K8" s="10" t="s">
        <v>40</v>
      </c>
      <c r="L8" s="10" t="s">
        <v>41</v>
      </c>
      <c r="M8" s="10" t="s">
        <v>42</v>
      </c>
      <c r="N8" s="10" t="s">
        <v>43</v>
      </c>
      <c r="O8" s="10" t="s">
        <v>44</v>
      </c>
      <c r="P8" s="10" t="s">
        <v>45</v>
      </c>
      <c r="Q8" s="1"/>
      <c r="R8" s="1"/>
      <c r="S8" s="1"/>
    </row>
    <row r="9" spans="2:19" ht="14.25" customHeight="1" x14ac:dyDescent="0.15">
      <c r="B9" s="5" t="s">
        <v>0</v>
      </c>
      <c r="C9" s="13" t="s">
        <v>66</v>
      </c>
      <c r="D9" s="16">
        <f>単位行列!D9-投入係数表!D7</f>
        <v>0.9270370544934402</v>
      </c>
      <c r="E9" s="15">
        <f>単位行列!E9-投入係数表!E7</f>
        <v>0</v>
      </c>
      <c r="F9" s="15">
        <f>単位行列!F9-投入係数表!F7</f>
        <v>-4.1821149249103302E-2</v>
      </c>
      <c r="G9" s="15">
        <f>単位行列!G9-投入係数表!G7</f>
        <v>-1.0402271086621144E-3</v>
      </c>
      <c r="H9" s="15">
        <f>単位行列!H9-投入係数表!H7</f>
        <v>0</v>
      </c>
      <c r="I9" s="15">
        <f>単位行列!I9-投入係数表!I7</f>
        <v>-1.4016068242694233E-4</v>
      </c>
      <c r="J9" s="15">
        <f>単位行列!J9-投入係数表!J7</f>
        <v>0</v>
      </c>
      <c r="K9" s="15">
        <f>単位行列!K9-投入係数表!K7</f>
        <v>-4.5164124827486719E-6</v>
      </c>
      <c r="L9" s="15">
        <f>単位行列!L9-投入係数表!L7</f>
        <v>0</v>
      </c>
      <c r="M9" s="15">
        <f>単位行列!M9-投入係数表!M7</f>
        <v>0</v>
      </c>
      <c r="N9" s="15">
        <f>単位行列!N9-投入係数表!N7</f>
        <v>-3.2270726435060971E-5</v>
      </c>
      <c r="O9" s="15">
        <f>単位行列!O9-投入係数表!O7</f>
        <v>-3.0827050455883181E-3</v>
      </c>
      <c r="P9" s="50">
        <f>単位行列!P9-投入係数表!P7</f>
        <v>0</v>
      </c>
    </row>
    <row r="10" spans="2:19" ht="14.25" customHeight="1" x14ac:dyDescent="0.15">
      <c r="B10" s="5" t="s">
        <v>1</v>
      </c>
      <c r="C10" s="13" t="s">
        <v>34</v>
      </c>
      <c r="D10" s="16">
        <f>単位行列!D10-投入係数表!D8</f>
        <v>-1.0441646719587535E-7</v>
      </c>
      <c r="E10" s="15">
        <f>単位行列!E10-投入係数表!E8</f>
        <v>1</v>
      </c>
      <c r="F10" s="15">
        <f>単位行列!F10-投入係数表!F8</f>
        <v>-1.4733187330608711E-3</v>
      </c>
      <c r="G10" s="15">
        <f>単位行列!G10-投入係数表!G8</f>
        <v>-2.0246042461498776E-3</v>
      </c>
      <c r="H10" s="15">
        <f>単位行列!H10-投入係数表!H8</f>
        <v>-0.1412305792516316</v>
      </c>
      <c r="I10" s="15">
        <f>単位行列!I10-投入係数表!I8</f>
        <v>-1.2187885428429767E-6</v>
      </c>
      <c r="J10" s="15">
        <f>単位行列!J10-投入係数表!J8</f>
        <v>0</v>
      </c>
      <c r="K10" s="15">
        <f>単位行列!K10-投入係数表!K8</f>
        <v>0</v>
      </c>
      <c r="L10" s="15">
        <f>単位行列!L10-投入係数表!L8</f>
        <v>-7.532664822053975E-6</v>
      </c>
      <c r="M10" s="15">
        <f>単位行列!M10-投入係数表!M8</f>
        <v>0</v>
      </c>
      <c r="N10" s="15">
        <f>単位行列!N10-投入係数表!N8</f>
        <v>-9.2202075528745638E-6</v>
      </c>
      <c r="O10" s="15">
        <f>単位行列!O10-投入係数表!O8</f>
        <v>-1.2135593442212809E-5</v>
      </c>
      <c r="P10" s="50">
        <f>単位行列!P10-投入係数表!P8</f>
        <v>-6.9525860251862552E-5</v>
      </c>
    </row>
    <row r="11" spans="2:19" ht="14.25" customHeight="1" x14ac:dyDescent="0.15">
      <c r="B11" s="5" t="s">
        <v>2</v>
      </c>
      <c r="C11" s="13" t="s">
        <v>35</v>
      </c>
      <c r="D11" s="16">
        <f>単位行列!D11-投入係数表!D9</f>
        <v>-0.17252770687304553</v>
      </c>
      <c r="E11" s="15">
        <f>単位行列!E11-投入係数表!E9</f>
        <v>0</v>
      </c>
      <c r="F11" s="15">
        <f>単位行列!F11-投入係数表!F9</f>
        <v>0.60858697026126563</v>
      </c>
      <c r="G11" s="15">
        <f>単位行列!G11-投入係数表!G9</f>
        <v>-0.26416619651049639</v>
      </c>
      <c r="H11" s="15">
        <f>単位行列!H11-投入係数表!H9</f>
        <v>-6.0122509774429456E-2</v>
      </c>
      <c r="I11" s="15">
        <f>単位行列!I11-投入係数表!I9</f>
        <v>-3.0365910903650397E-2</v>
      </c>
      <c r="J11" s="15">
        <f>単位行列!J11-投入係数表!J9</f>
        <v>-2.7461785392565739E-2</v>
      </c>
      <c r="K11" s="15">
        <f>単位行列!K11-投入係数表!K9</f>
        <v>-2.6570689350636388E-3</v>
      </c>
      <c r="L11" s="15">
        <f>単位行列!L11-投入係数表!L9</f>
        <v>-9.6453818613714853E-2</v>
      </c>
      <c r="M11" s="15">
        <f>単位行列!M11-投入係数表!M9</f>
        <v>-3.1178912336889936E-2</v>
      </c>
      <c r="N11" s="15">
        <f>単位行列!N11-投入係数表!N9</f>
        <v>-5.1359752760998703E-2</v>
      </c>
      <c r="O11" s="15">
        <f>単位行列!O11-投入係数表!O9</f>
        <v>-0.11755489527053128</v>
      </c>
      <c r="P11" s="50">
        <f>単位行列!P11-投入係数表!P9</f>
        <v>-1.6602775428144777E-2</v>
      </c>
    </row>
    <row r="12" spans="2:19" ht="14.25" customHeight="1" x14ac:dyDescent="0.15">
      <c r="B12" s="5" t="s">
        <v>3</v>
      </c>
      <c r="C12" s="13" t="s">
        <v>36</v>
      </c>
      <c r="D12" s="16">
        <f>単位行列!D12-投入係数表!D10</f>
        <v>-4.0169286449557567E-3</v>
      </c>
      <c r="E12" s="15">
        <f>単位行列!E12-投入係数表!E10</f>
        <v>0</v>
      </c>
      <c r="F12" s="15">
        <f>単位行列!F12-投入係数表!F10</f>
        <v>-2.1257448110866359E-3</v>
      </c>
      <c r="G12" s="15">
        <f>単位行列!G12-投入係数表!G10</f>
        <v>0.99921465615566141</v>
      </c>
      <c r="H12" s="15">
        <f>単位行列!H12-投入係数表!H10</f>
        <v>-3.4268350227523094E-2</v>
      </c>
      <c r="I12" s="15">
        <f>単位行列!I12-投入係数表!I10</f>
        <v>-3.806527340846709E-3</v>
      </c>
      <c r="J12" s="15">
        <f>単位行列!J12-投入係数表!J10</f>
        <v>-4.1950402555564056E-3</v>
      </c>
      <c r="K12" s="15">
        <f>単位行列!K12-投入係数表!K10</f>
        <v>-1.3481352275515484E-2</v>
      </c>
      <c r="L12" s="15">
        <f>単位行列!L12-投入係数表!L10</f>
        <v>-1.508107823195629E-2</v>
      </c>
      <c r="M12" s="15">
        <f>単位行列!M12-投入係数表!M10</f>
        <v>-5.6243813983502334E-3</v>
      </c>
      <c r="N12" s="15">
        <f>単位行列!N12-投入係数表!N10</f>
        <v>-8.1041997604487468E-3</v>
      </c>
      <c r="O12" s="15">
        <f>単位行列!O12-投入係数表!O10</f>
        <v>-3.301915035269676E-3</v>
      </c>
      <c r="P12" s="50">
        <f>単位行列!P12-投入係数表!P10</f>
        <v>-7.8494696224352817E-3</v>
      </c>
    </row>
    <row r="13" spans="2:19" ht="14.25" customHeight="1" x14ac:dyDescent="0.15">
      <c r="B13" s="5" t="s">
        <v>4</v>
      </c>
      <c r="C13" s="13" t="s">
        <v>37</v>
      </c>
      <c r="D13" s="16">
        <f>単位行列!D13-投入係数表!D11</f>
        <v>-1.3427898308766581E-2</v>
      </c>
      <c r="E13" s="15">
        <f>単位行列!E13-投入係数表!E11</f>
        <v>0</v>
      </c>
      <c r="F13" s="15">
        <f>単位行列!F13-投入係数表!F11</f>
        <v>-1.8745672451069485E-2</v>
      </c>
      <c r="G13" s="15">
        <f>単位行列!G13-投入係数表!G11</f>
        <v>-3.9448278404290047E-3</v>
      </c>
      <c r="H13" s="15">
        <f>単位行列!H13-投入係数表!H11</f>
        <v>0.88677855580503995</v>
      </c>
      <c r="I13" s="15">
        <f>単位行列!I13-投入係数表!I11</f>
        <v>-2.6356923754564183E-2</v>
      </c>
      <c r="J13" s="15">
        <f>単位行列!J13-投入係数表!J11</f>
        <v>-7.3300262380966239E-3</v>
      </c>
      <c r="K13" s="15">
        <f>単位行列!K13-投入係数表!K11</f>
        <v>-4.8204188750459028E-3</v>
      </c>
      <c r="L13" s="15">
        <f>単位行列!L13-投入係数表!L11</f>
        <v>-1.9738759467968027E-2</v>
      </c>
      <c r="M13" s="15">
        <f>単位行列!M13-投入係数表!M11</f>
        <v>-8.2864418914334638E-3</v>
      </c>
      <c r="N13" s="15">
        <f>単位行列!N13-投入係数表!N11</f>
        <v>-1.4489302249231957E-2</v>
      </c>
      <c r="O13" s="15">
        <f>単位行列!O13-投入係数表!O11</f>
        <v>-1.7334218156898951E-2</v>
      </c>
      <c r="P13" s="50">
        <f>単位行列!P13-投入係数表!P11</f>
        <v>-0.20988028639487824</v>
      </c>
    </row>
    <row r="14" spans="2:19" ht="14.25" customHeight="1" x14ac:dyDescent="0.15">
      <c r="B14" s="5" t="s">
        <v>5</v>
      </c>
      <c r="C14" s="13" t="s">
        <v>38</v>
      </c>
      <c r="D14" s="16">
        <f>単位行列!D14-投入係数表!D12</f>
        <v>-7.8213240038892753E-2</v>
      </c>
      <c r="E14" s="15">
        <f>単位行列!E14-投入係数表!E12</f>
        <v>0</v>
      </c>
      <c r="F14" s="15">
        <f>単位行列!F14-投入係数表!F12</f>
        <v>-5.9440377381984343E-2</v>
      </c>
      <c r="G14" s="15">
        <f>単位行列!G14-投入係数表!G12</f>
        <v>-4.9650071311175804E-2</v>
      </c>
      <c r="H14" s="15">
        <f>単位行列!H14-投入係数表!H12</f>
        <v>-1.0469300003923404E-2</v>
      </c>
      <c r="I14" s="15">
        <f>単位行列!I14-投入係数表!I12</f>
        <v>0.99038678958234549</v>
      </c>
      <c r="J14" s="15">
        <f>単位行列!J14-投入係数表!J12</f>
        <v>-5.3364527143302063E-3</v>
      </c>
      <c r="K14" s="15">
        <f>単位行列!K14-投入係数表!K12</f>
        <v>-1.4895229055918561E-3</v>
      </c>
      <c r="L14" s="15">
        <f>単位行列!L14-投入係数表!L12</f>
        <v>-2.2834816204153448E-2</v>
      </c>
      <c r="M14" s="15">
        <f>単位行列!M14-投入係数表!M12</f>
        <v>-7.7376267824222382E-3</v>
      </c>
      <c r="N14" s="15">
        <f>単位行列!N14-投入係数表!N12</f>
        <v>-9.1436726992411635E-3</v>
      </c>
      <c r="O14" s="15">
        <f>単位行列!O14-投入係数表!O12</f>
        <v>-3.1313278946798445E-2</v>
      </c>
      <c r="P14" s="50">
        <f>単位行列!P14-投入係数表!P12</f>
        <v>-2.1831120119084834E-3</v>
      </c>
    </row>
    <row r="15" spans="2:19" ht="14.25" customHeight="1" x14ac:dyDescent="0.15">
      <c r="B15" s="5" t="s">
        <v>6</v>
      </c>
      <c r="C15" s="13" t="s">
        <v>39</v>
      </c>
      <c r="D15" s="16">
        <f>単位行列!D15-投入係数表!D13</f>
        <v>-4.9710130241697797E-3</v>
      </c>
      <c r="E15" s="15">
        <f>単位行列!E15-投入係数表!E13</f>
        <v>0</v>
      </c>
      <c r="F15" s="15">
        <f>単位行列!F15-投入係数表!F13</f>
        <v>-8.5297306178697633E-3</v>
      </c>
      <c r="G15" s="15">
        <f>単位行列!G15-投入係数表!G13</f>
        <v>-1.1062339040363797E-2</v>
      </c>
      <c r="H15" s="15">
        <f>単位行列!H15-投入係数表!H13</f>
        <v>-1.8670133979759942E-2</v>
      </c>
      <c r="I15" s="15">
        <f>単位行列!I15-投入係数表!I13</f>
        <v>-1.9034751870608116E-2</v>
      </c>
      <c r="J15" s="15">
        <f>単位行列!J15-投入係数表!J13</f>
        <v>0.9166403291676064</v>
      </c>
      <c r="K15" s="15">
        <f>単位行列!K15-投入係数表!K13</f>
        <v>-8.0888125072698311E-2</v>
      </c>
      <c r="L15" s="15">
        <f>単位行列!L15-投入係数表!L13</f>
        <v>-2.5224222257283879E-2</v>
      </c>
      <c r="M15" s="15">
        <f>単位行列!M15-投入係数表!M13</f>
        <v>-5.4569513415159377E-3</v>
      </c>
      <c r="N15" s="15">
        <f>単位行列!N15-投入係数表!N13</f>
        <v>-1.8023523693610901E-2</v>
      </c>
      <c r="O15" s="15">
        <f>単位行列!O15-投入係数表!O13</f>
        <v>-1.1079444973458932E-2</v>
      </c>
      <c r="P15" s="50">
        <f>単位行列!P15-投入係数表!P13</f>
        <v>-1.8612072789423603E-2</v>
      </c>
    </row>
    <row r="16" spans="2:19" ht="14.25" customHeight="1" x14ac:dyDescent="0.15">
      <c r="B16" s="5" t="s">
        <v>7</v>
      </c>
      <c r="C16" s="13" t="s">
        <v>40</v>
      </c>
      <c r="D16" s="16">
        <f>単位行列!D16-投入係数表!D14</f>
        <v>-5.8897521408096773E-4</v>
      </c>
      <c r="E16" s="15">
        <f>単位行列!E16-投入係数表!E14</f>
        <v>0</v>
      </c>
      <c r="F16" s="15">
        <f>単位行列!F16-投入係数表!F14</f>
        <v>-3.7483147910625653E-3</v>
      </c>
      <c r="G16" s="15">
        <f>単位行列!G16-投入係数表!G14</f>
        <v>-5.8715085586307321E-3</v>
      </c>
      <c r="H16" s="15">
        <f>単位行列!H16-投入係数表!H14</f>
        <v>-6.4622544192367744E-3</v>
      </c>
      <c r="I16" s="15">
        <f>単位行列!I16-投入係数表!I14</f>
        <v>-3.5673900374060687E-2</v>
      </c>
      <c r="J16" s="15">
        <f>単位行列!J16-投入係数表!J14</f>
        <v>-1.8651356230078627E-2</v>
      </c>
      <c r="K16" s="15">
        <f>単位行列!K16-投入係数表!K14</f>
        <v>0.9467375257449463</v>
      </c>
      <c r="L16" s="15">
        <f>単位行列!L16-投入係数表!L14</f>
        <v>-2.2401589899530457E-2</v>
      </c>
      <c r="M16" s="15">
        <f>単位行列!M16-投入係数表!M14</f>
        <v>-3.2957061895366173E-2</v>
      </c>
      <c r="N16" s="15">
        <f>単位行列!N16-投入係数表!N14</f>
        <v>-3.6044098023175113E-3</v>
      </c>
      <c r="O16" s="15">
        <f>単位行列!O16-投入係数表!O14</f>
        <v>-1.7673660467806995E-2</v>
      </c>
      <c r="P16" s="50">
        <f>単位行列!P16-投入係数表!P14</f>
        <v>-1.0282874731250471E-2</v>
      </c>
    </row>
    <row r="17" spans="2:16" ht="14.25" customHeight="1" x14ac:dyDescent="0.15">
      <c r="B17" s="5" t="s">
        <v>8</v>
      </c>
      <c r="C17" s="13" t="s">
        <v>41</v>
      </c>
      <c r="D17" s="16">
        <f>単位行列!D17-投入係数表!D15</f>
        <v>-7.6508311519592198E-2</v>
      </c>
      <c r="E17" s="15">
        <f>単位行列!E17-投入係数表!E15</f>
        <v>0</v>
      </c>
      <c r="F17" s="15">
        <f>単位行列!F17-投入係数表!F15</f>
        <v>-3.4864211468953049E-2</v>
      </c>
      <c r="G17" s="15">
        <f>単位行列!G17-投入係数表!G15</f>
        <v>-4.3820916366795332E-2</v>
      </c>
      <c r="H17" s="15">
        <f>単位行列!H17-投入係数表!H15</f>
        <v>-2.9911306374427595E-2</v>
      </c>
      <c r="I17" s="15">
        <f>単位行列!I17-投入係数表!I15</f>
        <v>-4.9963186388831078E-2</v>
      </c>
      <c r="J17" s="15">
        <f>単位行列!J17-投入係数表!J15</f>
        <v>-3.58164076334287E-2</v>
      </c>
      <c r="K17" s="15">
        <f>単位行列!K17-投入係数表!K15</f>
        <v>-2.9480730613467036E-3</v>
      </c>
      <c r="L17" s="15">
        <f>単位行列!L17-投入係数表!L15</f>
        <v>0.94886877347679599</v>
      </c>
      <c r="M17" s="15">
        <f>単位行列!M17-投入係数表!M15</f>
        <v>-2.0129017015024432E-2</v>
      </c>
      <c r="N17" s="15">
        <f>単位行列!N17-投入係数表!N15</f>
        <v>-3.3689001626385245E-2</v>
      </c>
      <c r="O17" s="15">
        <f>単位行列!O17-投入係数表!O15</f>
        <v>-2.266784525544616E-2</v>
      </c>
      <c r="P17" s="50">
        <f>単位行列!P17-投入係数表!P15</f>
        <v>-2.7414046697309392E-2</v>
      </c>
    </row>
    <row r="18" spans="2:16" ht="14.25" customHeight="1" x14ac:dyDescent="0.15">
      <c r="B18" s="5" t="s">
        <v>9</v>
      </c>
      <c r="C18" s="13" t="s">
        <v>42</v>
      </c>
      <c r="D18" s="16">
        <f>単位行列!D18-投入係数表!D16</f>
        <v>-4.6713839599760104E-3</v>
      </c>
      <c r="E18" s="15">
        <f>単位行列!E18-投入係数表!E16</f>
        <v>0</v>
      </c>
      <c r="F18" s="15">
        <f>単位行列!F18-投入係数表!F16</f>
        <v>-7.0113396637836011E-3</v>
      </c>
      <c r="G18" s="15">
        <f>単位行列!G18-投入係数表!G16</f>
        <v>-8.4632893842499501E-3</v>
      </c>
      <c r="H18" s="15">
        <f>単位行列!H18-投入係数表!H16</f>
        <v>-2.1427770800192699E-2</v>
      </c>
      <c r="I18" s="15">
        <f>単位行列!I18-投入係数表!I16</f>
        <v>-4.0404870525758953E-2</v>
      </c>
      <c r="J18" s="15">
        <f>単位行列!J18-投入係数表!J16</f>
        <v>-5.8526957700170794E-2</v>
      </c>
      <c r="K18" s="15">
        <f>単位行列!K18-投入係数表!K16</f>
        <v>-3.6636291024851222E-3</v>
      </c>
      <c r="L18" s="15">
        <f>単位行列!L18-投入係数表!L16</f>
        <v>-1.1234342430915562E-2</v>
      </c>
      <c r="M18" s="15">
        <f>単位行列!M18-投入係数表!M16</f>
        <v>0.81436311000270767</v>
      </c>
      <c r="N18" s="15">
        <f>単位行列!N18-投入係数表!N16</f>
        <v>-2.9284361759296478E-2</v>
      </c>
      <c r="O18" s="15">
        <f>単位行列!O18-投入係数表!O16</f>
        <v>-2.8888029326067287E-2</v>
      </c>
      <c r="P18" s="50">
        <f>単位行列!P18-投入係数表!P16</f>
        <v>-2.3367641630651002E-2</v>
      </c>
    </row>
    <row r="19" spans="2:16" ht="14.25" customHeight="1" x14ac:dyDescent="0.15">
      <c r="B19" s="5" t="s">
        <v>10</v>
      </c>
      <c r="C19" s="13" t="s">
        <v>43</v>
      </c>
      <c r="D19" s="16">
        <f>単位行列!D19-投入係数表!D17</f>
        <v>0</v>
      </c>
      <c r="E19" s="15">
        <f>単位行列!E19-投入係数表!E17</f>
        <v>0</v>
      </c>
      <c r="F19" s="15">
        <f>単位行列!F19-投入係数表!F17</f>
        <v>0</v>
      </c>
      <c r="G19" s="15">
        <f>単位行列!G19-投入係数表!G17</f>
        <v>0</v>
      </c>
      <c r="H19" s="15">
        <f>単位行列!H19-投入係数表!H17</f>
        <v>0</v>
      </c>
      <c r="I19" s="15">
        <f>単位行列!I19-投入係数表!I17</f>
        <v>0</v>
      </c>
      <c r="J19" s="15">
        <f>単位行列!J19-投入係数表!J17</f>
        <v>0</v>
      </c>
      <c r="K19" s="15">
        <f>単位行列!K19-投入係数表!K17</f>
        <v>0</v>
      </c>
      <c r="L19" s="15">
        <f>単位行列!L19-投入係数表!L17</f>
        <v>0</v>
      </c>
      <c r="M19" s="15">
        <f>単位行列!M19-投入係数表!M17</f>
        <v>0</v>
      </c>
      <c r="N19" s="15">
        <f>単位行列!N19-投入係数表!N17</f>
        <v>1</v>
      </c>
      <c r="O19" s="15">
        <f>単位行列!O19-投入係数表!O17</f>
        <v>0</v>
      </c>
      <c r="P19" s="50">
        <f>単位行列!P19-投入係数表!P17</f>
        <v>-5.4584752883737278E-2</v>
      </c>
    </row>
    <row r="20" spans="2:16" ht="14.25" customHeight="1" x14ac:dyDescent="0.15">
      <c r="B20" s="5" t="s">
        <v>11</v>
      </c>
      <c r="C20" s="13" t="s">
        <v>44</v>
      </c>
      <c r="D20" s="16">
        <f>単位行列!D20-投入係数表!D18</f>
        <v>-2.4515083947838537E-2</v>
      </c>
      <c r="E20" s="15">
        <f>単位行列!E20-投入係数表!E18</f>
        <v>0</v>
      </c>
      <c r="F20" s="15">
        <f>単位行列!F20-投入係数表!F18</f>
        <v>-4.9710591834904991E-2</v>
      </c>
      <c r="G20" s="15">
        <f>単位行列!G20-投入係数表!G18</f>
        <v>-0.11355835060825924</v>
      </c>
      <c r="H20" s="15">
        <f>単位行列!H20-投入係数表!H18</f>
        <v>-0.12636980445962237</v>
      </c>
      <c r="I20" s="15">
        <f>単位行列!I20-投入係数表!I18</f>
        <v>-8.1537966394057443E-2</v>
      </c>
      <c r="J20" s="15">
        <f>単位行列!J20-投入係数表!J18</f>
        <v>-0.13125194259334555</v>
      </c>
      <c r="K20" s="15">
        <f>単位行列!K20-投入係数表!K18</f>
        <v>-2.9943883087695605E-2</v>
      </c>
      <c r="L20" s="15">
        <f>単位行列!L20-投入係数表!L18</f>
        <v>-0.17772983872905479</v>
      </c>
      <c r="M20" s="15">
        <f>単位行列!M20-投入係数表!M18</f>
        <v>-0.19424623169285782</v>
      </c>
      <c r="N20" s="15">
        <f>単位行列!N20-投入係数表!N18</f>
        <v>-0.12129061483601992</v>
      </c>
      <c r="O20" s="15">
        <f>単位行列!O20-投入係数表!O18</f>
        <v>0.88024707796412693</v>
      </c>
      <c r="P20" s="50">
        <f>単位行列!P20-投入係数表!P18</f>
        <v>-4.2023573556486907E-2</v>
      </c>
    </row>
    <row r="21" spans="2:16" ht="14.25" customHeight="1" x14ac:dyDescent="0.15">
      <c r="B21" s="5" t="s">
        <v>12</v>
      </c>
      <c r="C21" s="13" t="s">
        <v>45</v>
      </c>
      <c r="D21" s="17">
        <f>単位行列!D21-投入係数表!D19</f>
        <v>-9.139622645987968E-3</v>
      </c>
      <c r="E21" s="18">
        <f>単位行列!E21-投入係数表!E19</f>
        <v>0</v>
      </c>
      <c r="F21" s="18">
        <f>単位行列!F21-投入係数表!F19</f>
        <v>-2.9634004708134478E-3</v>
      </c>
      <c r="G21" s="18">
        <f>単位行列!G21-投入係数表!G19</f>
        <v>-1.4183099447083887E-2</v>
      </c>
      <c r="H21" s="18">
        <f>単位行列!H21-投入係数表!H19</f>
        <v>-4.9187020766648512E-3</v>
      </c>
      <c r="I21" s="18">
        <f>単位行列!I21-投入係数表!I19</f>
        <v>-4.3760901883683305E-3</v>
      </c>
      <c r="J21" s="18">
        <f>単位行列!J21-投入係数表!J19</f>
        <v>-1.1585249400814717E-2</v>
      </c>
      <c r="K21" s="18">
        <f>単位行列!K21-投入係数表!K19</f>
        <v>-3.7127781318617224E-3</v>
      </c>
      <c r="L21" s="18">
        <f>単位行列!L21-投入係数表!L19</f>
        <v>-1.7620493457428978E-3</v>
      </c>
      <c r="M21" s="18">
        <f>単位行列!M21-投入係数表!M19</f>
        <v>-5.5978637692181282E-3</v>
      </c>
      <c r="N21" s="18">
        <f>単位行列!N21-投入係数表!N19</f>
        <v>-3.7322425841016373E-4</v>
      </c>
      <c r="O21" s="18">
        <f>単位行列!O21-投入係数表!O19</f>
        <v>-4.3465862265102042E-3</v>
      </c>
      <c r="P21" s="51">
        <f>単位行列!P21-投入係数表!P19</f>
        <v>1.0223812797967311</v>
      </c>
    </row>
  </sheetData>
  <phoneticPr fontId="2"/>
  <pageMargins left="0.7" right="0.7" top="0.75" bottom="0.75" header="0.3" footer="0.3"/>
  <pageSetup paperSize="9" orientation="portrait" horizontalDpi="4294967294" verticalDpi="0" r:id="rId1"/>
  <ignoredErrors>
    <ignoredError sqref="B9:B21 D7:P7" numberStoredAsText="1"/>
  </ignoredError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22"/>
  <dimension ref="B6:BX36"/>
  <sheetViews>
    <sheetView workbookViewId="0"/>
  </sheetViews>
  <sheetFormatPr defaultRowHeight="13.5" x14ac:dyDescent="0.15"/>
  <cols>
    <col min="3" max="3" width="18.625" customWidth="1"/>
    <col min="4" max="12" width="9.625" customWidth="1"/>
    <col min="14" max="22" width="9.625" customWidth="1"/>
    <col min="23" max="23" width="10.875" customWidth="1"/>
    <col min="24" max="24" width="10.375" customWidth="1"/>
    <col min="25" max="25" width="16.25" customWidth="1"/>
    <col min="26" max="26" width="14.375" customWidth="1"/>
    <col min="27" max="35" width="9.625" customWidth="1"/>
    <col min="36" max="36" width="10.125" customWidth="1"/>
    <col min="37" max="37" width="10.875" customWidth="1"/>
    <col min="38" max="38" width="14.375" customWidth="1"/>
    <col min="42" max="42" width="18.625" customWidth="1"/>
    <col min="44" max="44" width="10.375" customWidth="1"/>
    <col min="45" max="45" width="10.625" customWidth="1"/>
    <col min="47" max="47" width="10.375" customWidth="1"/>
    <col min="51" max="51" width="10.375" customWidth="1"/>
    <col min="52" max="52" width="10.875" customWidth="1"/>
    <col min="53" max="53" width="11.375" customWidth="1"/>
    <col min="54" max="54" width="13.375" customWidth="1"/>
    <col min="58" max="58" width="18.625" customWidth="1"/>
  </cols>
  <sheetData>
    <row r="6" spans="2:76" x14ac:dyDescent="0.15">
      <c r="C6" s="1"/>
      <c r="D6" t="s">
        <v>94</v>
      </c>
      <c r="N6" t="s">
        <v>95</v>
      </c>
      <c r="AA6" t="s">
        <v>96</v>
      </c>
      <c r="AP6" s="1"/>
      <c r="AQ6" t="s">
        <v>97</v>
      </c>
      <c r="BE6" t="s">
        <v>97</v>
      </c>
      <c r="BF6" s="1"/>
      <c r="BG6" t="s">
        <v>98</v>
      </c>
      <c r="BR6" t="s">
        <v>99</v>
      </c>
    </row>
    <row r="7" spans="2:76" x14ac:dyDescent="0.15">
      <c r="B7" s="3"/>
      <c r="C7" s="4"/>
      <c r="D7" s="7" t="s">
        <v>14</v>
      </c>
      <c r="E7" s="5" t="s">
        <v>15</v>
      </c>
      <c r="F7" s="5" t="s">
        <v>16</v>
      </c>
      <c r="G7" s="5" t="s">
        <v>17</v>
      </c>
      <c r="H7" s="5" t="s">
        <v>18</v>
      </c>
      <c r="I7" s="5" t="s">
        <v>19</v>
      </c>
      <c r="J7" s="5" t="s">
        <v>20</v>
      </c>
      <c r="K7" s="5" t="s">
        <v>22</v>
      </c>
      <c r="L7" s="5" t="s">
        <v>23</v>
      </c>
      <c r="N7" s="5" t="s">
        <v>14</v>
      </c>
      <c r="O7" s="5" t="s">
        <v>15</v>
      </c>
      <c r="P7" s="5" t="s">
        <v>16</v>
      </c>
      <c r="Q7" s="5" t="s">
        <v>17</v>
      </c>
      <c r="R7" s="5" t="s">
        <v>18</v>
      </c>
      <c r="S7" s="5" t="s">
        <v>19</v>
      </c>
      <c r="T7" s="5" t="s">
        <v>20</v>
      </c>
      <c r="U7" s="5" t="s">
        <v>22</v>
      </c>
      <c r="V7" s="5" t="s">
        <v>23</v>
      </c>
      <c r="W7" s="52"/>
      <c r="X7" s="52"/>
      <c r="Y7" s="59"/>
      <c r="AA7" s="5" t="s">
        <v>14</v>
      </c>
      <c r="AB7" s="5" t="s">
        <v>15</v>
      </c>
      <c r="AC7" s="5" t="s">
        <v>16</v>
      </c>
      <c r="AD7" s="5" t="s">
        <v>17</v>
      </c>
      <c r="AE7" s="5" t="s">
        <v>18</v>
      </c>
      <c r="AF7" s="5" t="s">
        <v>19</v>
      </c>
      <c r="AG7" s="5" t="s">
        <v>20</v>
      </c>
      <c r="AH7" s="5" t="s">
        <v>22</v>
      </c>
      <c r="AI7" s="5" t="s">
        <v>23</v>
      </c>
      <c r="AJ7" s="6"/>
      <c r="AK7" s="72"/>
      <c r="AL7" s="7"/>
      <c r="AO7" s="3"/>
      <c r="AP7" s="4"/>
      <c r="AQ7" s="7" t="s">
        <v>14</v>
      </c>
      <c r="AR7" s="5" t="s">
        <v>15</v>
      </c>
      <c r="AS7" s="5" t="s">
        <v>16</v>
      </c>
      <c r="AT7" s="5" t="s">
        <v>17</v>
      </c>
      <c r="AU7" s="5" t="s">
        <v>18</v>
      </c>
      <c r="AV7" s="5" t="s">
        <v>19</v>
      </c>
      <c r="AW7" s="5" t="s">
        <v>20</v>
      </c>
      <c r="AX7" s="5" t="s">
        <v>22</v>
      </c>
      <c r="AY7" s="5" t="s">
        <v>23</v>
      </c>
      <c r="AZ7" s="6"/>
      <c r="BA7" s="72"/>
      <c r="BB7" s="7"/>
      <c r="BE7" s="3"/>
      <c r="BF7" s="4"/>
      <c r="BG7" s="7" t="s">
        <v>14</v>
      </c>
      <c r="BH7" s="5" t="s">
        <v>15</v>
      </c>
      <c r="BI7" s="5" t="s">
        <v>16</v>
      </c>
      <c r="BJ7" s="5" t="s">
        <v>17</v>
      </c>
      <c r="BK7" s="5" t="s">
        <v>18</v>
      </c>
      <c r="BL7" s="5" t="s">
        <v>19</v>
      </c>
      <c r="BM7" s="5" t="s">
        <v>20</v>
      </c>
      <c r="BN7" s="5" t="s">
        <v>22</v>
      </c>
      <c r="BO7" s="5" t="s">
        <v>23</v>
      </c>
      <c r="BR7" s="5" t="s">
        <v>14</v>
      </c>
      <c r="BS7" s="5" t="s">
        <v>15</v>
      </c>
      <c r="BT7" s="5" t="s">
        <v>16</v>
      </c>
      <c r="BU7" s="5" t="s">
        <v>17</v>
      </c>
      <c r="BV7" s="5" t="s">
        <v>18</v>
      </c>
      <c r="BW7" s="5" t="s">
        <v>19</v>
      </c>
    </row>
    <row r="8" spans="2:76" ht="40.5" x14ac:dyDescent="0.15">
      <c r="B8" s="8"/>
      <c r="C8" s="9"/>
      <c r="D8" s="12" t="s">
        <v>47</v>
      </c>
      <c r="E8" s="10" t="s">
        <v>48</v>
      </c>
      <c r="F8" s="10" t="s">
        <v>49</v>
      </c>
      <c r="G8" s="10" t="s">
        <v>50</v>
      </c>
      <c r="H8" s="10" t="s">
        <v>51</v>
      </c>
      <c r="I8" s="10" t="s">
        <v>52</v>
      </c>
      <c r="J8" s="10" t="s">
        <v>85</v>
      </c>
      <c r="K8" s="10" t="s">
        <v>56</v>
      </c>
      <c r="L8" s="10" t="s">
        <v>57</v>
      </c>
      <c r="N8" s="10" t="s">
        <v>47</v>
      </c>
      <c r="O8" s="10" t="s">
        <v>48</v>
      </c>
      <c r="P8" s="10" t="s">
        <v>49</v>
      </c>
      <c r="Q8" s="10" t="s">
        <v>50</v>
      </c>
      <c r="R8" s="10" t="s">
        <v>51</v>
      </c>
      <c r="S8" s="10" t="s">
        <v>52</v>
      </c>
      <c r="T8" s="10" t="s">
        <v>85</v>
      </c>
      <c r="U8" s="10" t="s">
        <v>56</v>
      </c>
      <c r="V8" s="10" t="s">
        <v>57</v>
      </c>
      <c r="W8" s="10" t="s">
        <v>87</v>
      </c>
      <c r="X8" s="10" t="s">
        <v>100</v>
      </c>
      <c r="Y8" s="10" t="s">
        <v>101</v>
      </c>
      <c r="Z8" s="25"/>
      <c r="AA8" s="10" t="s">
        <v>47</v>
      </c>
      <c r="AB8" s="10" t="s">
        <v>48</v>
      </c>
      <c r="AC8" s="10" t="s">
        <v>49</v>
      </c>
      <c r="AD8" s="10" t="s">
        <v>50</v>
      </c>
      <c r="AE8" s="10" t="s">
        <v>51</v>
      </c>
      <c r="AF8" s="10" t="s">
        <v>52</v>
      </c>
      <c r="AG8" s="10" t="s">
        <v>85</v>
      </c>
      <c r="AH8" s="10" t="s">
        <v>56</v>
      </c>
      <c r="AI8" s="10" t="s">
        <v>57</v>
      </c>
      <c r="AJ8" s="71" t="s">
        <v>87</v>
      </c>
      <c r="AK8" s="71" t="s">
        <v>91</v>
      </c>
      <c r="AL8" s="71" t="s">
        <v>101</v>
      </c>
      <c r="AM8" s="67"/>
      <c r="AO8" s="8"/>
      <c r="AP8" s="9"/>
      <c r="AQ8" s="12" t="s">
        <v>47</v>
      </c>
      <c r="AR8" s="10" t="s">
        <v>48</v>
      </c>
      <c r="AS8" s="10" t="s">
        <v>49</v>
      </c>
      <c r="AT8" s="10" t="s">
        <v>50</v>
      </c>
      <c r="AU8" s="10" t="s">
        <v>51</v>
      </c>
      <c r="AV8" s="10" t="s">
        <v>52</v>
      </c>
      <c r="AW8" s="10" t="s">
        <v>85</v>
      </c>
      <c r="AX8" s="10" t="s">
        <v>56</v>
      </c>
      <c r="AY8" s="10" t="s">
        <v>57</v>
      </c>
      <c r="AZ8" s="68" t="s">
        <v>102</v>
      </c>
      <c r="BA8" s="69" t="s">
        <v>103</v>
      </c>
      <c r="BB8" s="70" t="s">
        <v>101</v>
      </c>
      <c r="BE8" s="8"/>
      <c r="BF8" s="9"/>
      <c r="BG8" s="12" t="s">
        <v>47</v>
      </c>
      <c r="BH8" s="10" t="s">
        <v>48</v>
      </c>
      <c r="BI8" s="10" t="s">
        <v>49</v>
      </c>
      <c r="BJ8" s="10" t="s">
        <v>50</v>
      </c>
      <c r="BK8" s="10" t="s">
        <v>51</v>
      </c>
      <c r="BL8" s="10" t="s">
        <v>52</v>
      </c>
      <c r="BM8" s="10" t="s">
        <v>85</v>
      </c>
      <c r="BN8" s="10" t="s">
        <v>56</v>
      </c>
      <c r="BO8" s="10" t="s">
        <v>57</v>
      </c>
      <c r="BR8" s="10" t="s">
        <v>47</v>
      </c>
      <c r="BS8" s="10" t="s">
        <v>48</v>
      </c>
      <c r="BT8" s="10" t="s">
        <v>49</v>
      </c>
      <c r="BU8" s="10" t="s">
        <v>50</v>
      </c>
      <c r="BV8" s="10" t="s">
        <v>51</v>
      </c>
      <c r="BW8" s="10" t="s">
        <v>52</v>
      </c>
    </row>
    <row r="9" spans="2:76" x14ac:dyDescent="0.15">
      <c r="B9" s="5" t="s">
        <v>0</v>
      </c>
      <c r="C9" s="13" t="s">
        <v>66</v>
      </c>
      <c r="D9" s="26">
        <f>移輸入係数!$E9*生産者価格評価表!R7</f>
        <v>56.289377462905435</v>
      </c>
      <c r="E9" s="26">
        <f>移輸入係数!$E9*生産者価格評価表!S7</f>
        <v>2383.8503113682232</v>
      </c>
      <c r="F9" s="26">
        <f>移輸入係数!$E9*生産者価格評価表!T7</f>
        <v>0</v>
      </c>
      <c r="G9" s="26">
        <f>移輸入係数!$E9*生産者価格評価表!U7</f>
        <v>0</v>
      </c>
      <c r="H9" s="26">
        <f>移輸入係数!$E9*生産者価格評価表!V7</f>
        <v>101.09444554685699</v>
      </c>
      <c r="I9" s="26">
        <f>移輸入係数!$E9*生産者価格評価表!W7</f>
        <v>-0.12927745527209877</v>
      </c>
      <c r="J9" s="26">
        <f>生産者価格評価表!X7</f>
        <v>0</v>
      </c>
      <c r="K9" s="26">
        <f>生産者価格評価表!AA7</f>
        <v>35.307211139080813</v>
      </c>
      <c r="L9" s="56">
        <f>生産者価格評価表!AB7</f>
        <v>5848.7859951440169</v>
      </c>
      <c r="N9" s="60">
        <f t="array" ref="N9:V21">MMULT('逆行列係数表（開放経済型）'!D7:P19,D9:L21)</f>
        <v>83.963447791789292</v>
      </c>
      <c r="O9" s="26">
        <v>3129.9806041054335</v>
      </c>
      <c r="P9" s="26">
        <v>317.76553218764684</v>
      </c>
      <c r="Q9" s="26">
        <v>85.551767781430215</v>
      </c>
      <c r="R9" s="26">
        <v>443.7714833544365</v>
      </c>
      <c r="S9" s="26">
        <v>-0.18224233361323891</v>
      </c>
      <c r="T9" s="26">
        <v>0</v>
      </c>
      <c r="U9" s="26">
        <v>377.5074167213578</v>
      </c>
      <c r="V9" s="26">
        <v>9059.8032898544461</v>
      </c>
      <c r="W9" s="27">
        <f>SUM(N9:V9)</f>
        <v>13498.161299462927</v>
      </c>
      <c r="X9" s="26">
        <f>生産者価格評価表!AJ7</f>
        <v>13498.168207319064</v>
      </c>
      <c r="Y9" s="61">
        <f>W9-X9</f>
        <v>-6.9078561373316916E-3</v>
      </c>
      <c r="Z9" s="28"/>
      <c r="AA9" s="60">
        <f>付加価値率!$F8*誘発額計算!N9</f>
        <v>45.210688231021329</v>
      </c>
      <c r="AB9" s="26">
        <f>付加価値率!$F8*誘発額計算!O9</f>
        <v>1685.359296014909</v>
      </c>
      <c r="AC9" s="26">
        <f>付加価値率!$F8*誘発額計算!P9</f>
        <v>171.10300713145742</v>
      </c>
      <c r="AD9" s="26">
        <f>付加価値率!$F8*誘発額計算!Q9</f>
        <v>46.065929907623577</v>
      </c>
      <c r="AE9" s="26">
        <f>付加価値率!$F8*誘発額計算!R9</f>
        <v>238.95176660095734</v>
      </c>
      <c r="AF9" s="26">
        <f>付加価値率!$F8*誘発額計算!S9</f>
        <v>-9.8129621212239421E-2</v>
      </c>
      <c r="AG9" s="26">
        <f>付加価値率!$F8*誘発額計算!T9</f>
        <v>0</v>
      </c>
      <c r="AH9" s="26">
        <f>付加価値率!$F8*誘発額計算!U9</f>
        <v>203.27143026106842</v>
      </c>
      <c r="AI9" s="26">
        <f>付加価値率!$F8*誘発額計算!V9</f>
        <v>4878.3125603382514</v>
      </c>
      <c r="AJ9" s="27">
        <f>SUM(AA9:AI9)</f>
        <v>7268.1765488640758</v>
      </c>
      <c r="AK9" s="26">
        <f t="array" ref="AK9:AK21">TRANSPOSE(生産者価格評価表!D27:P27)</f>
        <v>7269.4765948651257</v>
      </c>
      <c r="AL9" s="65">
        <f>AJ9-AK9</f>
        <v>-1.30004600104985</v>
      </c>
      <c r="AO9" s="5" t="s">
        <v>0</v>
      </c>
      <c r="AP9" s="13" t="s">
        <v>66</v>
      </c>
      <c r="AQ9" s="27">
        <f>BG9+BR9</f>
        <v>565.51907501209712</v>
      </c>
      <c r="AR9" s="27">
        <f t="shared" ref="AR9:AV9" si="0">BH9+BS9</f>
        <v>21081.360789624483</v>
      </c>
      <c r="AS9" s="27">
        <f t="shared" si="0"/>
        <v>2140.2464353191763</v>
      </c>
      <c r="AT9" s="27">
        <f t="shared" si="0"/>
        <v>576.21688786981031</v>
      </c>
      <c r="AU9" s="27">
        <f t="shared" si="0"/>
        <v>2988.9344159100674</v>
      </c>
      <c r="AV9" s="27">
        <f t="shared" si="0"/>
        <v>-1.2274569308846697</v>
      </c>
      <c r="AW9" s="27">
        <f>BM9</f>
        <v>0</v>
      </c>
      <c r="AX9" s="27">
        <f t="shared" ref="AX9:AY9" si="1">BN9</f>
        <v>2304.8213099791619</v>
      </c>
      <c r="AY9" s="27">
        <f t="shared" si="1"/>
        <v>21627.167274687159</v>
      </c>
      <c r="AZ9" s="27">
        <f>SUM(AQ9:AY9)</f>
        <v>51283.038731471068</v>
      </c>
      <c r="BA9" s="27">
        <f>生産者価格評価表!AH7</f>
        <v>-51283.085257959843</v>
      </c>
      <c r="BB9" s="65">
        <f>AZ9+BA9</f>
        <v>-4.6526488775270991E-2</v>
      </c>
      <c r="BC9" s="27"/>
      <c r="BE9" s="5" t="s">
        <v>0</v>
      </c>
      <c r="BF9" s="13" t="s">
        <v>66</v>
      </c>
      <c r="BG9" s="26">
        <f t="array" ref="BG9:BO21">MMULT(移輸入品投入係数!D9:P21,N9:V21)</f>
        <v>186.39318734289211</v>
      </c>
      <c r="BH9" s="26">
        <v>5025.4119391761587</v>
      </c>
      <c r="BI9" s="26">
        <v>2140.2464353191763</v>
      </c>
      <c r="BJ9" s="26">
        <v>576.21688786981031</v>
      </c>
      <c r="BK9" s="26">
        <v>2308.032918435948</v>
      </c>
      <c r="BL9" s="26">
        <v>-0.3567343861567685</v>
      </c>
      <c r="BM9" s="26">
        <v>0</v>
      </c>
      <c r="BN9" s="26">
        <v>2304.8213099791619</v>
      </c>
      <c r="BO9" s="56">
        <v>21627.167274687159</v>
      </c>
      <c r="BR9" s="60">
        <f>移輸入係数!$D9*生産者価格評価表!R7</f>
        <v>379.12588766920499</v>
      </c>
      <c r="BS9" s="26">
        <f>移輸入係数!$D9*生産者価格評価表!S7</f>
        <v>16055.948850448323</v>
      </c>
      <c r="BT9" s="26">
        <f>移輸入係数!$D9*生産者価格評価表!T7</f>
        <v>0</v>
      </c>
      <c r="BU9" s="26">
        <f>移輸入係数!$D9*生産者価格評価表!U7</f>
        <v>0</v>
      </c>
      <c r="BV9" s="26">
        <f>移輸入係数!$D9*生産者価格評価表!V7</f>
        <v>680.90149747411954</v>
      </c>
      <c r="BW9" s="56">
        <f>移輸入係数!$D9*生産者価格評価表!W7</f>
        <v>-0.87072254472790123</v>
      </c>
      <c r="BX9" s="14"/>
    </row>
    <row r="10" spans="2:76" x14ac:dyDescent="0.15">
      <c r="B10" s="5" t="s">
        <v>1</v>
      </c>
      <c r="C10" s="13" t="s">
        <v>34</v>
      </c>
      <c r="D10" s="26">
        <f>移輸入係数!$E10*生産者価格評価表!R8</f>
        <v>0</v>
      </c>
      <c r="E10" s="26">
        <f>移輸入係数!$E10*生産者価格評価表!S8</f>
        <v>0</v>
      </c>
      <c r="F10" s="26">
        <f>移輸入係数!$E10*生産者価格評価表!T8</f>
        <v>0</v>
      </c>
      <c r="G10" s="26">
        <f>移輸入係数!$E10*生産者価格評価表!U8</f>
        <v>0</v>
      </c>
      <c r="H10" s="26">
        <f>移輸入係数!$E10*生産者価格評価表!V8</f>
        <v>0</v>
      </c>
      <c r="I10" s="26">
        <f>移輸入係数!$E10*生産者価格評価表!W8</f>
        <v>0</v>
      </c>
      <c r="J10" s="26">
        <f>生産者価格評価表!X8</f>
        <v>0</v>
      </c>
      <c r="K10" s="26">
        <f>生産者価格評価表!AA8</f>
        <v>0</v>
      </c>
      <c r="L10" s="56">
        <f>生産者価格評価表!AB8</f>
        <v>0</v>
      </c>
      <c r="N10" s="60">
        <v>0</v>
      </c>
      <c r="O10" s="26">
        <v>0</v>
      </c>
      <c r="P10" s="26">
        <v>0</v>
      </c>
      <c r="Q10" s="26">
        <v>0</v>
      </c>
      <c r="R10" s="26">
        <v>0</v>
      </c>
      <c r="S10" s="26">
        <v>0</v>
      </c>
      <c r="T10" s="26">
        <v>0</v>
      </c>
      <c r="U10" s="26">
        <v>0</v>
      </c>
      <c r="V10" s="26">
        <v>0</v>
      </c>
      <c r="W10" s="27">
        <f t="shared" ref="W10:W21" si="2">SUM(N10:V10)</f>
        <v>0</v>
      </c>
      <c r="X10" s="26">
        <f>生産者価格評価表!AJ8</f>
        <v>0</v>
      </c>
      <c r="Y10" s="61">
        <f t="shared" ref="Y10:Y21" si="3">W10-X10</f>
        <v>0</v>
      </c>
      <c r="Z10" s="28"/>
      <c r="AA10" s="60">
        <f>付加価値率!$F9*誘発額計算!N10</f>
        <v>0</v>
      </c>
      <c r="AB10" s="26">
        <f>付加価値率!$F9*誘発額計算!O10</f>
        <v>0</v>
      </c>
      <c r="AC10" s="26">
        <f>付加価値率!$F9*誘発額計算!P10</f>
        <v>0</v>
      </c>
      <c r="AD10" s="26">
        <f>付加価値率!$F9*誘発額計算!Q10</f>
        <v>0</v>
      </c>
      <c r="AE10" s="26">
        <f>付加価値率!$F9*誘発額計算!R10</f>
        <v>0</v>
      </c>
      <c r="AF10" s="26">
        <f>付加価値率!$F9*誘発額計算!S10</f>
        <v>0</v>
      </c>
      <c r="AG10" s="26">
        <f>付加価値率!$F9*誘発額計算!T10</f>
        <v>0</v>
      </c>
      <c r="AH10" s="26">
        <f>付加価値率!$F9*誘発額計算!U10</f>
        <v>0</v>
      </c>
      <c r="AI10" s="26">
        <f>付加価値率!$F9*誘発額計算!V10</f>
        <v>0</v>
      </c>
      <c r="AJ10" s="27">
        <f t="shared" ref="AJ10:AJ21" si="4">SUM(AA10:AI10)</f>
        <v>0</v>
      </c>
      <c r="AK10" s="26">
        <v>0</v>
      </c>
      <c r="AL10" s="65">
        <f t="shared" ref="AL10:AL21" si="5">AJ10-AK10</f>
        <v>0</v>
      </c>
      <c r="AO10" s="5" t="s">
        <v>1</v>
      </c>
      <c r="AP10" s="13" t="s">
        <v>34</v>
      </c>
      <c r="AQ10" s="27">
        <f t="shared" ref="AQ10:AQ21" si="6">BG10+BR10</f>
        <v>106.13232948170858</v>
      </c>
      <c r="AR10" s="27">
        <f t="shared" ref="AR10:AR21" si="7">BH10+BS10</f>
        <v>13821.287280757391</v>
      </c>
      <c r="AS10" s="27">
        <f t="shared" ref="AS10:AS21" si="8">BI10+BT10</f>
        <v>2443.8215296175204</v>
      </c>
      <c r="AT10" s="27">
        <f t="shared" ref="AT10:AT21" si="9">BJ10+BU10</f>
        <v>711.78268772538445</v>
      </c>
      <c r="AU10" s="27">
        <f t="shared" ref="AU10:AU21" si="10">BK10+BV10</f>
        <v>1975.1468122078809</v>
      </c>
      <c r="AV10" s="27">
        <f t="shared" ref="AV10:AV21" si="11">BL10+BW10</f>
        <v>-4.5828058572919599E-2</v>
      </c>
      <c r="AW10" s="27">
        <f t="shared" ref="AW10:AW21" si="12">BM10</f>
        <v>0</v>
      </c>
      <c r="AX10" s="27">
        <f t="shared" ref="AX10:AX21" si="13">BN10</f>
        <v>627.89214799302181</v>
      </c>
      <c r="AY10" s="27">
        <f t="shared" ref="AY10:AY21" si="14">BO10</f>
        <v>5234.6830245165247</v>
      </c>
      <c r="AZ10" s="27">
        <f t="shared" ref="AZ10:AZ21" si="15">SUM(AQ10:AY10)</f>
        <v>24920.699984240859</v>
      </c>
      <c r="BA10" s="27">
        <f>生産者価格評価表!AH8</f>
        <v>-24920.701930029223</v>
      </c>
      <c r="BB10" s="65">
        <f t="shared" ref="BB10:BB21" si="16">AZ10+BA10</f>
        <v>-1.9457883645372931E-3</v>
      </c>
      <c r="BC10" s="27"/>
      <c r="BE10" s="5" t="s">
        <v>1</v>
      </c>
      <c r="BF10" s="13" t="s">
        <v>34</v>
      </c>
      <c r="BG10" s="26">
        <v>136.5101386769721</v>
      </c>
      <c r="BH10" s="26">
        <v>13861.140399806907</v>
      </c>
      <c r="BI10" s="26">
        <v>2443.8215296175204</v>
      </c>
      <c r="BJ10" s="26">
        <v>711.78268772538445</v>
      </c>
      <c r="BK10" s="26">
        <v>2010.8811349037078</v>
      </c>
      <c r="BL10" s="26">
        <v>-4.5828058572919599E-2</v>
      </c>
      <c r="BM10" s="26">
        <v>0</v>
      </c>
      <c r="BN10" s="26">
        <v>627.89214799302181</v>
      </c>
      <c r="BO10" s="56">
        <v>5234.6830245165247</v>
      </c>
      <c r="BR10" s="60">
        <f>移輸入係数!$D10*生産者価格評価表!R8</f>
        <v>-30.377809195263517</v>
      </c>
      <c r="BS10" s="26">
        <f>移輸入係数!$D10*生産者価格評価表!S8</f>
        <v>-39.853119049516266</v>
      </c>
      <c r="BT10" s="26">
        <f>移輸入係数!$D10*生産者価格評価表!T8</f>
        <v>0</v>
      </c>
      <c r="BU10" s="26">
        <f>移輸入係数!$D10*生産者価格評価表!U8</f>
        <v>0</v>
      </c>
      <c r="BV10" s="26">
        <f>移輸入係数!$D10*生産者価格評価表!V8</f>
        <v>-35.734322695826826</v>
      </c>
      <c r="BW10" s="56">
        <f>移輸入係数!$D10*生産者価格評価表!W8</f>
        <v>0</v>
      </c>
    </row>
    <row r="11" spans="2:76" x14ac:dyDescent="0.15">
      <c r="B11" s="5" t="s">
        <v>2</v>
      </c>
      <c r="C11" s="13" t="s">
        <v>35</v>
      </c>
      <c r="D11" s="26">
        <f>移輸入係数!$E11*生産者価格評価表!R9</f>
        <v>1103.5650379783033</v>
      </c>
      <c r="E11" s="26">
        <f>移輸入係数!$E11*生産者価格評価表!S9</f>
        <v>57518.091567392519</v>
      </c>
      <c r="F11" s="26">
        <f>移輸入係数!$E11*生産者価格評価表!T9</f>
        <v>2.9342347347775188</v>
      </c>
      <c r="G11" s="26">
        <f>移輸入係数!$E11*生産者価格評価表!U9</f>
        <v>2167.5514814097273</v>
      </c>
      <c r="H11" s="26">
        <f>移輸入係数!$E11*生産者価格評価表!V9</f>
        <v>22457.94637651313</v>
      </c>
      <c r="I11" s="26">
        <f>移輸入係数!$E11*生産者価格評価表!W9</f>
        <v>-8.9468626561739235</v>
      </c>
      <c r="J11" s="26">
        <f>生産者価格評価表!X9</f>
        <v>0</v>
      </c>
      <c r="K11" s="26">
        <f>生産者価格評価表!AA9</f>
        <v>54154.423906761789</v>
      </c>
      <c r="L11" s="56">
        <f>生産者価格評価表!AB9</f>
        <v>493659.95995920454</v>
      </c>
      <c r="N11" s="60">
        <v>1746.3925319696975</v>
      </c>
      <c r="O11" s="26">
        <v>74709.435997814668</v>
      </c>
      <c r="P11" s="26">
        <v>11098.886622124865</v>
      </c>
      <c r="Q11" s="26">
        <v>8333.1749037394566</v>
      </c>
      <c r="R11" s="26">
        <v>37766.66511020327</v>
      </c>
      <c r="S11" s="26">
        <v>-9.3560081967723328</v>
      </c>
      <c r="T11" s="26">
        <v>0</v>
      </c>
      <c r="U11" s="26">
        <v>57593.001300123658</v>
      </c>
      <c r="V11" s="26">
        <v>525200.49721147702</v>
      </c>
      <c r="W11" s="27">
        <f t="shared" si="2"/>
        <v>716438.6976692559</v>
      </c>
      <c r="X11" s="26">
        <f>生産者価格評価表!AJ9</f>
        <v>716438.62754148606</v>
      </c>
      <c r="Y11" s="61">
        <f t="shared" si="3"/>
        <v>7.0127769839018583E-2</v>
      </c>
      <c r="Z11" s="28"/>
      <c r="AA11" s="60">
        <f>付加価値率!$F10*誘発額計算!N11</f>
        <v>660.40378259166846</v>
      </c>
      <c r="AB11" s="26">
        <f>付加価値率!$F10*誘発額計算!O11</f>
        <v>28251.60622543424</v>
      </c>
      <c r="AC11" s="26">
        <f>付加価値率!$F10*誘発額計算!P11</f>
        <v>4197.0785912261954</v>
      </c>
      <c r="AD11" s="26">
        <f>付加価値率!$F10*誘発額計算!Q11</f>
        <v>3151.2160792514142</v>
      </c>
      <c r="AE11" s="26">
        <f>付加価値率!$F10*誘発額計算!R11</f>
        <v>14281.58219762921</v>
      </c>
      <c r="AF11" s="26">
        <f>付加価値率!$F10*誘発額計算!S11</f>
        <v>-3.5380036790115605</v>
      </c>
      <c r="AG11" s="26">
        <f>付加価値率!$F10*誘発額計算!T11</f>
        <v>0</v>
      </c>
      <c r="AH11" s="26">
        <f>付加価値率!$F10*誘発額計算!U11</f>
        <v>21778.973061978544</v>
      </c>
      <c r="AI11" s="26">
        <f>付加価値率!$F10*誘発額計算!V11</f>
        <v>198606.20600930441</v>
      </c>
      <c r="AJ11" s="27">
        <f t="shared" si="4"/>
        <v>270923.52794373664</v>
      </c>
      <c r="AK11" s="26">
        <v>270922.41927014914</v>
      </c>
      <c r="AL11" s="65">
        <f t="shared" si="5"/>
        <v>1.1086735874996521</v>
      </c>
      <c r="AO11" s="5" t="s">
        <v>2</v>
      </c>
      <c r="AP11" s="13" t="s">
        <v>35</v>
      </c>
      <c r="AQ11" s="27">
        <f t="shared" si="6"/>
        <v>16108.953305950588</v>
      </c>
      <c r="AR11" s="27">
        <f t="shared" si="7"/>
        <v>689129.61660762713</v>
      </c>
      <c r="AS11" s="27">
        <f t="shared" si="8"/>
        <v>102377.58297225213</v>
      </c>
      <c r="AT11" s="27">
        <f t="shared" si="9"/>
        <v>76866.296068762327</v>
      </c>
      <c r="AU11" s="27">
        <f t="shared" si="10"/>
        <v>348364.66237951943</v>
      </c>
      <c r="AV11" s="27">
        <f t="shared" si="11"/>
        <v>-86.301044245711196</v>
      </c>
      <c r="AW11" s="27">
        <f t="shared" si="12"/>
        <v>0</v>
      </c>
      <c r="AX11" s="27">
        <f t="shared" si="13"/>
        <v>31717.887963073525</v>
      </c>
      <c r="AY11" s="27">
        <f t="shared" si="14"/>
        <v>290934.04405961151</v>
      </c>
      <c r="AZ11" s="27">
        <f t="shared" si="15"/>
        <v>1555412.742312551</v>
      </c>
      <c r="BA11" s="27">
        <f>生産者価格評価表!AH9</f>
        <v>-1555412.0954448264</v>
      </c>
      <c r="BB11" s="65">
        <f t="shared" si="16"/>
        <v>0.64686772460117936</v>
      </c>
      <c r="BC11" s="27"/>
      <c r="BE11" s="5" t="s">
        <v>2</v>
      </c>
      <c r="BF11" s="13" t="s">
        <v>35</v>
      </c>
      <c r="BG11" s="26">
        <v>5929.5249463814562</v>
      </c>
      <c r="BH11" s="26">
        <v>158575.21125782578</v>
      </c>
      <c r="BI11" s="26">
        <v>102350.51720698691</v>
      </c>
      <c r="BJ11" s="26">
        <v>56872.517486296885</v>
      </c>
      <c r="BK11" s="26">
        <v>141209.62540810066</v>
      </c>
      <c r="BL11" s="26">
        <v>-3.7740120208851131</v>
      </c>
      <c r="BM11" s="26">
        <v>0</v>
      </c>
      <c r="BN11" s="26">
        <v>31717.887963073525</v>
      </c>
      <c r="BO11" s="56">
        <v>290934.04405961151</v>
      </c>
      <c r="BR11" s="60">
        <f>移輸入係数!$D11*生産者価格評価表!R9</f>
        <v>10179.428359569132</v>
      </c>
      <c r="BS11" s="26">
        <f>移輸入係数!$D11*生産者価格評価表!S9</f>
        <v>530554.40534980129</v>
      </c>
      <c r="BT11" s="26">
        <f>移輸入係数!$D11*生産者価格評価表!T9</f>
        <v>27.065765265222481</v>
      </c>
      <c r="BU11" s="26">
        <f>移輸入係数!$D11*生産者価格評価表!U9</f>
        <v>19993.778582465446</v>
      </c>
      <c r="BV11" s="26">
        <f>移輸入係数!$D11*生産者価格評価表!V9</f>
        <v>207155.0369714188</v>
      </c>
      <c r="BW11" s="56">
        <f>移輸入係数!$D11*生産者価格評価表!W9</f>
        <v>-82.527032224826087</v>
      </c>
    </row>
    <row r="12" spans="2:76" x14ac:dyDescent="0.15">
      <c r="B12" s="5" t="s">
        <v>3</v>
      </c>
      <c r="C12" s="13" t="s">
        <v>36</v>
      </c>
      <c r="D12" s="26">
        <f>移輸入係数!$E12*生産者価格評価表!R10</f>
        <v>0</v>
      </c>
      <c r="E12" s="26">
        <f>移輸入係数!$E12*生産者価格評価表!S10</f>
        <v>0</v>
      </c>
      <c r="F12" s="26">
        <f>移輸入係数!$E12*生産者価格評価表!T10</f>
        <v>0</v>
      </c>
      <c r="G12" s="26">
        <f>移輸入係数!$E12*生産者価格評価表!U10</f>
        <v>206727.83322046051</v>
      </c>
      <c r="H12" s="26">
        <f>移輸入係数!$E12*生産者価格評価表!V10</f>
        <v>416040.2528096491</v>
      </c>
      <c r="I12" s="26">
        <f>移輸入係数!$E12*生産者価格評価表!W10</f>
        <v>0</v>
      </c>
      <c r="J12" s="26">
        <f>生産者価格評価表!X10</f>
        <v>0</v>
      </c>
      <c r="K12" s="26">
        <f>生産者価格評価表!AA10</f>
        <v>0</v>
      </c>
      <c r="L12" s="56">
        <f>生産者価格評価表!AB10</f>
        <v>0</v>
      </c>
      <c r="N12" s="60">
        <v>291.47806801634908</v>
      </c>
      <c r="O12" s="26">
        <v>23502.936467073461</v>
      </c>
      <c r="P12" s="26">
        <v>7922.125490230761</v>
      </c>
      <c r="Q12" s="26">
        <v>207339.49446956118</v>
      </c>
      <c r="R12" s="26">
        <v>419076.74739164248</v>
      </c>
      <c r="S12" s="26">
        <v>-8.3913973020324245E-2</v>
      </c>
      <c r="T12" s="26">
        <v>0</v>
      </c>
      <c r="U12" s="26">
        <v>1172.1196028523898</v>
      </c>
      <c r="V12" s="26">
        <v>10202.661453145844</v>
      </c>
      <c r="W12" s="27">
        <f t="shared" si="2"/>
        <v>669507.47902854939</v>
      </c>
      <c r="X12" s="26">
        <f>生産者価格評価表!AJ10</f>
        <v>669507.48797568073</v>
      </c>
      <c r="Y12" s="61">
        <f t="shared" si="3"/>
        <v>-8.9471313403919339E-3</v>
      </c>
      <c r="Z12" s="28"/>
      <c r="AA12" s="60">
        <f>付加価値率!$F11*誘発額計算!N12</f>
        <v>140.32606060336809</v>
      </c>
      <c r="AB12" s="26">
        <f>付加価値率!$F11*誘発額計算!O12</f>
        <v>11315.00050580365</v>
      </c>
      <c r="AC12" s="26">
        <f>付加価値率!$F11*誘発額計算!P12</f>
        <v>3813.9427409243513</v>
      </c>
      <c r="AD12" s="26">
        <f>付加価値率!$F11*誘発額計算!Q12</f>
        <v>99819.292286428186</v>
      </c>
      <c r="AE12" s="26">
        <f>付加価値率!$F11*誘発額計算!R12</f>
        <v>201755.79401961551</v>
      </c>
      <c r="AF12" s="26">
        <f>付加価値率!$F11*誘発額計算!S12</f>
        <v>-4.0398639059385198E-2</v>
      </c>
      <c r="AG12" s="26">
        <f>付加価値率!$F11*誘発額計算!T12</f>
        <v>0</v>
      </c>
      <c r="AH12" s="26">
        <f>付加価値率!$F11*誘発額計算!U12</f>
        <v>564.29263286812545</v>
      </c>
      <c r="AI12" s="26">
        <f>付加価値率!$F11*誘発額計算!V12</f>
        <v>4911.8594038076535</v>
      </c>
      <c r="AJ12" s="27">
        <f t="shared" si="4"/>
        <v>322320.46725141181</v>
      </c>
      <c r="AK12" s="26">
        <v>322320.47155882226</v>
      </c>
      <c r="AL12" s="65">
        <f t="shared" si="5"/>
        <v>-4.3074104469269514E-3</v>
      </c>
      <c r="AO12" s="5" t="s">
        <v>3</v>
      </c>
      <c r="AP12" s="13" t="s">
        <v>36</v>
      </c>
      <c r="AQ12" s="27">
        <f t="shared" si="6"/>
        <v>1.0610925007245944E-3</v>
      </c>
      <c r="AR12" s="27">
        <f t="shared" si="7"/>
        <v>8.555974657008987E-2</v>
      </c>
      <c r="AS12" s="27">
        <f t="shared" si="8"/>
        <v>2.8839589903592717E-2</v>
      </c>
      <c r="AT12" s="27">
        <f t="shared" si="9"/>
        <v>0.75479566673036891</v>
      </c>
      <c r="AU12" s="27">
        <f t="shared" si="10"/>
        <v>1.5256008690862637</v>
      </c>
      <c r="AV12" s="27">
        <f t="shared" si="11"/>
        <v>-3.0547920151878367E-7</v>
      </c>
      <c r="AW12" s="27">
        <f t="shared" si="12"/>
        <v>0</v>
      </c>
      <c r="AX12" s="27">
        <f t="shared" si="13"/>
        <v>4.2669670792150312E-3</v>
      </c>
      <c r="AY12" s="27">
        <f t="shared" si="14"/>
        <v>3.7141619707585408E-2</v>
      </c>
      <c r="AZ12" s="27">
        <f t="shared" si="15"/>
        <v>2.4372652460986384</v>
      </c>
      <c r="BA12" s="27">
        <f>生産者価格評価表!AH10</f>
        <v>-2.4372652786696443</v>
      </c>
      <c r="BB12" s="65">
        <f t="shared" si="16"/>
        <v>-3.2571005892378935E-8</v>
      </c>
      <c r="BC12" s="27"/>
      <c r="BE12" s="5" t="s">
        <v>3</v>
      </c>
      <c r="BF12" s="13" t="s">
        <v>36</v>
      </c>
      <c r="BG12" s="26">
        <v>1.0610925007245944E-3</v>
      </c>
      <c r="BH12" s="26">
        <v>8.555974657008987E-2</v>
      </c>
      <c r="BI12" s="26">
        <v>2.8839589903592717E-2</v>
      </c>
      <c r="BJ12" s="26">
        <v>2.2266826757209872E-3</v>
      </c>
      <c r="BK12" s="26">
        <v>1.1054010517399963E-2</v>
      </c>
      <c r="BL12" s="26">
        <v>-3.0547920151878367E-7</v>
      </c>
      <c r="BM12" s="26">
        <v>0</v>
      </c>
      <c r="BN12" s="26">
        <v>4.2669670792150312E-3</v>
      </c>
      <c r="BO12" s="56">
        <v>3.7141619707585408E-2</v>
      </c>
      <c r="BR12" s="60">
        <f>移輸入係数!$D12*生産者価格評価表!R10</f>
        <v>0</v>
      </c>
      <c r="BS12" s="26">
        <f>移輸入係数!$D12*生産者価格評価表!S10</f>
        <v>0</v>
      </c>
      <c r="BT12" s="26">
        <f>移輸入係数!$D12*生産者価格評価表!T10</f>
        <v>0</v>
      </c>
      <c r="BU12" s="26">
        <f>移輸入係数!$D12*生産者価格評価表!U10</f>
        <v>0.75256898405464789</v>
      </c>
      <c r="BV12" s="26">
        <f>移輸入係数!$D12*生産者価格評価表!V10</f>
        <v>1.5145468585688637</v>
      </c>
      <c r="BW12" s="56">
        <f>移輸入係数!$D12*生産者価格評価表!W10</f>
        <v>0</v>
      </c>
    </row>
    <row r="13" spans="2:76" x14ac:dyDescent="0.15">
      <c r="B13" s="5" t="s">
        <v>4</v>
      </c>
      <c r="C13" s="13" t="s">
        <v>37</v>
      </c>
      <c r="D13" s="26">
        <f>移輸入係数!$E13*生産者価格評価表!R11</f>
        <v>39.265055000274693</v>
      </c>
      <c r="E13" s="26">
        <f>移輸入係数!$E13*生産者価格評価表!S11</f>
        <v>58313.612899934851</v>
      </c>
      <c r="F13" s="26">
        <f>移輸入係数!$E13*生産者価格評価表!T11</f>
        <v>1074.2583215090908</v>
      </c>
      <c r="G13" s="26">
        <f>移輸入係数!$E13*生産者価格評価表!U11</f>
        <v>0</v>
      </c>
      <c r="H13" s="26">
        <f>移輸入係数!$E13*生産者価格評価表!V11</f>
        <v>0</v>
      </c>
      <c r="I13" s="26">
        <f>移輸入係数!$E13*生産者価格評価表!W11</f>
        <v>0</v>
      </c>
      <c r="J13" s="26">
        <f>生産者価格評価表!X11</f>
        <v>0</v>
      </c>
      <c r="K13" s="26">
        <f>生産者価格評価表!AA11</f>
        <v>362.91948101548303</v>
      </c>
      <c r="L13" s="56">
        <f>生産者価格評価表!AB11</f>
        <v>5056.0297719368891</v>
      </c>
      <c r="N13" s="60">
        <v>940.11616497509419</v>
      </c>
      <c r="O13" s="26">
        <v>96932.977905187116</v>
      </c>
      <c r="P13" s="26">
        <v>16982.000904379107</v>
      </c>
      <c r="Q13" s="26">
        <v>1976.2831088232988</v>
      </c>
      <c r="R13" s="26">
        <v>7814.9832898200621</v>
      </c>
      <c r="S13" s="26">
        <v>-0.22548996874983399</v>
      </c>
      <c r="T13" s="26">
        <v>0</v>
      </c>
      <c r="U13" s="26">
        <v>3820.9186598655965</v>
      </c>
      <c r="V13" s="26">
        <v>31364.34883193906</v>
      </c>
      <c r="W13" s="27">
        <f t="shared" si="2"/>
        <v>159831.4033750206</v>
      </c>
      <c r="X13" s="26">
        <f>生産者価格評価表!AJ11</f>
        <v>159831.44741820026</v>
      </c>
      <c r="Y13" s="61">
        <f t="shared" si="3"/>
        <v>-4.4043179659638554E-2</v>
      </c>
      <c r="Z13" s="28"/>
      <c r="AA13" s="60">
        <f>付加価値率!$F12*誘発額計算!N13</f>
        <v>407.00246482363713</v>
      </c>
      <c r="AB13" s="26">
        <f>付加価値率!$F12*誘発額計算!O13</f>
        <v>41964.985179412892</v>
      </c>
      <c r="AC13" s="26">
        <f>付加価値率!$F12*誘発額計算!P13</f>
        <v>7351.9810457706981</v>
      </c>
      <c r="AD13" s="26">
        <f>付加価値率!$F12*誘発額計算!Q13</f>
        <v>855.58798630136516</v>
      </c>
      <c r="AE13" s="26">
        <f>付加価値率!$F12*誘発額計算!R13</f>
        <v>3383.3238699778831</v>
      </c>
      <c r="AF13" s="26">
        <f>付加価値率!$F12*誘発額計算!S13</f>
        <v>-9.7620886113173752E-2</v>
      </c>
      <c r="AG13" s="26">
        <f>付加価値率!$F12*誘発額計算!T13</f>
        <v>0</v>
      </c>
      <c r="AH13" s="26">
        <f>付加価値率!$F12*誘発額計算!U13</f>
        <v>1654.1820791871235</v>
      </c>
      <c r="AI13" s="26">
        <f>付加価値率!$F12*誘発額計算!V13</f>
        <v>13578.499932001216</v>
      </c>
      <c r="AJ13" s="27">
        <f t="shared" si="4"/>
        <v>69195.464936588702</v>
      </c>
      <c r="AK13" s="26">
        <v>69195.484004107537</v>
      </c>
      <c r="AL13" s="65">
        <f t="shared" si="5"/>
        <v>-1.9067518835072406E-2</v>
      </c>
      <c r="AO13" s="5" t="s">
        <v>4</v>
      </c>
      <c r="AP13" s="13" t="s">
        <v>37</v>
      </c>
      <c r="AQ13" s="27">
        <f t="shared" si="6"/>
        <v>417.56731118846818</v>
      </c>
      <c r="AR13" s="27">
        <f t="shared" si="7"/>
        <v>43054.299518860498</v>
      </c>
      <c r="AS13" s="27">
        <f t="shared" si="8"/>
        <v>7542.8215367720841</v>
      </c>
      <c r="AT13" s="27">
        <f t="shared" si="9"/>
        <v>877.79707938581601</v>
      </c>
      <c r="AU13" s="27">
        <f t="shared" si="10"/>
        <v>3471.1471633927536</v>
      </c>
      <c r="AV13" s="27">
        <f t="shared" si="11"/>
        <v>-0.10015489942493901</v>
      </c>
      <c r="AW13" s="27">
        <f t="shared" si="12"/>
        <v>0</v>
      </c>
      <c r="AX13" s="27">
        <f t="shared" si="13"/>
        <v>1535.9244665712417</v>
      </c>
      <c r="AY13" s="27">
        <f t="shared" si="14"/>
        <v>11685.25173914488</v>
      </c>
      <c r="AZ13" s="27">
        <f t="shared" si="15"/>
        <v>68584.70866041632</v>
      </c>
      <c r="BA13" s="27">
        <f>生産者価格評価表!AH11</f>
        <v>-68584.728222884005</v>
      </c>
      <c r="BB13" s="65">
        <f t="shared" si="16"/>
        <v>-1.9562467685318552E-2</v>
      </c>
      <c r="BC13" s="27"/>
      <c r="BE13" s="5" t="s">
        <v>4</v>
      </c>
      <c r="BF13" s="13" t="s">
        <v>37</v>
      </c>
      <c r="BG13" s="26">
        <v>400.12712235758431</v>
      </c>
      <c r="BH13" s="26">
        <v>17153.39551200721</v>
      </c>
      <c r="BI13" s="26">
        <v>7065.6728869068074</v>
      </c>
      <c r="BJ13" s="26">
        <v>877.79707938581601</v>
      </c>
      <c r="BK13" s="26">
        <v>3471.1471633927536</v>
      </c>
      <c r="BL13" s="26">
        <v>-0.10015489942493901</v>
      </c>
      <c r="BM13" s="26">
        <v>0</v>
      </c>
      <c r="BN13" s="26">
        <v>1535.9244665712417</v>
      </c>
      <c r="BO13" s="56">
        <v>11685.25173914488</v>
      </c>
      <c r="BR13" s="60">
        <f>移輸入係数!$D13*生産者価格評価表!R11</f>
        <v>17.440188830883876</v>
      </c>
      <c r="BS13" s="26">
        <f>移輸入係数!$D13*生産者価格評価表!S11</f>
        <v>25900.904006853289</v>
      </c>
      <c r="BT13" s="26">
        <f>移輸入係数!$D13*生産者価格評価表!T11</f>
        <v>477.14864986527681</v>
      </c>
      <c r="BU13" s="26">
        <f>移輸入係数!$D13*生産者価格評価表!U11</f>
        <v>0</v>
      </c>
      <c r="BV13" s="26">
        <f>移輸入係数!$D13*生産者価格評価表!V11</f>
        <v>0</v>
      </c>
      <c r="BW13" s="56">
        <f>移輸入係数!$D13*生産者価格評価表!W11</f>
        <v>0</v>
      </c>
    </row>
    <row r="14" spans="2:76" x14ac:dyDescent="0.15">
      <c r="B14" s="5" t="s">
        <v>5</v>
      </c>
      <c r="C14" s="13" t="s">
        <v>38</v>
      </c>
      <c r="D14" s="26">
        <f>移輸入係数!$E14*生産者価格評価表!R12</f>
        <v>9457.1748604708901</v>
      </c>
      <c r="E14" s="26">
        <f>移輸入係数!$E14*生産者価格評価表!S12</f>
        <v>408392.89683223155</v>
      </c>
      <c r="F14" s="26">
        <f>移輸入係数!$E14*生産者価格評価表!T12</f>
        <v>51.328775475953577</v>
      </c>
      <c r="G14" s="26">
        <f>移輸入係数!$E14*生産者価格評価表!U12</f>
        <v>3426.151611023085</v>
      </c>
      <c r="H14" s="26">
        <f>移輸入係数!$E14*生産者価格評価表!V12</f>
        <v>41899.96643870118</v>
      </c>
      <c r="I14" s="26">
        <f>移輸入係数!$E14*生産者価格評価表!W12</f>
        <v>0</v>
      </c>
      <c r="J14" s="26">
        <f>生産者価格評価表!X12</f>
        <v>0</v>
      </c>
      <c r="K14" s="26">
        <f>生産者価格評価表!AA12</f>
        <v>51352.36340951686</v>
      </c>
      <c r="L14" s="56">
        <f>生産者価格評価表!AB12</f>
        <v>114084.68253140748</v>
      </c>
      <c r="N14" s="60">
        <v>10886.241932545103</v>
      </c>
      <c r="O14" s="26">
        <v>444750.34280531062</v>
      </c>
      <c r="P14" s="26">
        <v>23099.64590871799</v>
      </c>
      <c r="Q14" s="26">
        <v>13776.869773872662</v>
      </c>
      <c r="R14" s="26">
        <v>68639.998498035915</v>
      </c>
      <c r="S14" s="26">
        <v>-0.59340330346666004</v>
      </c>
      <c r="T14" s="26">
        <v>0</v>
      </c>
      <c r="U14" s="26">
        <v>57111.633423633459</v>
      </c>
      <c r="V14" s="26">
        <v>167064.16567937276</v>
      </c>
      <c r="W14" s="27">
        <f t="shared" si="2"/>
        <v>785328.30461818504</v>
      </c>
      <c r="X14" s="26">
        <f>生産者価格評価表!AJ12</f>
        <v>785328.31896236935</v>
      </c>
      <c r="Y14" s="61">
        <f t="shared" si="3"/>
        <v>-1.4344184310175478E-2</v>
      </c>
      <c r="Z14" s="28"/>
      <c r="AA14" s="60">
        <f>付加価値率!$F13*誘発額計算!N14</f>
        <v>7606.4924682725687</v>
      </c>
      <c r="AB14" s="26">
        <f>付加価値率!$F13*誘発額計算!O14</f>
        <v>310758.30886107514</v>
      </c>
      <c r="AC14" s="26">
        <f>付加価値率!$F13*誘発額計算!P14</f>
        <v>16140.306610230544</v>
      </c>
      <c r="AD14" s="26">
        <f>付加価値率!$F13*誘発額計算!Q14</f>
        <v>9626.2472229325722</v>
      </c>
      <c r="AE14" s="26">
        <f>付加価値率!$F13*誘発額計算!R14</f>
        <v>47960.502332459757</v>
      </c>
      <c r="AF14" s="26">
        <f>付加価値率!$F13*誘発額計算!S14</f>
        <v>-0.41462589077440665</v>
      </c>
      <c r="AG14" s="26">
        <f>付加価値率!$F13*誘発額計算!T14</f>
        <v>0</v>
      </c>
      <c r="AH14" s="26">
        <f>付加価値率!$F13*誘発額計算!U14</f>
        <v>39905.342190576193</v>
      </c>
      <c r="AI14" s="26">
        <f>付加価値率!$F13*誘発額計算!V14</f>
        <v>116731.95633833343</v>
      </c>
      <c r="AJ14" s="27">
        <f t="shared" si="4"/>
        <v>548728.74139798945</v>
      </c>
      <c r="AK14" s="26">
        <v>548728.75142063363</v>
      </c>
      <c r="AL14" s="65">
        <f t="shared" si="5"/>
        <v>-1.0022644186392426E-2</v>
      </c>
      <c r="AO14" s="5" t="s">
        <v>5</v>
      </c>
      <c r="AP14" s="13" t="s">
        <v>38</v>
      </c>
      <c r="AQ14" s="27">
        <f t="shared" si="6"/>
        <v>1839.0668225547404</v>
      </c>
      <c r="AR14" s="27">
        <f t="shared" si="7"/>
        <v>75133.880437458807</v>
      </c>
      <c r="AS14" s="27">
        <f t="shared" si="8"/>
        <v>3902.3377090751246</v>
      </c>
      <c r="AT14" s="27">
        <f t="shared" si="9"/>
        <v>2327.3949152315945</v>
      </c>
      <c r="AU14" s="27">
        <f t="shared" si="10"/>
        <v>11595.695256465133</v>
      </c>
      <c r="AV14" s="27">
        <f t="shared" si="11"/>
        <v>-0.10024656208837164</v>
      </c>
      <c r="AW14" s="27">
        <f t="shared" si="12"/>
        <v>0</v>
      </c>
      <c r="AX14" s="27">
        <f t="shared" si="13"/>
        <v>972.94203736476959</v>
      </c>
      <c r="AY14" s="27">
        <f t="shared" si="14"/>
        <v>8950.0867551215651</v>
      </c>
      <c r="AZ14" s="27">
        <f t="shared" si="15"/>
        <v>104721.30368670965</v>
      </c>
      <c r="BA14" s="27">
        <f>生産者価格評価表!AH12</f>
        <v>-104721.30610994382</v>
      </c>
      <c r="BB14" s="65">
        <f t="shared" si="16"/>
        <v>-2.423234167508781E-3</v>
      </c>
      <c r="BC14" s="27"/>
      <c r="BE14" s="5" t="s">
        <v>5</v>
      </c>
      <c r="BF14" s="13" t="s">
        <v>38</v>
      </c>
      <c r="BG14" s="26">
        <v>241.4193856559543</v>
      </c>
      <c r="BH14" s="26">
        <v>6142.0436047836356</v>
      </c>
      <c r="BI14" s="26">
        <v>3893.6664845510782</v>
      </c>
      <c r="BJ14" s="26">
        <v>1748.5981370672189</v>
      </c>
      <c r="BK14" s="26">
        <v>4517.3261901663018</v>
      </c>
      <c r="BL14" s="26">
        <v>-0.10024656208837164</v>
      </c>
      <c r="BM14" s="26">
        <v>0</v>
      </c>
      <c r="BN14" s="26">
        <v>972.94203736476959</v>
      </c>
      <c r="BO14" s="56">
        <v>8950.0867551215651</v>
      </c>
      <c r="BR14" s="60">
        <f>移輸入係数!$D14*生産者価格評価表!R12</f>
        <v>1597.6474368987861</v>
      </c>
      <c r="BS14" s="26">
        <f>移輸入係数!$D14*生産者価格評価表!S12</f>
        <v>68991.836832675166</v>
      </c>
      <c r="BT14" s="26">
        <f>移輸入係数!$D14*生産者価格評価表!T12</f>
        <v>8.6712245240464245</v>
      </c>
      <c r="BU14" s="26">
        <f>移輸入係数!$D14*生産者価格評価表!U12</f>
        <v>578.7967781643755</v>
      </c>
      <c r="BV14" s="26">
        <f>移輸入係数!$D14*生産者価格評価表!V12</f>
        <v>7078.3690662988301</v>
      </c>
      <c r="BW14" s="56">
        <f>移輸入係数!$D14*生産者価格評価表!W12</f>
        <v>0</v>
      </c>
    </row>
    <row r="15" spans="2:76" x14ac:dyDescent="0.15">
      <c r="B15" s="5" t="s">
        <v>6</v>
      </c>
      <c r="C15" s="13" t="s">
        <v>39</v>
      </c>
      <c r="D15" s="26">
        <f>移輸入係数!$E15*生産者価格評価表!R13</f>
        <v>1.911252501740313</v>
      </c>
      <c r="E15" s="26">
        <f>移輸入係数!$E15*生産者価格評価表!S13</f>
        <v>248082.43043345696</v>
      </c>
      <c r="F15" s="26">
        <f>移輸入係数!$E15*生産者価格評価表!T13</f>
        <v>0</v>
      </c>
      <c r="G15" s="26">
        <f>移輸入係数!$E15*生産者価格評価表!U13</f>
        <v>0</v>
      </c>
      <c r="H15" s="26">
        <f>移輸入係数!$E15*生産者価格評価表!V13</f>
        <v>0</v>
      </c>
      <c r="I15" s="26">
        <f>移輸入係数!$E15*生産者価格評価表!W13</f>
        <v>0</v>
      </c>
      <c r="J15" s="26">
        <f>生産者価格評価表!X13</f>
        <v>0</v>
      </c>
      <c r="K15" s="26">
        <f>生産者価格評価表!AA13</f>
        <v>24907.097833676089</v>
      </c>
      <c r="L15" s="56">
        <f>生産者価格評価表!AB13</f>
        <v>18915.864318534102</v>
      </c>
      <c r="N15" s="60">
        <v>929.05177286558398</v>
      </c>
      <c r="O15" s="26">
        <v>362218.26712449826</v>
      </c>
      <c r="P15" s="26">
        <v>20135.398895001745</v>
      </c>
      <c r="Q15" s="26">
        <v>3556.7763996106228</v>
      </c>
      <c r="R15" s="26">
        <v>12903.083827161738</v>
      </c>
      <c r="S15" s="26">
        <v>-0.19105276059645643</v>
      </c>
      <c r="T15" s="26">
        <v>0</v>
      </c>
      <c r="U15" s="26">
        <v>30348.493644901959</v>
      </c>
      <c r="V15" s="26">
        <v>50239.571520579222</v>
      </c>
      <c r="W15" s="27">
        <f t="shared" si="2"/>
        <v>480330.45213185856</v>
      </c>
      <c r="X15" s="26">
        <f>生産者価格評価表!AJ13</f>
        <v>480330.44851466292</v>
      </c>
      <c r="Y15" s="61">
        <f t="shared" si="3"/>
        <v>3.6171956453472376E-3</v>
      </c>
      <c r="Z15" s="28"/>
      <c r="AA15" s="60">
        <f>付加価値率!$F14*誘発額計算!N15</f>
        <v>572.7465853283511</v>
      </c>
      <c r="AB15" s="26">
        <f>付加価値率!$F14*誘発額計算!O15</f>
        <v>223302.16861781321</v>
      </c>
      <c r="AC15" s="26">
        <f>付加価値率!$F14*誘発額計算!P15</f>
        <v>12413.173623000053</v>
      </c>
      <c r="AD15" s="26">
        <f>付加価値率!$F14*誘発額計算!Q15</f>
        <v>2192.6996935489246</v>
      </c>
      <c r="AE15" s="26">
        <f>付加価値率!$F14*誘発額計算!R15</f>
        <v>7954.5590655490605</v>
      </c>
      <c r="AF15" s="26">
        <f>付加価値率!$F14*誘発額計算!S15</f>
        <v>-0.11778118232492416</v>
      </c>
      <c r="AG15" s="26">
        <f>付加価値率!$F14*誘発額計算!T15</f>
        <v>0</v>
      </c>
      <c r="AH15" s="26">
        <f>付加価値率!$F14*誘発額計算!U15</f>
        <v>18709.394473639957</v>
      </c>
      <c r="AI15" s="26">
        <f>付加価値率!$F14*誘発額計算!V15</f>
        <v>30971.947825919873</v>
      </c>
      <c r="AJ15" s="27">
        <f t="shared" si="4"/>
        <v>296116.57210361713</v>
      </c>
      <c r="AK15" s="26">
        <v>296116.56987366988</v>
      </c>
      <c r="AL15" s="65">
        <f t="shared" si="5"/>
        <v>2.2299472475424409E-3</v>
      </c>
      <c r="AO15" s="5" t="s">
        <v>6</v>
      </c>
      <c r="AP15" s="13" t="s">
        <v>39</v>
      </c>
      <c r="AQ15" s="27">
        <f t="shared" si="6"/>
        <v>55.383214590151191</v>
      </c>
      <c r="AR15" s="27">
        <f t="shared" si="7"/>
        <v>21592.781589289541</v>
      </c>
      <c r="AS15" s="27">
        <f t="shared" si="8"/>
        <v>1200.3239759400551</v>
      </c>
      <c r="AT15" s="27">
        <f t="shared" si="9"/>
        <v>212.02877637403802</v>
      </c>
      <c r="AU15" s="27">
        <f t="shared" si="10"/>
        <v>769.18669265356277</v>
      </c>
      <c r="AV15" s="27">
        <f t="shared" si="11"/>
        <v>-1.13891565004152E-2</v>
      </c>
      <c r="AW15" s="27">
        <f t="shared" si="12"/>
        <v>0</v>
      </c>
      <c r="AX15" s="27">
        <f t="shared" si="13"/>
        <v>324.3758859138124</v>
      </c>
      <c r="AY15" s="27">
        <f t="shared" si="14"/>
        <v>1867.2883992019706</v>
      </c>
      <c r="AZ15" s="27">
        <f t="shared" si="15"/>
        <v>26021.357144806629</v>
      </c>
      <c r="BA15" s="27">
        <f>生産者価格評価表!AH13</f>
        <v>-26021.356929176112</v>
      </c>
      <c r="BB15" s="65">
        <f t="shared" si="16"/>
        <v>2.1563051632256247E-4</v>
      </c>
      <c r="BC15" s="27"/>
      <c r="BE15" s="5" t="s">
        <v>6</v>
      </c>
      <c r="BF15" s="13" t="s">
        <v>39</v>
      </c>
      <c r="BG15" s="26">
        <v>55.269279812207266</v>
      </c>
      <c r="BH15" s="26">
        <v>6803.9367885700676</v>
      </c>
      <c r="BI15" s="26">
        <v>1200.3239759400551</v>
      </c>
      <c r="BJ15" s="26">
        <v>212.02877637403802</v>
      </c>
      <c r="BK15" s="26">
        <v>769.18669265356277</v>
      </c>
      <c r="BL15" s="26">
        <v>-1.13891565004152E-2</v>
      </c>
      <c r="BM15" s="26">
        <v>0</v>
      </c>
      <c r="BN15" s="26">
        <v>324.3758859138124</v>
      </c>
      <c r="BO15" s="56">
        <v>1867.2883992019706</v>
      </c>
      <c r="BR15" s="60">
        <f>移輸入係数!$D15*生産者価格評価表!R13</f>
        <v>0.11393477794392168</v>
      </c>
      <c r="BS15" s="26">
        <f>移輸入係数!$D15*生産者価格評価表!S13</f>
        <v>14788.844800719473</v>
      </c>
      <c r="BT15" s="26">
        <f>移輸入係数!$D15*生産者価格評価表!T13</f>
        <v>0</v>
      </c>
      <c r="BU15" s="26">
        <f>移輸入係数!$D15*生産者価格評価表!U13</f>
        <v>0</v>
      </c>
      <c r="BV15" s="26">
        <f>移輸入係数!$D15*生産者価格評価表!V13</f>
        <v>0</v>
      </c>
      <c r="BW15" s="56">
        <f>移輸入係数!$D15*生産者価格評価表!W13</f>
        <v>0</v>
      </c>
    </row>
    <row r="16" spans="2:76" x14ac:dyDescent="0.15">
      <c r="B16" s="5" t="s">
        <v>7</v>
      </c>
      <c r="C16" s="13" t="s">
        <v>40</v>
      </c>
      <c r="D16" s="26">
        <f>移輸入係数!$E16*生産者価格評価表!R14</f>
        <v>0</v>
      </c>
      <c r="E16" s="26">
        <f>移輸入係数!$E16*生産者価格評価表!S14</f>
        <v>730614.30270810041</v>
      </c>
      <c r="F16" s="26">
        <f>移輸入係数!$E16*生産者価格評価表!T14</f>
        <v>47.028687433150132</v>
      </c>
      <c r="G16" s="26">
        <f>移輸入係数!$E16*生産者価格評価表!U14</f>
        <v>0</v>
      </c>
      <c r="H16" s="26">
        <f>移輸入係数!$E16*生産者価格評価表!V14</f>
        <v>21354.552186781391</v>
      </c>
      <c r="I16" s="26">
        <f>移輸入係数!$E16*生産者価格評価表!W14</f>
        <v>0</v>
      </c>
      <c r="J16" s="26">
        <f>生産者価格評価表!X14</f>
        <v>0</v>
      </c>
      <c r="K16" s="26">
        <f>生産者価格評価表!AA14</f>
        <v>374.83071746467607</v>
      </c>
      <c r="L16" s="56">
        <f>生産者価格評価表!AB14</f>
        <v>60299.656148470982</v>
      </c>
      <c r="N16" s="60">
        <v>1270.9601142274657</v>
      </c>
      <c r="O16" s="26">
        <v>812896.28768159891</v>
      </c>
      <c r="P16" s="26">
        <v>15389.283990248416</v>
      </c>
      <c r="Q16" s="26">
        <v>2655.4368190859782</v>
      </c>
      <c r="R16" s="26">
        <v>34768.192650078803</v>
      </c>
      <c r="S16" s="26">
        <v>-0.31166581096886381</v>
      </c>
      <c r="T16" s="26">
        <v>0</v>
      </c>
      <c r="U16" s="26">
        <v>5098.4697099161158</v>
      </c>
      <c r="V16" s="26">
        <v>95316.973909930646</v>
      </c>
      <c r="W16" s="27">
        <f t="shared" si="2"/>
        <v>967395.29320927546</v>
      </c>
      <c r="X16" s="26">
        <f>生産者価格評価表!AJ14</f>
        <v>967395.28915889002</v>
      </c>
      <c r="Y16" s="61">
        <f t="shared" si="3"/>
        <v>4.0503854397684336E-3</v>
      </c>
      <c r="Z16" s="28"/>
      <c r="AA16" s="60">
        <f>付加価値率!$F15*誘発額計算!N16</f>
        <v>1020.7438552850161</v>
      </c>
      <c r="AB16" s="26">
        <f>付加価値率!$F15*誘発額計算!O16</f>
        <v>652859.89807740704</v>
      </c>
      <c r="AC16" s="26">
        <f>付加価値率!$F15*誘発額計算!P16</f>
        <v>12359.567302259782</v>
      </c>
      <c r="AD16" s="26">
        <f>付加価値率!$F15*誘発額計算!Q16</f>
        <v>2132.6560808929485</v>
      </c>
      <c r="AE16" s="26">
        <f>付加価値率!$F15*誘発額計算!R16</f>
        <v>27923.314516054121</v>
      </c>
      <c r="AF16" s="26">
        <f>付加価値率!$F15*誘発額計算!S16</f>
        <v>-0.25030758863920782</v>
      </c>
      <c r="AG16" s="26">
        <f>付加価値率!$F15*誘発額計算!T16</f>
        <v>0</v>
      </c>
      <c r="AH16" s="26">
        <f>付加価値率!$F15*誘発額計算!U16</f>
        <v>4094.7245861582123</v>
      </c>
      <c r="AI16" s="26">
        <f>付加価値率!$F15*誘発額計算!V16</f>
        <v>76551.745671470388</v>
      </c>
      <c r="AJ16" s="27">
        <f t="shared" si="4"/>
        <v>776942.39978193876</v>
      </c>
      <c r="AK16" s="26">
        <v>776942.39652896032</v>
      </c>
      <c r="AL16" s="65">
        <f t="shared" si="5"/>
        <v>3.2529784366488457E-3</v>
      </c>
      <c r="AO16" s="5" t="s">
        <v>7</v>
      </c>
      <c r="AP16" s="13" t="s">
        <v>40</v>
      </c>
      <c r="AQ16" s="27">
        <f t="shared" si="6"/>
        <v>80.300343587880889</v>
      </c>
      <c r="AR16" s="27">
        <f t="shared" si="7"/>
        <v>51359.48049937209</v>
      </c>
      <c r="AS16" s="27">
        <f t="shared" si="8"/>
        <v>972.30808280680276</v>
      </c>
      <c r="AT16" s="27">
        <f t="shared" si="9"/>
        <v>167.77276215164602</v>
      </c>
      <c r="AU16" s="27">
        <f t="shared" si="10"/>
        <v>2196.6840536360783</v>
      </c>
      <c r="AV16" s="27">
        <f t="shared" si="11"/>
        <v>-1.9691311651119366E-2</v>
      </c>
      <c r="AW16" s="27">
        <f t="shared" si="12"/>
        <v>0</v>
      </c>
      <c r="AX16" s="27">
        <f t="shared" si="13"/>
        <v>298.44353873332989</v>
      </c>
      <c r="AY16" s="27">
        <f t="shared" si="14"/>
        <v>2212.4239905674681</v>
      </c>
      <c r="AZ16" s="27">
        <f t="shared" si="15"/>
        <v>57287.393579543641</v>
      </c>
      <c r="BA16" s="27">
        <f>生産者価格評価表!AH14</f>
        <v>-57287.393323636854</v>
      </c>
      <c r="BB16" s="65">
        <f t="shared" si="16"/>
        <v>2.5590678706066683E-4</v>
      </c>
      <c r="BC16" s="27"/>
      <c r="BE16" s="5" t="s">
        <v>7</v>
      </c>
      <c r="BF16" s="13" t="s">
        <v>40</v>
      </c>
      <c r="BG16" s="26">
        <v>80.300343587880889</v>
      </c>
      <c r="BH16" s="26">
        <v>5198.6459610346665</v>
      </c>
      <c r="BI16" s="26">
        <v>969.3367702399529</v>
      </c>
      <c r="BJ16" s="26">
        <v>167.77276215164602</v>
      </c>
      <c r="BK16" s="26">
        <v>847.48524041747385</v>
      </c>
      <c r="BL16" s="26">
        <v>-1.9691311651119366E-2</v>
      </c>
      <c r="BM16" s="26">
        <v>0</v>
      </c>
      <c r="BN16" s="26">
        <v>298.44353873332989</v>
      </c>
      <c r="BO16" s="56">
        <v>2212.4239905674681</v>
      </c>
      <c r="BR16" s="60">
        <f>移輸入係数!$D16*生産者価格評価表!R14</f>
        <v>0</v>
      </c>
      <c r="BS16" s="26">
        <f>移輸入係数!$D16*生産者価格評価表!S14</f>
        <v>46160.834538337425</v>
      </c>
      <c r="BT16" s="26">
        <f>移輸入係数!$D16*生産者価格評価表!T14</f>
        <v>2.9713125668498672</v>
      </c>
      <c r="BU16" s="26">
        <f>移輸入係数!$D16*生産者価格評価表!U14</f>
        <v>0</v>
      </c>
      <c r="BV16" s="26">
        <f>移輸入係数!$D16*生産者価格評価表!V14</f>
        <v>1349.1988132186045</v>
      </c>
      <c r="BW16" s="56">
        <f>移輸入係数!$D16*生産者価格評価表!W14</f>
        <v>0</v>
      </c>
    </row>
    <row r="17" spans="2:75" x14ac:dyDescent="0.15">
      <c r="B17" s="5" t="s">
        <v>8</v>
      </c>
      <c r="C17" s="13" t="s">
        <v>41</v>
      </c>
      <c r="D17" s="26">
        <f>移輸入係数!$E17*生産者価格評価表!R15</f>
        <v>1599.6492876765117</v>
      </c>
      <c r="E17" s="26">
        <f>移輸入係数!$E17*生産者価格評価表!S15</f>
        <v>112090.93263976953</v>
      </c>
      <c r="F17" s="26">
        <f>移輸入係数!$E17*生産者価格評価表!T15</f>
        <v>206.27914202666832</v>
      </c>
      <c r="G17" s="26">
        <f>移輸入係数!$E17*生産者価格評価表!U15</f>
        <v>332.81488714189504</v>
      </c>
      <c r="H17" s="26">
        <f>移輸入係数!$E17*生産者価格評価表!V15</f>
        <v>3582.4263437549585</v>
      </c>
      <c r="I17" s="26">
        <f>移輸入係数!$E17*生産者価格評価表!W15</f>
        <v>0</v>
      </c>
      <c r="J17" s="26">
        <f>生産者価格評価表!X15</f>
        <v>0</v>
      </c>
      <c r="K17" s="26">
        <f>生産者価格評価表!AA15</f>
        <v>8079.780370404761</v>
      </c>
      <c r="L17" s="56">
        <f>生産者価格評価表!AB15</f>
        <v>107167.23202757152</v>
      </c>
      <c r="N17" s="60">
        <v>2784.7860750799887</v>
      </c>
      <c r="O17" s="26">
        <v>159125.15313339361</v>
      </c>
      <c r="P17" s="26">
        <v>24240.873861104217</v>
      </c>
      <c r="Q17" s="26">
        <v>7737.720860514426</v>
      </c>
      <c r="R17" s="26">
        <v>23946.571444238765</v>
      </c>
      <c r="S17" s="26">
        <v>-0.37191373047346321</v>
      </c>
      <c r="T17" s="26">
        <v>0</v>
      </c>
      <c r="U17" s="26">
        <v>13641.702121394434</v>
      </c>
      <c r="V17" s="26">
        <v>145167.9256580467</v>
      </c>
      <c r="W17" s="27">
        <f t="shared" si="2"/>
        <v>376644.36124004168</v>
      </c>
      <c r="X17" s="26">
        <f>生産者価格評価表!AJ15</f>
        <v>376644.42457135883</v>
      </c>
      <c r="Y17" s="61">
        <f t="shared" si="3"/>
        <v>-6.3331317156553268E-2</v>
      </c>
      <c r="Z17" s="28"/>
      <c r="AA17" s="60">
        <f>付加価値率!$F16*誘発額計算!N17</f>
        <v>1549.456992903431</v>
      </c>
      <c r="AB17" s="26">
        <f>付加価値率!$F16*誘発額計算!O17</f>
        <v>88537.350669668245</v>
      </c>
      <c r="AC17" s="26">
        <f>付加価値率!$F16*誘発額計算!P17</f>
        <v>13487.639806263778</v>
      </c>
      <c r="AD17" s="26">
        <f>付加価値率!$F16*誘発額計算!Q17</f>
        <v>4305.273501525412</v>
      </c>
      <c r="AE17" s="26">
        <f>付加価値率!$F16*誘発額計算!R17</f>
        <v>13323.889727964692</v>
      </c>
      <c r="AF17" s="26">
        <f>付加価値率!$F16*誘発額計算!S17</f>
        <v>-0.20693306950781026</v>
      </c>
      <c r="AG17" s="26">
        <f>付加価値率!$F16*誘発額計算!T17</f>
        <v>0</v>
      </c>
      <c r="AH17" s="26">
        <f>付加価値率!$F16*誘発額計算!U17</f>
        <v>7590.252959194735</v>
      </c>
      <c r="AI17" s="26">
        <f>付加価値率!$F16*誘発額計算!V17</f>
        <v>80771.539174579171</v>
      </c>
      <c r="AJ17" s="27">
        <f t="shared" si="4"/>
        <v>209565.19589902996</v>
      </c>
      <c r="AK17" s="26">
        <v>209565.2311366208</v>
      </c>
      <c r="AL17" s="65">
        <f t="shared" si="5"/>
        <v>-3.5237590840552002E-2</v>
      </c>
      <c r="AO17" s="5" t="s">
        <v>8</v>
      </c>
      <c r="AP17" s="13" t="s">
        <v>41</v>
      </c>
      <c r="AQ17" s="27">
        <f t="shared" si="6"/>
        <v>1535.2413172696868</v>
      </c>
      <c r="AR17" s="27">
        <f t="shared" si="7"/>
        <v>87725.054320459734</v>
      </c>
      <c r="AS17" s="27">
        <f t="shared" si="8"/>
        <v>13363.895866658626</v>
      </c>
      <c r="AT17" s="27">
        <f t="shared" si="9"/>
        <v>4265.7742628291799</v>
      </c>
      <c r="AU17" s="27">
        <f t="shared" si="10"/>
        <v>13201.648132734867</v>
      </c>
      <c r="AV17" s="27">
        <f t="shared" si="11"/>
        <v>-0.20503453769473573</v>
      </c>
      <c r="AW17" s="27">
        <f t="shared" si="12"/>
        <v>0</v>
      </c>
      <c r="AX17" s="27">
        <f t="shared" si="13"/>
        <v>3066.2650003717231</v>
      </c>
      <c r="AY17" s="27">
        <f t="shared" si="14"/>
        <v>20949.628938638256</v>
      </c>
      <c r="AZ17" s="27">
        <f t="shared" si="15"/>
        <v>144107.30280442437</v>
      </c>
      <c r="BA17" s="27">
        <f>生産者価格評価表!AH15</f>
        <v>-144107.33771872375</v>
      </c>
      <c r="BB17" s="65">
        <f t="shared" si="16"/>
        <v>-3.4914299380034208E-2</v>
      </c>
      <c r="BC17" s="27"/>
      <c r="BE17" s="5" t="s">
        <v>8</v>
      </c>
      <c r="BF17" s="13" t="s">
        <v>41</v>
      </c>
      <c r="BG17" s="26">
        <v>653.36112490644973</v>
      </c>
      <c r="BH17" s="26">
        <v>25929.775817810438</v>
      </c>
      <c r="BI17" s="26">
        <v>13250.175008685294</v>
      </c>
      <c r="BJ17" s="26">
        <v>4082.2947595685901</v>
      </c>
      <c r="BK17" s="26">
        <v>11226.670956489825</v>
      </c>
      <c r="BL17" s="26">
        <v>-0.20503453769473573</v>
      </c>
      <c r="BM17" s="26">
        <v>0</v>
      </c>
      <c r="BN17" s="26">
        <v>3066.2650003717231</v>
      </c>
      <c r="BO17" s="56">
        <v>20949.628938638256</v>
      </c>
      <c r="BR17" s="60">
        <f>移輸入係数!$D17*生産者価格評価表!R15</f>
        <v>881.88019236323703</v>
      </c>
      <c r="BS17" s="26">
        <f>移輸入係数!$D17*生産者価格評価表!S15</f>
        <v>61795.278502649293</v>
      </c>
      <c r="BT17" s="26">
        <f>移輸入係数!$D17*生産者価格評価表!T15</f>
        <v>113.72085797333168</v>
      </c>
      <c r="BU17" s="26">
        <f>移輸入係数!$D17*生産者価格評価表!U15</f>
        <v>183.47950326059026</v>
      </c>
      <c r="BV17" s="26">
        <f>移輸入係数!$D17*生産者価格評価表!V15</f>
        <v>1974.9771762450423</v>
      </c>
      <c r="BW17" s="56">
        <f>移輸入係数!$D17*生産者価格評価表!W15</f>
        <v>0</v>
      </c>
    </row>
    <row r="18" spans="2:75" x14ac:dyDescent="0.15">
      <c r="B18" s="5" t="s">
        <v>9</v>
      </c>
      <c r="C18" s="13" t="s">
        <v>42</v>
      </c>
      <c r="D18" s="26">
        <f>移輸入係数!$E18*生産者価格評価表!R16</f>
        <v>410.38821054934033</v>
      </c>
      <c r="E18" s="26">
        <f>移輸入係数!$E18*生産者価格評価表!S16</f>
        <v>67164.763958297714</v>
      </c>
      <c r="F18" s="26">
        <f>移輸入係数!$E18*生産者価格評価表!T16</f>
        <v>36.884663094129309</v>
      </c>
      <c r="G18" s="26">
        <f>移輸入係数!$E18*生産者価格評価表!U16</f>
        <v>3019.0488408566634</v>
      </c>
      <c r="H18" s="26">
        <f>移輸入係数!$E18*生産者価格評価表!V16</f>
        <v>82526.864960795981</v>
      </c>
      <c r="I18" s="26">
        <f>移輸入係数!$E18*生産者価格評価表!W16</f>
        <v>-6.0774252117809988</v>
      </c>
      <c r="J18" s="26">
        <f>生産者価格評価表!X16</f>
        <v>0</v>
      </c>
      <c r="K18" s="26">
        <f>生産者価格評価表!AA16</f>
        <v>9927.6818157983489</v>
      </c>
      <c r="L18" s="56">
        <f>生産者価格評価表!AB16</f>
        <v>191540.53177758824</v>
      </c>
      <c r="N18" s="60">
        <v>1087.7101922534907</v>
      </c>
      <c r="O18" s="26">
        <v>96569.53005935617</v>
      </c>
      <c r="P18" s="26">
        <v>13292.233410222501</v>
      </c>
      <c r="Q18" s="26">
        <v>4514.415754662652</v>
      </c>
      <c r="R18" s="26">
        <v>92878.159906188273</v>
      </c>
      <c r="S18" s="26">
        <v>-6.5382392365799662</v>
      </c>
      <c r="T18" s="26">
        <v>0</v>
      </c>
      <c r="U18" s="26">
        <v>12970.710958421321</v>
      </c>
      <c r="V18" s="26">
        <v>217426.59543941845</v>
      </c>
      <c r="W18" s="27">
        <f t="shared" si="2"/>
        <v>438732.81748128624</v>
      </c>
      <c r="X18" s="26">
        <f>生産者価格評価表!AJ16</f>
        <v>438732.81788392697</v>
      </c>
      <c r="Y18" s="61">
        <f t="shared" si="3"/>
        <v>-4.026407259516418E-4</v>
      </c>
      <c r="Z18" s="28"/>
      <c r="AA18" s="60">
        <f>付加価値率!$F17*誘発額計算!N18</f>
        <v>547.27988423677073</v>
      </c>
      <c r="AB18" s="26">
        <f>付加価値率!$F17*誘発額計算!O18</f>
        <v>48588.82596492851</v>
      </c>
      <c r="AC18" s="26">
        <f>付加価値率!$F17*誘発額計算!P18</f>
        <v>6687.9689220558193</v>
      </c>
      <c r="AD18" s="26">
        <f>付加価値率!$F17*誘発額計算!Q18</f>
        <v>2271.4220655502008</v>
      </c>
      <c r="AE18" s="26">
        <f>付加価値率!$F17*誘発額計算!R18</f>
        <v>46731.51815951449</v>
      </c>
      <c r="AF18" s="26">
        <f>付加価値率!$F17*誘発額計算!S18</f>
        <v>-3.289706061404531</v>
      </c>
      <c r="AG18" s="26">
        <f>付加価値率!$F17*誘発額計算!T18</f>
        <v>0</v>
      </c>
      <c r="AH18" s="26">
        <f>付加価値率!$F17*誘発額計算!U18</f>
        <v>6526.195343528696</v>
      </c>
      <c r="AI18" s="26">
        <f>付加価値率!$F17*誘発額計算!V18</f>
        <v>109397.89185532313</v>
      </c>
      <c r="AJ18" s="27">
        <f t="shared" si="4"/>
        <v>220747.81248907623</v>
      </c>
      <c r="AK18" s="26">
        <v>220747.81269166435</v>
      </c>
      <c r="AL18" s="65">
        <f t="shared" si="5"/>
        <v>-2.0258812583051622E-4</v>
      </c>
      <c r="AO18" s="5" t="s">
        <v>9</v>
      </c>
      <c r="AP18" s="13" t="s">
        <v>42</v>
      </c>
      <c r="AQ18" s="27">
        <f t="shared" si="6"/>
        <v>2156.1345689835343</v>
      </c>
      <c r="AR18" s="27">
        <f t="shared" si="7"/>
        <v>191426.81897656378</v>
      </c>
      <c r="AS18" s="27">
        <f t="shared" si="8"/>
        <v>26348.78679899274</v>
      </c>
      <c r="AT18" s="27">
        <f t="shared" si="9"/>
        <v>8948.7879553891325</v>
      </c>
      <c r="AU18" s="27">
        <f t="shared" si="10"/>
        <v>184109.52908552223</v>
      </c>
      <c r="AV18" s="27">
        <f t="shared" si="11"/>
        <v>-12.960551200745941</v>
      </c>
      <c r="AW18" s="27">
        <f t="shared" si="12"/>
        <v>0</v>
      </c>
      <c r="AX18" s="27">
        <f t="shared" si="13"/>
        <v>6032.1033815454448</v>
      </c>
      <c r="AY18" s="27">
        <f t="shared" si="14"/>
        <v>51313.150427088476</v>
      </c>
      <c r="AZ18" s="27">
        <f t="shared" si="15"/>
        <v>470322.35064288462</v>
      </c>
      <c r="BA18" s="27">
        <f>生産者価格評価表!AH16</f>
        <v>-470322.35144102672</v>
      </c>
      <c r="BB18" s="65">
        <f t="shared" si="16"/>
        <v>-7.9814210766926408E-4</v>
      </c>
      <c r="BC18" s="27"/>
      <c r="BE18" s="5" t="s">
        <v>9</v>
      </c>
      <c r="BF18" s="13" t="s">
        <v>42</v>
      </c>
      <c r="BG18" s="26">
        <v>1342.6346001770357</v>
      </c>
      <c r="BH18" s="26">
        <v>58288.166402132811</v>
      </c>
      <c r="BI18" s="26">
        <v>26275.67146208687</v>
      </c>
      <c r="BJ18" s="26">
        <v>2964.2199908888169</v>
      </c>
      <c r="BK18" s="26">
        <v>20519.054638318143</v>
      </c>
      <c r="BL18" s="26">
        <v>-0.91345751452693946</v>
      </c>
      <c r="BM18" s="26">
        <v>0</v>
      </c>
      <c r="BN18" s="26">
        <v>6032.1033815454448</v>
      </c>
      <c r="BO18" s="56">
        <v>51313.150427088476</v>
      </c>
      <c r="BR18" s="60">
        <f>移輸入係数!$D18*生産者価格評価表!R16</f>
        <v>813.49996880649883</v>
      </c>
      <c r="BS18" s="26">
        <f>移輸入係数!$D18*生産者価格評価表!S16</f>
        <v>133138.65257443098</v>
      </c>
      <c r="BT18" s="26">
        <f>移輸入係数!$D18*生産者価格評価表!T16</f>
        <v>73.115336905870691</v>
      </c>
      <c r="BU18" s="26">
        <f>移輸入係数!$D18*生産者価格評価表!U16</f>
        <v>5984.5679645003147</v>
      </c>
      <c r="BV18" s="26">
        <f>移輸入係数!$D18*生産者価格評価表!V16</f>
        <v>163590.47444720409</v>
      </c>
      <c r="BW18" s="56">
        <f>移輸入係数!$D18*生産者価格評価表!W16</f>
        <v>-12.047093686219002</v>
      </c>
    </row>
    <row r="19" spans="2:75" x14ac:dyDescent="0.15">
      <c r="B19" s="5" t="s">
        <v>10</v>
      </c>
      <c r="C19" s="13" t="s">
        <v>43</v>
      </c>
      <c r="D19" s="26">
        <f>移輸入係数!$E19*生産者価格評価表!R17</f>
        <v>0</v>
      </c>
      <c r="E19" s="26">
        <f>移輸入係数!$E19*生産者価格評価表!S17</f>
        <v>9466.3104087537777</v>
      </c>
      <c r="F19" s="26">
        <f>移輸入係数!$E19*生産者価格評価表!T17</f>
        <v>540997.43906205823</v>
      </c>
      <c r="G19" s="26">
        <f>移輸入係数!$E19*生産者価格評価表!U17</f>
        <v>0</v>
      </c>
      <c r="H19" s="26">
        <f>移輸入係数!$E19*生産者価格評価表!V17</f>
        <v>0</v>
      </c>
      <c r="I19" s="26">
        <f>移輸入係数!$E19*生産者価格評価表!W17</f>
        <v>0</v>
      </c>
      <c r="J19" s="26">
        <f>生産者価格評価表!X17</f>
        <v>0</v>
      </c>
      <c r="K19" s="26">
        <f>生産者価格評価表!AA17</f>
        <v>0</v>
      </c>
      <c r="L19" s="56">
        <f>生産者価格評価表!AB17</f>
        <v>0</v>
      </c>
      <c r="N19" s="60">
        <v>12.286003464201869</v>
      </c>
      <c r="O19" s="26">
        <v>11486.910917451651</v>
      </c>
      <c r="P19" s="26">
        <v>541160.98521487077</v>
      </c>
      <c r="Q19" s="26">
        <v>145.15719466375202</v>
      </c>
      <c r="R19" s="26">
        <v>358.90413651702926</v>
      </c>
      <c r="S19" s="26">
        <v>-3.6396314099582062E-3</v>
      </c>
      <c r="T19" s="26">
        <v>0</v>
      </c>
      <c r="U19" s="26">
        <v>54.201798419604302</v>
      </c>
      <c r="V19" s="26">
        <v>593.10328026436844</v>
      </c>
      <c r="W19" s="27">
        <f t="shared" si="2"/>
        <v>553811.54490602005</v>
      </c>
      <c r="X19" s="26">
        <f>生産者価格評価表!AJ17</f>
        <v>553811.56569911295</v>
      </c>
      <c r="Y19" s="61">
        <f t="shared" si="3"/>
        <v>-2.0793092902749777E-2</v>
      </c>
      <c r="Z19" s="28"/>
      <c r="AA19" s="60">
        <f>付加価値率!$F18*誘発額計算!N19</f>
        <v>8.7303903925374833</v>
      </c>
      <c r="AB19" s="26">
        <f>付加価値率!$F18*誘発額計算!O19</f>
        <v>8162.5580690953047</v>
      </c>
      <c r="AC19" s="26">
        <f>付加価値率!$F18*誘発額計算!P19</f>
        <v>384547.07260193228</v>
      </c>
      <c r="AD19" s="26">
        <f>付加価値率!$F18*誘発額計算!Q19</f>
        <v>103.14818658424005</v>
      </c>
      <c r="AE19" s="26">
        <f>付加価値率!$F18*誘発額計算!R19</f>
        <v>255.03600372733462</v>
      </c>
      <c r="AF19" s="26">
        <f>付加価値率!$F18*誘発額計算!S19</f>
        <v>-2.5863091432833966E-3</v>
      </c>
      <c r="AG19" s="26">
        <f>付加価値率!$F18*誘発額計算!T19</f>
        <v>0</v>
      </c>
      <c r="AH19" s="26">
        <f>付加価値率!$F18*誘発額計算!U19</f>
        <v>38.515605303185325</v>
      </c>
      <c r="AI19" s="26">
        <f>付加価値率!$F18*誘発額計算!V19</f>
        <v>421.45708284145326</v>
      </c>
      <c r="AJ19" s="27">
        <f t="shared" si="4"/>
        <v>393536.51535356714</v>
      </c>
      <c r="AK19" s="26">
        <v>393536.53012906516</v>
      </c>
      <c r="AL19" s="65">
        <f t="shared" si="5"/>
        <v>-1.4775498013477772E-2</v>
      </c>
      <c r="AO19" s="5" t="s">
        <v>10</v>
      </c>
      <c r="AP19" s="13" t="s">
        <v>43</v>
      </c>
      <c r="AQ19" s="27">
        <f t="shared" si="6"/>
        <v>4.5057819168621586E-6</v>
      </c>
      <c r="AR19" s="27">
        <f t="shared" si="7"/>
        <v>4.2127218703191579E-3</v>
      </c>
      <c r="AS19" s="27">
        <f t="shared" si="8"/>
        <v>0.19846595260999109</v>
      </c>
      <c r="AT19" s="27">
        <f t="shared" si="9"/>
        <v>5.3235103239559657E-5</v>
      </c>
      <c r="AU19" s="27">
        <f t="shared" si="10"/>
        <v>1.3162488297495463E-4</v>
      </c>
      <c r="AV19" s="27">
        <f t="shared" si="11"/>
        <v>-1.3348022763314885E-9</v>
      </c>
      <c r="AW19" s="27">
        <f t="shared" si="12"/>
        <v>0</v>
      </c>
      <c r="AX19" s="27">
        <f t="shared" si="13"/>
        <v>1.9878024932359588E-5</v>
      </c>
      <c r="AY19" s="27">
        <f t="shared" si="14"/>
        <v>2.175153248844071E-4</v>
      </c>
      <c r="AZ19" s="27">
        <f t="shared" si="15"/>
        <v>0.20310543226345615</v>
      </c>
      <c r="BA19" s="27">
        <f>生産者価格評価表!AH17</f>
        <v>-0.20310543988913707</v>
      </c>
      <c r="BB19" s="65">
        <f t="shared" si="16"/>
        <v>-7.6256809200536679E-9</v>
      </c>
      <c r="BC19" s="27"/>
      <c r="BE19" s="5" t="s">
        <v>10</v>
      </c>
      <c r="BF19" s="13" t="s">
        <v>43</v>
      </c>
      <c r="BG19" s="26">
        <v>4.5057819168621586E-6</v>
      </c>
      <c r="BH19" s="26">
        <v>7.4103716963950877E-4</v>
      </c>
      <c r="BI19" s="26">
        <v>5.9979089218238567E-5</v>
      </c>
      <c r="BJ19" s="26">
        <v>5.3235103239559657E-5</v>
      </c>
      <c r="BK19" s="26">
        <v>1.3162488297495463E-4</v>
      </c>
      <c r="BL19" s="26">
        <v>-1.3348022763314885E-9</v>
      </c>
      <c r="BM19" s="26">
        <v>0</v>
      </c>
      <c r="BN19" s="26">
        <v>1.9878024932359588E-5</v>
      </c>
      <c r="BO19" s="56">
        <v>2.175153248844071E-4</v>
      </c>
      <c r="BR19" s="60">
        <f>移輸入係数!$D19*生産者価格評価表!R17</f>
        <v>0</v>
      </c>
      <c r="BS19" s="26">
        <f>移輸入係数!$D19*生産者価格評価表!S17</f>
        <v>3.4716847006796493E-3</v>
      </c>
      <c r="BT19" s="26">
        <f>移輸入係数!$D19*生産者価格評価表!T17</f>
        <v>0.19840597352077285</v>
      </c>
      <c r="BU19" s="26">
        <f>移輸入係数!$D19*生産者価格評価表!U17</f>
        <v>0</v>
      </c>
      <c r="BV19" s="26">
        <f>移輸入係数!$D19*生産者価格評価表!V17</f>
        <v>0</v>
      </c>
      <c r="BW19" s="56">
        <f>移輸入係数!$D19*生産者価格評価表!W17</f>
        <v>0</v>
      </c>
    </row>
    <row r="20" spans="2:75" x14ac:dyDescent="0.15">
      <c r="B20" s="5" t="s">
        <v>11</v>
      </c>
      <c r="C20" s="13" t="s">
        <v>44</v>
      </c>
      <c r="D20" s="26">
        <f>移輸入係数!$E20*生産者価格評価表!R18</f>
        <v>37736.027434194533</v>
      </c>
      <c r="E20" s="26">
        <f>移輸入係数!$E20*生産者価格評価表!S18</f>
        <v>552856.09132658399</v>
      </c>
      <c r="F20" s="26">
        <f>移輸入係数!$E20*生産者価格評価表!T18</f>
        <v>511269.70286444202</v>
      </c>
      <c r="G20" s="26">
        <f>移輸入係数!$E20*生産者価格評価表!U18</f>
        <v>4979.5573234821559</v>
      </c>
      <c r="H20" s="26">
        <f>移輸入係数!$E20*生産者価格評価表!V18</f>
        <v>113355.29655203897</v>
      </c>
      <c r="I20" s="26">
        <f>移輸入係数!$E20*生産者価格評価表!W18</f>
        <v>0</v>
      </c>
      <c r="J20" s="26">
        <f>生産者価格評価表!X18</f>
        <v>0</v>
      </c>
      <c r="K20" s="26">
        <f>生産者価格評価表!AA18</f>
        <v>46402.710901145292</v>
      </c>
      <c r="L20" s="56">
        <f>生産者価格評価表!AB18</f>
        <v>549378.85990356584</v>
      </c>
      <c r="N20" s="60">
        <v>43166.546707013244</v>
      </c>
      <c r="O20" s="26">
        <v>755151.12569913047</v>
      </c>
      <c r="P20" s="26">
        <v>629851.70535885019</v>
      </c>
      <c r="Q20" s="26">
        <v>28999.13494854599</v>
      </c>
      <c r="R20" s="26">
        <v>192415.91486212509</v>
      </c>
      <c r="S20" s="26">
        <v>-1.6061625516607849</v>
      </c>
      <c r="T20" s="26">
        <v>0</v>
      </c>
      <c r="U20" s="26">
        <v>65404.605502184982</v>
      </c>
      <c r="V20" s="26">
        <v>706583.23800822347</v>
      </c>
      <c r="W20" s="27">
        <f t="shared" si="2"/>
        <v>2421570.6649235217</v>
      </c>
      <c r="X20" s="26">
        <f>生産者価格評価表!AJ18</f>
        <v>2421570.6236959631</v>
      </c>
      <c r="Y20" s="61">
        <f t="shared" si="3"/>
        <v>4.1227558627724648E-2</v>
      </c>
      <c r="Z20" s="28"/>
      <c r="AA20" s="60">
        <f>付加価値率!$F19*誘発額計算!N20</f>
        <v>26892.42896431428</v>
      </c>
      <c r="AB20" s="26">
        <f>付加価値率!$F19*誘発額計算!O20</f>
        <v>470453.38472457486</v>
      </c>
      <c r="AC20" s="26">
        <f>付加価値率!$F19*誘発額計算!P20</f>
        <v>392392.80268076534</v>
      </c>
      <c r="AD20" s="26">
        <f>付加価値率!$F19*誘発額計算!Q20</f>
        <v>18066.239625872917</v>
      </c>
      <c r="AE20" s="26">
        <f>付加価値率!$F19*誘発額計算!R20</f>
        <v>119873.64560697047</v>
      </c>
      <c r="AF20" s="26">
        <f>付加価値率!$F19*誘発額計算!S20</f>
        <v>-1.0006270044914616</v>
      </c>
      <c r="AG20" s="26">
        <f>付加価値率!$F19*誘発額計算!T20</f>
        <v>0</v>
      </c>
      <c r="AH20" s="26">
        <f>付加価値率!$F19*誘発額計算!U20</f>
        <v>40746.569776468663</v>
      </c>
      <c r="AI20" s="26">
        <f>付加価値率!$F19*誘発額計算!V20</f>
        <v>440195.96157373692</v>
      </c>
      <c r="AJ20" s="27">
        <f t="shared" si="4"/>
        <v>1508620.032325699</v>
      </c>
      <c r="AK20" s="26">
        <v>1508620.0066412447</v>
      </c>
      <c r="AL20" s="65">
        <f t="shared" si="5"/>
        <v>2.5684454245492816E-2</v>
      </c>
      <c r="AO20" s="5" t="s">
        <v>11</v>
      </c>
      <c r="AP20" s="13" t="s">
        <v>44</v>
      </c>
      <c r="AQ20" s="27">
        <f t="shared" si="6"/>
        <v>13865.922479798173</v>
      </c>
      <c r="AR20" s="27">
        <f t="shared" si="7"/>
        <v>242569.02087966364</v>
      </c>
      <c r="AS20" s="27">
        <f t="shared" si="8"/>
        <v>202320.44456907123</v>
      </c>
      <c r="AT20" s="27">
        <f t="shared" si="9"/>
        <v>9315.078176323419</v>
      </c>
      <c r="AU20" s="27">
        <f t="shared" si="10"/>
        <v>61807.681246000604</v>
      </c>
      <c r="AV20" s="27">
        <f t="shared" si="11"/>
        <v>-0.51593020823379709</v>
      </c>
      <c r="AW20" s="27">
        <f t="shared" si="12"/>
        <v>0</v>
      </c>
      <c r="AX20" s="27">
        <f t="shared" si="13"/>
        <v>6103.7728891225979</v>
      </c>
      <c r="AY20" s="27">
        <f t="shared" si="14"/>
        <v>50497.060491751523</v>
      </c>
      <c r="AZ20" s="27">
        <f t="shared" si="15"/>
        <v>586478.4648015229</v>
      </c>
      <c r="BA20" s="27">
        <f>生産者価格評価表!AH18</f>
        <v>-586478.45155844057</v>
      </c>
      <c r="BB20" s="65">
        <f t="shared" si="16"/>
        <v>1.3243082328699529E-2</v>
      </c>
      <c r="BC20" s="27"/>
      <c r="BE20" s="5" t="s">
        <v>11</v>
      </c>
      <c r="BF20" s="13" t="s">
        <v>44</v>
      </c>
      <c r="BG20" s="26">
        <v>1744.3869154749955</v>
      </c>
      <c r="BH20" s="26">
        <v>64981.043855475014</v>
      </c>
      <c r="BI20" s="26">
        <v>38090.812898395627</v>
      </c>
      <c r="BJ20" s="26">
        <v>7715.5488857420869</v>
      </c>
      <c r="BK20" s="26">
        <v>25395.786513412695</v>
      </c>
      <c r="BL20" s="26">
        <v>-0.51593020823379709</v>
      </c>
      <c r="BM20" s="26">
        <v>0</v>
      </c>
      <c r="BN20" s="26">
        <v>6103.7728891225979</v>
      </c>
      <c r="BO20" s="56">
        <v>50497.060491751523</v>
      </c>
      <c r="BR20" s="60">
        <f>移輸入係数!$D20*生産者価格評価表!R18</f>
        <v>12121.535564323178</v>
      </c>
      <c r="BS20" s="26">
        <f>移輸入係数!$D20*生産者価格評価表!S18</f>
        <v>177587.97702418864</v>
      </c>
      <c r="BT20" s="26">
        <f>移輸入係数!$D20*生産者価格評価表!T18</f>
        <v>164229.63167067559</v>
      </c>
      <c r="BU20" s="26">
        <f>移輸入係数!$D20*生産者価格評価表!U18</f>
        <v>1599.5292905813328</v>
      </c>
      <c r="BV20" s="26">
        <f>移輸入係数!$D20*生産者価格評価表!V18</f>
        <v>36411.894732587913</v>
      </c>
      <c r="BW20" s="56">
        <f>移輸入係数!$D20*生産者価格評価表!W18</f>
        <v>0</v>
      </c>
    </row>
    <row r="21" spans="2:75" x14ac:dyDescent="0.15">
      <c r="B21" s="5" t="s">
        <v>12</v>
      </c>
      <c r="C21" s="13" t="s">
        <v>45</v>
      </c>
      <c r="D21" s="57">
        <f>移輸入係数!$E21*生産者価格評価表!R19</f>
        <v>0</v>
      </c>
      <c r="E21" s="57">
        <f>移輸入係数!$E21*生産者価格評価表!S19</f>
        <v>25822.191873378819</v>
      </c>
      <c r="F21" s="57">
        <f>移輸入係数!$E21*生産者価格評価表!T19</f>
        <v>0</v>
      </c>
      <c r="G21" s="57">
        <f>移輸入係数!$E21*生産者価格評価表!U19</f>
        <v>11.555499575923244</v>
      </c>
      <c r="H21" s="57">
        <f>移輸入係数!$E21*生産者価格評価表!V19</f>
        <v>0</v>
      </c>
      <c r="I21" s="57">
        <f>移輸入係数!$E21*生産者価格評価表!W19</f>
        <v>0</v>
      </c>
      <c r="J21" s="57">
        <f>生産者価格評価表!X19</f>
        <v>0</v>
      </c>
      <c r="K21" s="57">
        <f>生産者価格評価表!AA19</f>
        <v>7.1836628781836467</v>
      </c>
      <c r="L21" s="58">
        <f>生産者価格評価表!AB19</f>
        <v>4309.0180829829451</v>
      </c>
      <c r="N21" s="62">
        <v>225.08131521914834</v>
      </c>
      <c r="O21" s="57">
        <v>37017.686130022776</v>
      </c>
      <c r="P21" s="57">
        <v>2996.1885719247903</v>
      </c>
      <c r="Q21" s="57">
        <v>2659.3002666519851</v>
      </c>
      <c r="R21" s="57">
        <v>6575.1743697797801</v>
      </c>
      <c r="S21" s="57">
        <v>-6.667856044915535E-2</v>
      </c>
      <c r="T21" s="57">
        <v>0</v>
      </c>
      <c r="U21" s="57">
        <v>992.98458697937735</v>
      </c>
      <c r="V21" s="57">
        <v>10865.735694415866</v>
      </c>
      <c r="W21" s="63">
        <f t="shared" si="2"/>
        <v>61332.084256433271</v>
      </c>
      <c r="X21" s="57">
        <f>生産者価格評価表!AJ19</f>
        <v>61332.465188828588</v>
      </c>
      <c r="Y21" s="64">
        <f t="shared" si="3"/>
        <v>-0.3809323953173589</v>
      </c>
      <c r="Z21" s="28"/>
      <c r="AA21" s="62">
        <f>付加価値率!$F20*誘発額計算!N21</f>
        <v>137.1895708753955</v>
      </c>
      <c r="AB21" s="57">
        <f>付加価値率!$F20*誘発額計算!O21</f>
        <v>22562.692376456609</v>
      </c>
      <c r="AC21" s="57">
        <f>付加価値率!$F20*誘発額計算!P21</f>
        <v>1826.2103366683953</v>
      </c>
      <c r="AD21" s="57">
        <f>付加価値率!$F20*誘発額計算!Q21</f>
        <v>1620.8731589096992</v>
      </c>
      <c r="AE21" s="57">
        <f>付加価値率!$F20*誘発額計算!R21</f>
        <v>4007.6420796756011</v>
      </c>
      <c r="AF21" s="57">
        <f>付加価値率!$F20*誘発額計算!S21</f>
        <v>-4.0641325939037909E-2</v>
      </c>
      <c r="AG21" s="57">
        <f>付加価値率!$F20*誘発額計算!T21</f>
        <v>0</v>
      </c>
      <c r="AH21" s="57">
        <f>付加価値率!$F20*誘発額計算!U21</f>
        <v>605.23517574502512</v>
      </c>
      <c r="AI21" s="57">
        <f>付加価値率!$F20*誘発額計算!V21</f>
        <v>6622.7870390352373</v>
      </c>
      <c r="AJ21" s="63">
        <f t="shared" si="4"/>
        <v>37382.589096040021</v>
      </c>
      <c r="AK21" s="57">
        <v>37382.821278581672</v>
      </c>
      <c r="AL21" s="66">
        <f t="shared" si="5"/>
        <v>-0.23218254165112739</v>
      </c>
      <c r="AO21" s="5" t="s">
        <v>12</v>
      </c>
      <c r="AP21" s="13" t="s">
        <v>45</v>
      </c>
      <c r="AQ21" s="63">
        <f t="shared" si="6"/>
        <v>46.330698004743965</v>
      </c>
      <c r="AR21" s="63">
        <f t="shared" si="7"/>
        <v>7619.7139476221619</v>
      </c>
      <c r="AS21" s="63">
        <f t="shared" si="8"/>
        <v>616.73492424707092</v>
      </c>
      <c r="AT21" s="63">
        <f t="shared" si="9"/>
        <v>547.38989523954319</v>
      </c>
      <c r="AU21" s="63">
        <f t="shared" si="10"/>
        <v>1353.4327261158801</v>
      </c>
      <c r="AV21" s="63">
        <f t="shared" si="11"/>
        <v>-1.3725103056879901E-2</v>
      </c>
      <c r="AW21" s="63">
        <f t="shared" si="12"/>
        <v>0</v>
      </c>
      <c r="AX21" s="63">
        <f t="shared" si="13"/>
        <v>202.91708737733734</v>
      </c>
      <c r="AY21" s="63">
        <f t="shared" si="14"/>
        <v>1349.6335902512158</v>
      </c>
      <c r="AZ21" s="63">
        <f t="shared" si="15"/>
        <v>11736.139143754894</v>
      </c>
      <c r="BA21" s="63">
        <f>生産者価格評価表!AH19</f>
        <v>-11736.217554811583</v>
      </c>
      <c r="BB21" s="66">
        <f t="shared" si="16"/>
        <v>-7.8411056689219549E-2</v>
      </c>
      <c r="BC21" s="27"/>
      <c r="BE21" s="5" t="s">
        <v>12</v>
      </c>
      <c r="BF21" s="13" t="s">
        <v>45</v>
      </c>
      <c r="BG21" s="57">
        <v>46.330698004743965</v>
      </c>
      <c r="BH21" s="57">
        <v>2304.4785521774415</v>
      </c>
      <c r="BI21" s="57">
        <v>616.73492424707092</v>
      </c>
      <c r="BJ21" s="57">
        <v>545.01131325629513</v>
      </c>
      <c r="BK21" s="57">
        <v>1353.4327261158801</v>
      </c>
      <c r="BL21" s="57">
        <v>-1.3725103056879901E-2</v>
      </c>
      <c r="BM21" s="57">
        <v>0</v>
      </c>
      <c r="BN21" s="57">
        <v>202.91708737733734</v>
      </c>
      <c r="BO21" s="58">
        <v>1349.6335902512158</v>
      </c>
      <c r="BR21" s="62">
        <f>移輸入係数!$D21*生産者価格評価表!R19</f>
        <v>0</v>
      </c>
      <c r="BS21" s="57">
        <f>移輸入係数!$D21*生産者価格評価表!S19</f>
        <v>5315.2353954447199</v>
      </c>
      <c r="BT21" s="57">
        <f>移輸入係数!$D21*生産者価格評価表!T19</f>
        <v>0</v>
      </c>
      <c r="BU21" s="57">
        <f>移輸入係数!$D21*生産者価格評価表!U19</f>
        <v>2.3785819832480737</v>
      </c>
      <c r="BV21" s="57">
        <f>移輸入係数!$D21*生産者価格評価表!V19</f>
        <v>0</v>
      </c>
      <c r="BW21" s="58">
        <f>移輸入係数!$D21*生産者価格評価表!W19</f>
        <v>0</v>
      </c>
    </row>
    <row r="23" spans="2:75" x14ac:dyDescent="0.15">
      <c r="Y23" s="48"/>
      <c r="AL23" s="48"/>
      <c r="BB23" s="48"/>
    </row>
    <row r="24" spans="2:75" x14ac:dyDescent="0.15">
      <c r="X24" s="49"/>
      <c r="Y24" s="48"/>
      <c r="AK24" s="49"/>
      <c r="AL24" s="48"/>
      <c r="BB24" s="48"/>
    </row>
    <row r="25" spans="2:75" x14ac:dyDescent="0.15">
      <c r="X25" s="49"/>
      <c r="Y25" s="48"/>
      <c r="AK25" s="49"/>
      <c r="AL25" s="48"/>
      <c r="BB25" s="48"/>
    </row>
    <row r="26" spans="2:75" x14ac:dyDescent="0.15">
      <c r="X26" s="49"/>
      <c r="Y26" s="48"/>
      <c r="AK26" s="49"/>
      <c r="AL26" s="48"/>
      <c r="BB26" s="48"/>
    </row>
    <row r="27" spans="2:75" x14ac:dyDescent="0.15">
      <c r="X27" s="49"/>
      <c r="Y27" s="48"/>
      <c r="AK27" s="49"/>
      <c r="AL27" s="48"/>
      <c r="BB27" s="48"/>
    </row>
    <row r="28" spans="2:75" x14ac:dyDescent="0.15">
      <c r="X28" s="49"/>
      <c r="Y28" s="48"/>
      <c r="AK28" s="49"/>
      <c r="AL28" s="48"/>
      <c r="BB28" s="48"/>
    </row>
    <row r="29" spans="2:75" x14ac:dyDescent="0.15">
      <c r="X29" s="49"/>
      <c r="Y29" s="48"/>
      <c r="AK29" s="49"/>
      <c r="AL29" s="48"/>
      <c r="BB29" s="48"/>
    </row>
    <row r="30" spans="2:75" x14ac:dyDescent="0.15">
      <c r="X30" s="49"/>
      <c r="Y30" s="48"/>
      <c r="AK30" s="49"/>
      <c r="AL30" s="48"/>
      <c r="BB30" s="48"/>
    </row>
    <row r="31" spans="2:75" x14ac:dyDescent="0.15">
      <c r="X31" s="49"/>
      <c r="Y31" s="48"/>
      <c r="AK31" s="49"/>
      <c r="AL31" s="48"/>
      <c r="BB31" s="48"/>
    </row>
    <row r="32" spans="2:75" x14ac:dyDescent="0.15">
      <c r="X32" s="49"/>
      <c r="Y32" s="48"/>
      <c r="AK32" s="49"/>
      <c r="AL32" s="48"/>
      <c r="BB32" s="48"/>
    </row>
    <row r="33" spans="24:54" x14ac:dyDescent="0.15">
      <c r="X33" s="49"/>
      <c r="Y33" s="48"/>
      <c r="AK33" s="49"/>
      <c r="AL33" s="48"/>
      <c r="BB33" s="48"/>
    </row>
    <row r="34" spans="24:54" x14ac:dyDescent="0.15">
      <c r="X34" s="49"/>
      <c r="Y34" s="48"/>
      <c r="AK34" s="49"/>
      <c r="AL34" s="48"/>
      <c r="BB34" s="48"/>
    </row>
    <row r="35" spans="24:54" x14ac:dyDescent="0.15">
      <c r="X35" s="49"/>
      <c r="Y35" s="48"/>
      <c r="AK35" s="49"/>
      <c r="AL35" s="48"/>
      <c r="BB35" s="48"/>
    </row>
    <row r="36" spans="24:54" x14ac:dyDescent="0.15">
      <c r="X36" s="49"/>
      <c r="Y36" s="49"/>
      <c r="AK36" s="49"/>
      <c r="AL36" s="49"/>
      <c r="BB36" s="49"/>
    </row>
  </sheetData>
  <phoneticPr fontId="2"/>
  <pageMargins left="0.7" right="0.7" top="0.75" bottom="0.75" header="0.3" footer="0.3"/>
  <pageSetup paperSize="9" orientation="portrait" horizontalDpi="4294967293" verticalDpi="0" r:id="rId1"/>
  <ignoredErrors>
    <ignoredError sqref="AO9:AO21 BR7:BW7 BG7:BO7 BE9:BE21 AQ7:AY7 AA7:AI7 N7:V7 D7:L7 B9:B21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B2:W21"/>
  <sheetViews>
    <sheetView zoomScale="85" zoomScaleNormal="85" workbookViewId="0">
      <pane xSplit="3" ySplit="6" topLeftCell="D7" activePane="bottomRight" state="frozen"/>
      <selection pane="topRight"/>
      <selection pane="bottomLeft"/>
      <selection pane="bottomRight"/>
    </sheetView>
  </sheetViews>
  <sheetFormatPr defaultRowHeight="13.5" x14ac:dyDescent="0.15"/>
  <cols>
    <col min="1" max="1" width="3.625" customWidth="1"/>
    <col min="2" max="2" width="6" customWidth="1"/>
    <col min="3" max="3" width="18.625" customWidth="1"/>
    <col min="4" max="16" width="9.625" customWidth="1"/>
    <col min="17" max="32" width="9" customWidth="1"/>
  </cols>
  <sheetData>
    <row r="2" spans="2:23" x14ac:dyDescent="0.15">
      <c r="B2" s="75" t="s">
        <v>108</v>
      </c>
    </row>
    <row r="3" spans="2:23" ht="13.5" customHeight="1" x14ac:dyDescent="0.15">
      <c r="B3" s="81" t="s">
        <v>106</v>
      </c>
    </row>
    <row r="4" spans="2:23" ht="13.5" customHeight="1" x14ac:dyDescent="0.15">
      <c r="C4" s="1"/>
      <c r="D4" s="2"/>
      <c r="E4" s="2"/>
      <c r="F4" s="2"/>
      <c r="G4" s="2"/>
      <c r="H4" s="2"/>
      <c r="I4" s="2"/>
    </row>
    <row r="5" spans="2:23" x14ac:dyDescent="0.15">
      <c r="B5" s="3"/>
      <c r="C5" s="4"/>
      <c r="D5" s="78" t="s">
        <v>0</v>
      </c>
      <c r="E5" s="78" t="s">
        <v>1</v>
      </c>
      <c r="F5" s="78" t="s">
        <v>2</v>
      </c>
      <c r="G5" s="78" t="s">
        <v>3</v>
      </c>
      <c r="H5" s="78" t="s">
        <v>4</v>
      </c>
      <c r="I5" s="78" t="s">
        <v>5</v>
      </c>
      <c r="J5" s="78" t="s">
        <v>6</v>
      </c>
      <c r="K5" s="78" t="s">
        <v>7</v>
      </c>
      <c r="L5" s="78" t="s">
        <v>8</v>
      </c>
      <c r="M5" s="78" t="s">
        <v>9</v>
      </c>
      <c r="N5" s="78" t="s">
        <v>10</v>
      </c>
      <c r="O5" s="78" t="s">
        <v>11</v>
      </c>
      <c r="P5" s="78" t="s">
        <v>12</v>
      </c>
    </row>
    <row r="6" spans="2:23" ht="39.950000000000003" customHeight="1" x14ac:dyDescent="0.15">
      <c r="B6" s="8"/>
      <c r="C6" s="9"/>
      <c r="D6" s="68" t="s">
        <v>33</v>
      </c>
      <c r="E6" s="10" t="s">
        <v>34</v>
      </c>
      <c r="F6" s="10" t="s">
        <v>35</v>
      </c>
      <c r="G6" s="10" t="s">
        <v>36</v>
      </c>
      <c r="H6" s="10" t="s">
        <v>37</v>
      </c>
      <c r="I6" s="10" t="s">
        <v>38</v>
      </c>
      <c r="J6" s="10" t="s">
        <v>39</v>
      </c>
      <c r="K6" s="10" t="s">
        <v>40</v>
      </c>
      <c r="L6" s="10" t="s">
        <v>41</v>
      </c>
      <c r="M6" s="10" t="s">
        <v>42</v>
      </c>
      <c r="N6" s="10" t="s">
        <v>43</v>
      </c>
      <c r="O6" s="10" t="s">
        <v>44</v>
      </c>
      <c r="P6" s="10" t="s">
        <v>45</v>
      </c>
      <c r="Q6" s="82" t="s">
        <v>81</v>
      </c>
      <c r="R6" s="77" t="s">
        <v>82</v>
      </c>
      <c r="S6" s="1"/>
    </row>
    <row r="7" spans="2:23" ht="14.25" customHeight="1" x14ac:dyDescent="0.15">
      <c r="B7" s="5" t="s">
        <v>0</v>
      </c>
      <c r="C7" s="13" t="s">
        <v>66</v>
      </c>
      <c r="D7" s="86">
        <f t="array" ref="D7:P19">MINVERSE(単位行列マイナス投入係数!D9:P21)</f>
        <v>1.0954693209806718</v>
      </c>
      <c r="E7" s="39">
        <v>0</v>
      </c>
      <c r="F7" s="39">
        <v>7.8306292059608332E-2</v>
      </c>
      <c r="G7" s="39">
        <v>2.4623101980667653E-2</v>
      </c>
      <c r="H7" s="39">
        <v>9.2643762532221858E-3</v>
      </c>
      <c r="I7" s="39">
        <v>5.2641794569684135E-3</v>
      </c>
      <c r="J7" s="39">
        <v>5.8091181572822222E-3</v>
      </c>
      <c r="K7" s="39">
        <v>1.7009061107991299E-3</v>
      </c>
      <c r="L7" s="39">
        <v>1.1854009342153013E-2</v>
      </c>
      <c r="M7" s="39">
        <v>7.4296438916982271E-3</v>
      </c>
      <c r="N7" s="39">
        <v>7.0410599488910704E-3</v>
      </c>
      <c r="O7" s="39">
        <v>1.5437137675255045E-2</v>
      </c>
      <c r="P7" s="88">
        <v>4.9947413672924643E-3</v>
      </c>
      <c r="Q7" s="100">
        <f>SUM(D7:P7)</f>
        <v>1.2671938872245097</v>
      </c>
      <c r="R7" s="40">
        <f>Q7/(SUM($D$7:$P$19)/13)</f>
        <v>0.73468485685643425</v>
      </c>
      <c r="T7" s="14"/>
      <c r="U7" s="14"/>
      <c r="V7" s="14"/>
      <c r="W7" s="14"/>
    </row>
    <row r="8" spans="2:23" ht="14.25" customHeight="1" x14ac:dyDescent="0.15">
      <c r="B8" s="5" t="s">
        <v>1</v>
      </c>
      <c r="C8" s="13" t="s">
        <v>34</v>
      </c>
      <c r="D8" s="16">
        <v>5.5937171733887701E-3</v>
      </c>
      <c r="E8" s="15">
        <v>1</v>
      </c>
      <c r="F8" s="15">
        <v>9.3914083924730198E-3</v>
      </c>
      <c r="G8" s="15">
        <v>6.8487667324064212E-3</v>
      </c>
      <c r="H8" s="15">
        <v>0.16153324325501156</v>
      </c>
      <c r="I8" s="15">
        <v>5.763152781498017E-3</v>
      </c>
      <c r="J8" s="15">
        <v>3.318190391225669E-3</v>
      </c>
      <c r="K8" s="15">
        <v>1.570737349929363E-3</v>
      </c>
      <c r="L8" s="15">
        <v>5.781224332268067E-3</v>
      </c>
      <c r="M8" s="15">
        <v>3.8130056029773191E-3</v>
      </c>
      <c r="N8" s="15">
        <v>3.9576779182167029E-3</v>
      </c>
      <c r="O8" s="15">
        <v>5.2154073263289812E-3</v>
      </c>
      <c r="P8" s="50">
        <v>3.4189916100743317E-2</v>
      </c>
      <c r="Q8" s="101">
        <f t="shared" ref="Q8:Q19" si="0">SUM(D8:P8)</f>
        <v>1.2469764473564675</v>
      </c>
      <c r="R8" s="21">
        <f t="shared" ref="R8:R19" si="1">Q8/(SUM($D$7:$P$19)/13)</f>
        <v>0.72296333020987735</v>
      </c>
      <c r="T8" s="14"/>
      <c r="U8" s="14"/>
      <c r="V8" s="14"/>
      <c r="W8" s="14"/>
    </row>
    <row r="9" spans="2:23" ht="14.25" customHeight="1" x14ac:dyDescent="0.15">
      <c r="B9" s="5" t="s">
        <v>2</v>
      </c>
      <c r="C9" s="13" t="s">
        <v>35</v>
      </c>
      <c r="D9" s="16">
        <v>0.36361408601215395</v>
      </c>
      <c r="E9" s="15">
        <v>0</v>
      </c>
      <c r="F9" s="15">
        <v>1.7243456876137495</v>
      </c>
      <c r="G9" s="15">
        <v>0.50573153658847814</v>
      </c>
      <c r="H9" s="15">
        <v>0.18870360118836699</v>
      </c>
      <c r="I9" s="15">
        <v>0.10265952386414574</v>
      </c>
      <c r="J9" s="15">
        <v>0.11298501927105745</v>
      </c>
      <c r="K9" s="15">
        <v>3.256335480200117E-2</v>
      </c>
      <c r="L9" s="15">
        <v>0.24298897598208874</v>
      </c>
      <c r="M9" s="15">
        <v>0.14184122878053096</v>
      </c>
      <c r="N9" s="15">
        <v>0.14172149975536716</v>
      </c>
      <c r="O9" s="15">
        <v>0.25430769565270001</v>
      </c>
      <c r="P9" s="50">
        <v>0.10100362880443242</v>
      </c>
      <c r="Q9" s="101">
        <f t="shared" si="0"/>
        <v>3.9124658383150726</v>
      </c>
      <c r="R9" s="21">
        <f t="shared" si="1"/>
        <v>2.2683422271503848</v>
      </c>
      <c r="T9" s="14"/>
      <c r="U9" s="14"/>
      <c r="V9" s="14"/>
      <c r="W9" s="14"/>
    </row>
    <row r="10" spans="2:23" ht="14.25" customHeight="1" x14ac:dyDescent="0.15">
      <c r="B10" s="5" t="s">
        <v>3</v>
      </c>
      <c r="C10" s="13" t="s">
        <v>36</v>
      </c>
      <c r="D10" s="16">
        <v>9.3619145415143202E-3</v>
      </c>
      <c r="E10" s="15">
        <v>0</v>
      </c>
      <c r="F10" s="15">
        <v>8.4252554497375124E-3</v>
      </c>
      <c r="G10" s="15">
        <v>1.0058548109748779</v>
      </c>
      <c r="H10" s="15">
        <v>4.1927000769229637E-2</v>
      </c>
      <c r="I10" s="15">
        <v>8.1152401916901578E-3</v>
      </c>
      <c r="J10" s="15">
        <v>8.3322858469656782E-3</v>
      </c>
      <c r="K10" s="15">
        <v>1.5696992539087042E-2</v>
      </c>
      <c r="L10" s="15">
        <v>2.0057336148133965E-2</v>
      </c>
      <c r="M10" s="15">
        <v>1.0859334754974571E-2</v>
      </c>
      <c r="N10" s="15">
        <v>1.1374886456312173E-2</v>
      </c>
      <c r="O10" s="15">
        <v>7.4296215563165518E-3</v>
      </c>
      <c r="P10" s="50">
        <v>1.849201752235672E-2</v>
      </c>
      <c r="Q10" s="101">
        <f t="shared" si="0"/>
        <v>1.1659266967511961</v>
      </c>
      <c r="R10" s="21">
        <f t="shared" si="1"/>
        <v>0.67597286961658554</v>
      </c>
      <c r="T10" s="14"/>
      <c r="U10" s="14"/>
      <c r="V10" s="14"/>
      <c r="W10" s="14"/>
    </row>
    <row r="11" spans="2:23" ht="14.25" customHeight="1" x14ac:dyDescent="0.15">
      <c r="B11" s="5" t="s">
        <v>4</v>
      </c>
      <c r="C11" s="13" t="s">
        <v>37</v>
      </c>
      <c r="D11" s="16">
        <v>3.5656850053312796E-2</v>
      </c>
      <c r="E11" s="15">
        <v>0</v>
      </c>
      <c r="F11" s="15">
        <v>4.8365777603957487E-2</v>
      </c>
      <c r="G11" s="15">
        <v>2.8767293853819754E-2</v>
      </c>
      <c r="H11" s="15">
        <v>1.1411603180540513</v>
      </c>
      <c r="I11" s="15">
        <v>3.9591668738119437E-2</v>
      </c>
      <c r="J11" s="15">
        <v>2.2168161835804129E-2</v>
      </c>
      <c r="K11" s="15">
        <v>1.0548170711290761E-2</v>
      </c>
      <c r="L11" s="15">
        <v>3.8029498751554376E-2</v>
      </c>
      <c r="M11" s="15">
        <v>2.5329587716018964E-2</v>
      </c>
      <c r="N11" s="15">
        <v>2.6296354318058102E-2</v>
      </c>
      <c r="O11" s="15">
        <v>3.4060383742878168E-2</v>
      </c>
      <c r="P11" s="50">
        <v>0.24026703306017896</v>
      </c>
      <c r="Q11" s="101">
        <f t="shared" si="0"/>
        <v>1.6902410984390441</v>
      </c>
      <c r="R11" s="21">
        <f t="shared" si="1"/>
        <v>0.97995622609844679</v>
      </c>
      <c r="T11" s="14"/>
      <c r="U11" s="14"/>
      <c r="V11" s="14"/>
      <c r="W11" s="14"/>
    </row>
    <row r="12" spans="2:23" ht="14.25" customHeight="1" x14ac:dyDescent="0.15">
      <c r="B12" s="5" t="s">
        <v>5</v>
      </c>
      <c r="C12" s="13" t="s">
        <v>38</v>
      </c>
      <c r="D12" s="16">
        <v>0.11528441364209115</v>
      </c>
      <c r="E12" s="15">
        <v>0</v>
      </c>
      <c r="F12" s="15">
        <v>0.11760844934867652</v>
      </c>
      <c r="G12" s="15">
        <v>9.1655379648624927E-2</v>
      </c>
      <c r="H12" s="15">
        <v>3.4708410014300597E-2</v>
      </c>
      <c r="I12" s="15">
        <v>1.0238220150400659</v>
      </c>
      <c r="J12" s="15">
        <v>2.2556849908965476E-2</v>
      </c>
      <c r="K12" s="15">
        <v>7.4804763136260052E-3</v>
      </c>
      <c r="L12" s="15">
        <v>5.0504474027319821E-2</v>
      </c>
      <c r="M12" s="15">
        <v>3.049291936417857E-2</v>
      </c>
      <c r="N12" s="15">
        <v>2.6524736577560385E-2</v>
      </c>
      <c r="O12" s="15">
        <v>5.6383333228271416E-2</v>
      </c>
      <c r="P12" s="50">
        <v>1.8195665188134248E-2</v>
      </c>
      <c r="Q12" s="101">
        <f t="shared" si="0"/>
        <v>1.595217122301815</v>
      </c>
      <c r="R12" s="21">
        <f t="shared" si="1"/>
        <v>0.92486388623621962</v>
      </c>
      <c r="T12" s="14"/>
      <c r="U12" s="14"/>
      <c r="V12" s="14"/>
      <c r="W12" s="14"/>
    </row>
    <row r="13" spans="2:23" ht="14.25" customHeight="1" x14ac:dyDescent="0.15">
      <c r="B13" s="5" t="s">
        <v>6</v>
      </c>
      <c r="C13" s="13" t="s">
        <v>39</v>
      </c>
      <c r="D13" s="16">
        <v>1.8403978078911313E-2</v>
      </c>
      <c r="E13" s="15">
        <v>0</v>
      </c>
      <c r="F13" s="15">
        <v>2.601596487415378E-2</v>
      </c>
      <c r="G13" s="15">
        <v>2.6350552495490842E-2</v>
      </c>
      <c r="H13" s="15">
        <v>3.2331972857355389E-2</v>
      </c>
      <c r="I13" s="15">
        <v>3.1261594652546902E-2</v>
      </c>
      <c r="J13" s="15">
        <v>1.1007830972671602</v>
      </c>
      <c r="K13" s="15">
        <v>9.5769338725590278E-2</v>
      </c>
      <c r="L13" s="15">
        <v>4.0617510472470683E-2</v>
      </c>
      <c r="M13" s="15">
        <v>1.9772413877077736E-2</v>
      </c>
      <c r="N13" s="15">
        <v>2.7241208897305139E-2</v>
      </c>
      <c r="O13" s="15">
        <v>2.3018802116450764E-2</v>
      </c>
      <c r="P13" s="50">
        <v>3.2273006418206088E-2</v>
      </c>
      <c r="Q13" s="101">
        <f t="shared" si="0"/>
        <v>1.4738394407327191</v>
      </c>
      <c r="R13" s="21">
        <f t="shared" si="1"/>
        <v>0.8544923783650189</v>
      </c>
      <c r="T13" s="14"/>
      <c r="U13" s="14"/>
      <c r="V13" s="14"/>
      <c r="W13" s="14"/>
    </row>
    <row r="14" spans="2:23" ht="14.25" customHeight="1" x14ac:dyDescent="0.15">
      <c r="B14" s="5" t="s">
        <v>7</v>
      </c>
      <c r="C14" s="13" t="s">
        <v>40</v>
      </c>
      <c r="D14" s="16">
        <v>1.2617157796414183E-2</v>
      </c>
      <c r="E14" s="15">
        <v>0</v>
      </c>
      <c r="F14" s="15">
        <v>1.8084804956665278E-2</v>
      </c>
      <c r="G14" s="15">
        <v>1.932334854078404E-2</v>
      </c>
      <c r="H14" s="15">
        <v>1.7622815336454899E-2</v>
      </c>
      <c r="I14" s="15">
        <v>4.6327047833388972E-2</v>
      </c>
      <c r="J14" s="15">
        <v>3.1760547171067882E-2</v>
      </c>
      <c r="K14" s="15">
        <v>1.0607672952476195</v>
      </c>
      <c r="L14" s="15">
        <v>3.5596871600587915E-2</v>
      </c>
      <c r="M14" s="15">
        <v>5.2508292841187965E-2</v>
      </c>
      <c r="N14" s="15">
        <v>1.2417444306694602E-2</v>
      </c>
      <c r="O14" s="15">
        <v>2.8960579343300569E-2</v>
      </c>
      <c r="P14" s="50">
        <v>1.9413795338940613E-2</v>
      </c>
      <c r="Q14" s="101">
        <f t="shared" si="0"/>
        <v>1.3554000003131064</v>
      </c>
      <c r="R14" s="21">
        <f t="shared" si="1"/>
        <v>0.78582438350795192</v>
      </c>
      <c r="T14" s="14"/>
      <c r="U14" s="14"/>
      <c r="V14" s="14"/>
      <c r="W14" s="14"/>
    </row>
    <row r="15" spans="2:23" ht="14.25" customHeight="1" x14ac:dyDescent="0.15">
      <c r="B15" s="5" t="s">
        <v>8</v>
      </c>
      <c r="C15" s="13" t="s">
        <v>41</v>
      </c>
      <c r="D15" s="16">
        <v>0.11331452499372106</v>
      </c>
      <c r="E15" s="15">
        <v>0</v>
      </c>
      <c r="F15" s="15">
        <v>8.3230138632214345E-2</v>
      </c>
      <c r="G15" s="15">
        <v>7.9791718222709182E-2</v>
      </c>
      <c r="H15" s="15">
        <v>5.4926113262149252E-2</v>
      </c>
      <c r="I15" s="15">
        <v>6.5927125136281073E-2</v>
      </c>
      <c r="J15" s="15">
        <v>5.5943190290621059E-2</v>
      </c>
      <c r="K15" s="15">
        <v>1.1690720896889483E-2</v>
      </c>
      <c r="L15" s="15">
        <v>1.0772542789998847</v>
      </c>
      <c r="M15" s="15">
        <v>4.3609215074355487E-2</v>
      </c>
      <c r="N15" s="15">
        <v>5.0490818153923485E-2</v>
      </c>
      <c r="O15" s="15">
        <v>4.5591161498258967E-2</v>
      </c>
      <c r="P15" s="50">
        <v>4.8968343383118576E-2</v>
      </c>
      <c r="Q15" s="101">
        <f t="shared" si="0"/>
        <v>1.7307373485441264</v>
      </c>
      <c r="R15" s="21">
        <f t="shared" si="1"/>
        <v>1.0034348602771828</v>
      </c>
      <c r="T15" s="14"/>
      <c r="U15" s="14"/>
      <c r="V15" s="14"/>
      <c r="W15" s="14"/>
    </row>
    <row r="16" spans="2:23" ht="14.25" customHeight="1" x14ac:dyDescent="0.15">
      <c r="B16" s="5" t="s">
        <v>9</v>
      </c>
      <c r="C16" s="13" t="s">
        <v>42</v>
      </c>
      <c r="D16" s="16">
        <v>2.3043294843417925E-2</v>
      </c>
      <c r="E16" s="15">
        <v>0</v>
      </c>
      <c r="F16" s="15">
        <v>3.1047420995797274E-2</v>
      </c>
      <c r="G16" s="15">
        <v>3.0976800323462939E-2</v>
      </c>
      <c r="H16" s="15">
        <v>4.474098317926118E-2</v>
      </c>
      <c r="I16" s="15">
        <v>6.1405253944404256E-2</v>
      </c>
      <c r="J16" s="15">
        <v>9.0732063573906688E-2</v>
      </c>
      <c r="K16" s="15">
        <v>1.5311871990478522E-2</v>
      </c>
      <c r="L16" s="15">
        <v>3.316835116708363E-2</v>
      </c>
      <c r="M16" s="15">
        <v>1.2448731312097183</v>
      </c>
      <c r="N16" s="15">
        <v>4.8497194270155405E-2</v>
      </c>
      <c r="O16" s="15">
        <v>5.0793173945330804E-2</v>
      </c>
      <c r="P16" s="50">
        <v>4.5882919085253347E-2</v>
      </c>
      <c r="Q16" s="101">
        <f t="shared" si="0"/>
        <v>1.7204724585282702</v>
      </c>
      <c r="R16" s="21">
        <f t="shared" si="1"/>
        <v>0.99748355375023601</v>
      </c>
      <c r="T16" s="14"/>
      <c r="U16" s="14"/>
      <c r="V16" s="14"/>
      <c r="W16" s="14"/>
    </row>
    <row r="17" spans="2:23" ht="14.25" customHeight="1" x14ac:dyDescent="0.15">
      <c r="B17" s="5" t="s">
        <v>10</v>
      </c>
      <c r="C17" s="13" t="s">
        <v>43</v>
      </c>
      <c r="D17" s="16">
        <v>6.9009058450437554E-4</v>
      </c>
      <c r="E17" s="15">
        <v>0</v>
      </c>
      <c r="F17" s="15">
        <v>4.2851133556827333E-4</v>
      </c>
      <c r="G17" s="15">
        <v>9.660229353654693E-4</v>
      </c>
      <c r="H17" s="15">
        <v>4.6473696707504867E-4</v>
      </c>
      <c r="I17" s="15">
        <v>3.6035408070462372E-4</v>
      </c>
      <c r="J17" s="15">
        <v>8.0646452751286662E-4</v>
      </c>
      <c r="K17" s="15">
        <v>3.1208802127720935E-4</v>
      </c>
      <c r="L17" s="15">
        <v>2.8478670574034017E-4</v>
      </c>
      <c r="M17" s="15">
        <v>5.1761609224583276E-4</v>
      </c>
      <c r="N17" s="15">
        <v>1.0001476498980835</v>
      </c>
      <c r="O17" s="15">
        <v>3.9045831061002337E-4</v>
      </c>
      <c r="P17" s="50">
        <v>5.3561588695659725E-2</v>
      </c>
      <c r="Q17" s="101">
        <f t="shared" si="0"/>
        <v>1.0589303681543474</v>
      </c>
      <c r="R17" s="21">
        <f t="shared" si="1"/>
        <v>0.61393928252951913</v>
      </c>
      <c r="T17" s="14"/>
      <c r="U17" s="14"/>
      <c r="V17" s="14"/>
      <c r="W17" s="14"/>
    </row>
    <row r="18" spans="2:23" ht="14.25" customHeight="1" x14ac:dyDescent="0.15">
      <c r="B18" s="5" t="s">
        <v>11</v>
      </c>
      <c r="C18" s="13" t="s">
        <v>44</v>
      </c>
      <c r="D18" s="16">
        <v>9.9885500464324761E-2</v>
      </c>
      <c r="E18" s="15">
        <v>0</v>
      </c>
      <c r="F18" s="15">
        <v>0.14706960521632809</v>
      </c>
      <c r="G18" s="15">
        <v>0.20013964459533179</v>
      </c>
      <c r="H18" s="15">
        <v>0.21021980639056684</v>
      </c>
      <c r="I18" s="15">
        <v>0.14097618689565233</v>
      </c>
      <c r="J18" s="15">
        <v>0.21023935156931337</v>
      </c>
      <c r="K18" s="15">
        <v>6.2538655842438007E-2</v>
      </c>
      <c r="L18" s="15">
        <v>0.25916030741690183</v>
      </c>
      <c r="M18" s="15">
        <v>0.30485175881333176</v>
      </c>
      <c r="N18" s="15">
        <v>0.1792210770575319</v>
      </c>
      <c r="O18" s="15">
        <v>1.1871339854327487</v>
      </c>
      <c r="P18" s="50">
        <v>0.12411830442659284</v>
      </c>
      <c r="Q18" s="101">
        <f t="shared" si="0"/>
        <v>3.1255541841210621</v>
      </c>
      <c r="R18" s="21">
        <f t="shared" si="1"/>
        <v>1.8121120623360258</v>
      </c>
      <c r="T18" s="14"/>
      <c r="U18" s="14"/>
      <c r="V18" s="14"/>
      <c r="W18" s="14"/>
    </row>
    <row r="19" spans="2:23" ht="14.25" customHeight="1" x14ac:dyDescent="0.15">
      <c r="B19" s="5" t="s">
        <v>12</v>
      </c>
      <c r="C19" s="13" t="s">
        <v>45</v>
      </c>
      <c r="D19" s="17">
        <v>1.2642552142248093E-2</v>
      </c>
      <c r="E19" s="18">
        <v>0</v>
      </c>
      <c r="F19" s="18">
        <v>7.850385188717085E-3</v>
      </c>
      <c r="G19" s="18">
        <v>1.7697669849729807E-2</v>
      </c>
      <c r="H19" s="18">
        <v>8.514043620659318E-3</v>
      </c>
      <c r="I19" s="18">
        <v>6.6017351305438614E-3</v>
      </c>
      <c r="J19" s="18">
        <v>1.4774538399589253E-2</v>
      </c>
      <c r="K19" s="18">
        <v>5.7174944428518499E-3</v>
      </c>
      <c r="L19" s="18">
        <v>5.2173306774315024E-3</v>
      </c>
      <c r="M19" s="18">
        <v>9.4827962920035289E-3</v>
      </c>
      <c r="N19" s="18">
        <v>2.7049659526325455E-3</v>
      </c>
      <c r="O19" s="18">
        <v>7.1532486634441591E-3</v>
      </c>
      <c r="P19" s="51">
        <v>0.98125549473024376</v>
      </c>
      <c r="Q19" s="102">
        <f t="shared" si="0"/>
        <v>1.0796122550900948</v>
      </c>
      <c r="R19" s="22">
        <f t="shared" si="1"/>
        <v>0.6259300830661213</v>
      </c>
      <c r="T19" s="14"/>
      <c r="U19" s="14"/>
      <c r="V19" s="14"/>
      <c r="W19" s="14"/>
    </row>
    <row r="20" spans="2:23" x14ac:dyDescent="0.15">
      <c r="C20" s="13" t="s">
        <v>83</v>
      </c>
      <c r="D20" s="97">
        <f>SUM(D7:D19)</f>
        <v>1.9055774013066749</v>
      </c>
      <c r="E20" s="98">
        <f t="shared" ref="E20:P20" si="2">SUM(E7:E19)</f>
        <v>1</v>
      </c>
      <c r="F20" s="98">
        <f t="shared" si="2"/>
        <v>2.300169701667647</v>
      </c>
      <c r="G20" s="98">
        <f t="shared" si="2"/>
        <v>2.0387266467417491</v>
      </c>
      <c r="H20" s="98">
        <f t="shared" si="2"/>
        <v>1.9461174211477039</v>
      </c>
      <c r="I20" s="98">
        <f t="shared" si="2"/>
        <v>1.5380750777460097</v>
      </c>
      <c r="J20" s="98">
        <f t="shared" si="2"/>
        <v>1.6802088782104716</v>
      </c>
      <c r="K20" s="98">
        <f t="shared" si="2"/>
        <v>1.3216681029938782</v>
      </c>
      <c r="L20" s="98">
        <f t="shared" si="2"/>
        <v>1.8205149556236184</v>
      </c>
      <c r="M20" s="98">
        <f t="shared" si="2"/>
        <v>1.8953809443102989</v>
      </c>
      <c r="N20" s="98">
        <f t="shared" si="2"/>
        <v>1.5376365735107322</v>
      </c>
      <c r="O20" s="98">
        <f t="shared" si="2"/>
        <v>1.7158749884918945</v>
      </c>
      <c r="P20" s="99">
        <f t="shared" si="2"/>
        <v>1.7226164541211531</v>
      </c>
      <c r="T20" s="14"/>
      <c r="U20" s="14"/>
      <c r="V20" s="14"/>
      <c r="W20" s="14"/>
    </row>
    <row r="21" spans="2:23" x14ac:dyDescent="0.15">
      <c r="C21" s="13" t="s">
        <v>84</v>
      </c>
      <c r="D21" s="92">
        <f>D20/(SUM($D$7:$P$19)/13)</f>
        <v>1.1048024098145066</v>
      </c>
      <c r="E21" s="94">
        <f t="shared" ref="E21:P21" si="3">E20/(SUM($D$7:$P$19)/13)</f>
        <v>0.57977304362285764</v>
      </c>
      <c r="F21" s="94">
        <f t="shared" si="3"/>
        <v>1.3335763887849321</v>
      </c>
      <c r="G21" s="94">
        <f t="shared" si="3"/>
        <v>1.1819987530964864</v>
      </c>
      <c r="H21" s="94">
        <f t="shared" si="3"/>
        <v>1.1283064205062709</v>
      </c>
      <c r="I21" s="94">
        <f t="shared" si="3"/>
        <v>0.89173446914526755</v>
      </c>
      <c r="J21" s="94">
        <f t="shared" si="3"/>
        <v>0.97413981524223248</v>
      </c>
      <c r="K21" s="94">
        <f t="shared" si="3"/>
        <v>0.76626753873200926</v>
      </c>
      <c r="L21" s="94">
        <f t="shared" si="3"/>
        <v>1.0554854967828369</v>
      </c>
      <c r="M21" s="94">
        <f t="shared" si="3"/>
        <v>1.0988907789075482</v>
      </c>
      <c r="N21" s="94">
        <f t="shared" si="3"/>
        <v>0.89148023621013917</v>
      </c>
      <c r="O21" s="94">
        <f t="shared" si="3"/>
        <v>0.99481806455428157</v>
      </c>
      <c r="P21" s="95">
        <f t="shared" si="3"/>
        <v>0.99872658460063568</v>
      </c>
    </row>
  </sheetData>
  <phoneticPr fontId="2"/>
  <pageMargins left="0.7" right="0.7" top="0.75" bottom="0.75" header="0.3" footer="0.3"/>
  <pageSetup paperSize="9" orientation="portrait" horizontalDpi="4294967294" verticalDpi="0" r:id="rId1"/>
  <ignoredErrors>
    <ignoredError sqref="B7:B19 D5:P5" numberStoredAsText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B2:W21"/>
  <sheetViews>
    <sheetView zoomScale="85" zoomScaleNormal="85" workbookViewId="0">
      <pane xSplit="3" ySplit="6" topLeftCell="D7" activePane="bottomRight" state="frozen"/>
      <selection pane="topRight"/>
      <selection pane="bottomLeft"/>
      <selection pane="bottomRight"/>
    </sheetView>
  </sheetViews>
  <sheetFormatPr defaultRowHeight="13.5" x14ac:dyDescent="0.15"/>
  <cols>
    <col min="1" max="1" width="3.75" customWidth="1"/>
    <col min="3" max="3" width="18.625" customWidth="1"/>
    <col min="4" max="16" width="9.625" customWidth="1"/>
    <col min="17" max="32" width="9" customWidth="1"/>
  </cols>
  <sheetData>
    <row r="2" spans="2:23" x14ac:dyDescent="0.15">
      <c r="B2" s="75" t="s">
        <v>108</v>
      </c>
    </row>
    <row r="3" spans="2:23" ht="13.5" customHeight="1" x14ac:dyDescent="0.15">
      <c r="B3" s="81" t="s">
        <v>107</v>
      </c>
    </row>
    <row r="4" spans="2:23" ht="13.5" customHeight="1" x14ac:dyDescent="0.15">
      <c r="C4" s="1"/>
      <c r="D4" s="2"/>
      <c r="E4" s="2"/>
      <c r="F4" s="2"/>
      <c r="G4" s="2"/>
      <c r="H4" s="2"/>
      <c r="I4" s="2"/>
    </row>
    <row r="5" spans="2:23" s="79" customFormat="1" x14ac:dyDescent="0.15">
      <c r="B5" s="76"/>
      <c r="C5" s="77"/>
      <c r="D5" s="78" t="s">
        <v>0</v>
      </c>
      <c r="E5" s="78" t="s">
        <v>1</v>
      </c>
      <c r="F5" s="78" t="s">
        <v>2</v>
      </c>
      <c r="G5" s="78" t="s">
        <v>3</v>
      </c>
      <c r="H5" s="78" t="s">
        <v>4</v>
      </c>
      <c r="I5" s="78" t="s">
        <v>5</v>
      </c>
      <c r="J5" s="78" t="s">
        <v>6</v>
      </c>
      <c r="K5" s="78" t="s">
        <v>7</v>
      </c>
      <c r="L5" s="78" t="s">
        <v>8</v>
      </c>
      <c r="M5" s="78" t="s">
        <v>9</v>
      </c>
      <c r="N5" s="78" t="s">
        <v>10</v>
      </c>
      <c r="O5" s="78" t="s">
        <v>11</v>
      </c>
      <c r="P5" s="78" t="s">
        <v>12</v>
      </c>
    </row>
    <row r="6" spans="2:23" ht="39.950000000000003" customHeight="1" x14ac:dyDescent="0.15">
      <c r="B6" s="8"/>
      <c r="C6" s="9"/>
      <c r="D6" s="68" t="s">
        <v>33</v>
      </c>
      <c r="E6" s="10" t="s">
        <v>34</v>
      </c>
      <c r="F6" s="10" t="s">
        <v>35</v>
      </c>
      <c r="G6" s="10" t="s">
        <v>36</v>
      </c>
      <c r="H6" s="10" t="s">
        <v>37</v>
      </c>
      <c r="I6" s="10" t="s">
        <v>38</v>
      </c>
      <c r="J6" s="10" t="s">
        <v>39</v>
      </c>
      <c r="K6" s="10" t="s">
        <v>40</v>
      </c>
      <c r="L6" s="10" t="s">
        <v>41</v>
      </c>
      <c r="M6" s="10" t="s">
        <v>42</v>
      </c>
      <c r="N6" s="10" t="s">
        <v>43</v>
      </c>
      <c r="O6" s="10" t="s">
        <v>44</v>
      </c>
      <c r="P6" s="10" t="s">
        <v>45</v>
      </c>
      <c r="Q6" s="10" t="s">
        <v>81</v>
      </c>
      <c r="R6" s="10" t="s">
        <v>82</v>
      </c>
      <c r="S6" s="1"/>
    </row>
    <row r="7" spans="2:23" ht="14.25" customHeight="1" x14ac:dyDescent="0.15">
      <c r="B7" s="5" t="s">
        <v>0</v>
      </c>
      <c r="C7" s="13" t="s">
        <v>66</v>
      </c>
      <c r="D7" s="86">
        <f t="array" ref="D7:P19">MINVERSE(単位行列マイナス市内投入係数!D9:P21)</f>
        <v>1.0096451286903412</v>
      </c>
      <c r="E7" s="39">
        <v>0</v>
      </c>
      <c r="F7" s="39">
        <v>5.7074423255859871E-3</v>
      </c>
      <c r="G7" s="39">
        <v>3.3822579128416411E-4</v>
      </c>
      <c r="H7" s="39">
        <v>1.1000301981966427E-4</v>
      </c>
      <c r="I7" s="39">
        <v>8.0152956178420676E-5</v>
      </c>
      <c r="J7" s="39">
        <v>8.2648722913368137E-5</v>
      </c>
      <c r="K7" s="39">
        <v>2.7232179854145526E-5</v>
      </c>
      <c r="L7" s="39">
        <v>1.402495182201528E-4</v>
      </c>
      <c r="M7" s="39">
        <v>1.076571114295085E-4</v>
      </c>
      <c r="N7" s="39">
        <v>9.114431414297004E-5</v>
      </c>
      <c r="O7" s="39">
        <v>5.2473963393460715E-4</v>
      </c>
      <c r="P7" s="88">
        <v>5.3764012704141655E-5</v>
      </c>
      <c r="Q7" s="100">
        <f>SUM(D7:P7)</f>
        <v>1.0169083882764081</v>
      </c>
      <c r="R7" s="40">
        <f>Q7/(SUM($D$7:$P$19)/13)</f>
        <v>0.80101347885401597</v>
      </c>
      <c r="T7" s="14"/>
      <c r="U7" s="14"/>
      <c r="V7" s="14"/>
      <c r="W7" s="14"/>
    </row>
    <row r="8" spans="2:23" ht="14.25" customHeight="1" x14ac:dyDescent="0.15">
      <c r="B8" s="5" t="s">
        <v>1</v>
      </c>
      <c r="C8" s="13" t="s">
        <v>34</v>
      </c>
      <c r="D8" s="16">
        <v>0</v>
      </c>
      <c r="E8" s="15">
        <v>1</v>
      </c>
      <c r="F8" s="15">
        <v>0</v>
      </c>
      <c r="G8" s="15">
        <v>0</v>
      </c>
      <c r="H8" s="15">
        <v>0</v>
      </c>
      <c r="I8" s="15">
        <v>0</v>
      </c>
      <c r="J8" s="15">
        <v>0</v>
      </c>
      <c r="K8" s="15">
        <v>0</v>
      </c>
      <c r="L8" s="15">
        <v>0</v>
      </c>
      <c r="M8" s="15">
        <v>0</v>
      </c>
      <c r="N8" s="15">
        <v>0</v>
      </c>
      <c r="O8" s="15">
        <v>0</v>
      </c>
      <c r="P8" s="50">
        <v>0</v>
      </c>
      <c r="Q8" s="101">
        <f t="shared" ref="Q8:Q19" si="0">SUM(D8:P8)</f>
        <v>1</v>
      </c>
      <c r="R8" s="21">
        <f t="shared" ref="R8:R19" si="1">Q8/(SUM($D$7:$P$19)/13)</f>
        <v>0.78769482884459274</v>
      </c>
      <c r="T8" s="14"/>
      <c r="U8" s="14"/>
      <c r="V8" s="14"/>
      <c r="W8" s="14"/>
    </row>
    <row r="9" spans="2:23" ht="14.25" customHeight="1" x14ac:dyDescent="0.15">
      <c r="B9" s="5" t="s">
        <v>2</v>
      </c>
      <c r="C9" s="13" t="s">
        <v>35</v>
      </c>
      <c r="D9" s="16">
        <v>1.9257238688049801E-2</v>
      </c>
      <c r="E9" s="15">
        <v>0</v>
      </c>
      <c r="F9" s="15">
        <v>1.041295605740205</v>
      </c>
      <c r="G9" s="15">
        <v>2.8863810079301108E-2</v>
      </c>
      <c r="H9" s="15">
        <v>9.6615464317156528E-3</v>
      </c>
      <c r="I9" s="15">
        <v>4.9433239642363846E-3</v>
      </c>
      <c r="J9" s="15">
        <v>5.2786699152859422E-3</v>
      </c>
      <c r="K9" s="15">
        <v>1.5401367396993852E-3</v>
      </c>
      <c r="L9" s="15">
        <v>1.2977074764097032E-2</v>
      </c>
      <c r="M9" s="15">
        <v>6.1193514733899864E-3</v>
      </c>
      <c r="N9" s="15">
        <v>7.3177741447705853E-3</v>
      </c>
      <c r="O9" s="15">
        <v>1.3932619774711462E-2</v>
      </c>
      <c r="P9" s="50">
        <v>4.4752636421115368E-3</v>
      </c>
      <c r="Q9" s="101">
        <f t="shared" si="0"/>
        <v>1.1556624153575736</v>
      </c>
      <c r="R9" s="21">
        <f t="shared" si="1"/>
        <v>0.9103093084672127</v>
      </c>
      <c r="T9" s="14"/>
      <c r="U9" s="14"/>
      <c r="V9" s="14"/>
      <c r="W9" s="14"/>
    </row>
    <row r="10" spans="2:23" ht="14.25" customHeight="1" x14ac:dyDescent="0.15">
      <c r="B10" s="5" t="s">
        <v>3</v>
      </c>
      <c r="C10" s="13" t="s">
        <v>36</v>
      </c>
      <c r="D10" s="16">
        <v>6.0523657004768871E-3</v>
      </c>
      <c r="E10" s="15">
        <v>0</v>
      </c>
      <c r="F10" s="15">
        <v>3.8809295585110716E-3</v>
      </c>
      <c r="G10" s="15">
        <v>1.002544655779372</v>
      </c>
      <c r="H10" s="15">
        <v>3.861647187955039E-2</v>
      </c>
      <c r="I10" s="15">
        <v>6.2525477102753383E-3</v>
      </c>
      <c r="J10" s="15">
        <v>6.4265542822366959E-3</v>
      </c>
      <c r="K10" s="15">
        <v>1.5105859225351913E-2</v>
      </c>
      <c r="L10" s="15">
        <v>1.7603002281120848E-2</v>
      </c>
      <c r="M10" s="15">
        <v>7.9654447663239526E-3</v>
      </c>
      <c r="N10" s="15">
        <v>9.6800037410043824E-3</v>
      </c>
      <c r="O10" s="15">
        <v>5.1613004023630237E-3</v>
      </c>
      <c r="P10" s="50">
        <v>1.4554393792109354E-2</v>
      </c>
      <c r="Q10" s="101">
        <f t="shared" si="0"/>
        <v>1.1338435291186955</v>
      </c>
      <c r="R10" s="21">
        <f t="shared" si="1"/>
        <v>0.89312268460569988</v>
      </c>
      <c r="T10" s="14"/>
      <c r="U10" s="14"/>
      <c r="V10" s="14"/>
      <c r="W10" s="14"/>
    </row>
    <row r="11" spans="2:23" ht="14.25" customHeight="1" x14ac:dyDescent="0.15">
      <c r="B11" s="5" t="s">
        <v>4</v>
      </c>
      <c r="C11" s="13" t="s">
        <v>37</v>
      </c>
      <c r="D11" s="16">
        <v>1.4637718529551988E-2</v>
      </c>
      <c r="E11" s="15">
        <v>0</v>
      </c>
      <c r="F11" s="15">
        <v>1.7639872343243327E-2</v>
      </c>
      <c r="G11" s="15">
        <v>8.3986423538457179E-3</v>
      </c>
      <c r="H11" s="15">
        <v>1.0888553072520268</v>
      </c>
      <c r="I11" s="15">
        <v>2.2883602232320843E-2</v>
      </c>
      <c r="J11" s="15">
        <v>1.0450174247492458E-2</v>
      </c>
      <c r="K11" s="15">
        <v>5.7786215396816868E-3</v>
      </c>
      <c r="L11" s="15">
        <v>1.9124244610672764E-2</v>
      </c>
      <c r="M11" s="15">
        <v>1.082302526609448E-2</v>
      </c>
      <c r="N11" s="15">
        <v>1.3549795572448295E-2</v>
      </c>
      <c r="O11" s="15">
        <v>1.6578416505893527E-2</v>
      </c>
      <c r="P11" s="50">
        <v>0.15738829843601101</v>
      </c>
      <c r="Q11" s="101">
        <f t="shared" si="0"/>
        <v>1.3861077188892834</v>
      </c>
      <c r="R11" s="21">
        <f t="shared" si="1"/>
        <v>1.0918298823906631</v>
      </c>
      <c r="T11" s="14"/>
      <c r="U11" s="14"/>
      <c r="V11" s="14"/>
      <c r="W11" s="14"/>
    </row>
    <row r="12" spans="2:23" ht="14.25" customHeight="1" x14ac:dyDescent="0.15">
      <c r="B12" s="5" t="s">
        <v>5</v>
      </c>
      <c r="C12" s="13" t="s">
        <v>38</v>
      </c>
      <c r="D12" s="16">
        <v>7.1737234041180598E-2</v>
      </c>
      <c r="E12" s="15">
        <v>0</v>
      </c>
      <c r="F12" s="15">
        <v>5.626918676253484E-2</v>
      </c>
      <c r="G12" s="15">
        <v>4.8273487151100934E-2</v>
      </c>
      <c r="H12" s="15">
        <v>1.6196910964349935E-2</v>
      </c>
      <c r="I12" s="15">
        <v>1.0123060566512267</v>
      </c>
      <c r="J12" s="15">
        <v>1.0010592529089143E-2</v>
      </c>
      <c r="K12" s="15">
        <v>3.7707884827545748E-3</v>
      </c>
      <c r="L12" s="15">
        <v>2.6785454954946802E-2</v>
      </c>
      <c r="M12" s="15">
        <v>1.3278091930465724E-2</v>
      </c>
      <c r="N12" s="15">
        <v>1.2565942668636367E-2</v>
      </c>
      <c r="O12" s="15">
        <v>3.1736254734336687E-2</v>
      </c>
      <c r="P12" s="50">
        <v>7.0686047633913077E-3</v>
      </c>
      <c r="Q12" s="101">
        <f t="shared" si="0"/>
        <v>1.3099986056340138</v>
      </c>
      <c r="R12" s="21">
        <f t="shared" si="1"/>
        <v>1.0318791274515398</v>
      </c>
      <c r="T12" s="14"/>
      <c r="U12" s="14"/>
      <c r="V12" s="14"/>
      <c r="W12" s="14"/>
    </row>
    <row r="13" spans="2:23" ht="14.25" customHeight="1" x14ac:dyDescent="0.15">
      <c r="B13" s="5" t="s">
        <v>6</v>
      </c>
      <c r="C13" s="13" t="s">
        <v>39</v>
      </c>
      <c r="D13" s="16">
        <v>9.5931894186146675E-3</v>
      </c>
      <c r="E13" s="15">
        <v>0</v>
      </c>
      <c r="F13" s="15">
        <v>1.2721071249757632E-2</v>
      </c>
      <c r="G13" s="15">
        <v>1.6020048192915828E-2</v>
      </c>
      <c r="H13" s="15">
        <v>2.4931499506868203E-2</v>
      </c>
      <c r="I13" s="15">
        <v>2.5632264323277035E-2</v>
      </c>
      <c r="J13" s="15">
        <v>1.090542335022352</v>
      </c>
      <c r="K13" s="15">
        <v>8.8543893730091972E-2</v>
      </c>
      <c r="L13" s="15">
        <v>3.2362620527271957E-2</v>
      </c>
      <c r="M13" s="15">
        <v>1.250511483418466E-2</v>
      </c>
      <c r="N13" s="15">
        <v>2.1816866090164349E-2</v>
      </c>
      <c r="O13" s="15">
        <v>1.6220584187937453E-2</v>
      </c>
      <c r="P13" s="50">
        <v>2.5728436438666191E-2</v>
      </c>
      <c r="Q13" s="101">
        <f t="shared" si="0"/>
        <v>1.3766179235221021</v>
      </c>
      <c r="R13" s="21">
        <f t="shared" si="1"/>
        <v>1.084354819653141</v>
      </c>
      <c r="T13" s="14"/>
      <c r="U13" s="14"/>
      <c r="V13" s="14"/>
      <c r="W13" s="14"/>
    </row>
    <row r="14" spans="2:23" ht="14.25" customHeight="1" x14ac:dyDescent="0.15">
      <c r="B14" s="5" t="s">
        <v>7</v>
      </c>
      <c r="C14" s="13" t="s">
        <v>40</v>
      </c>
      <c r="D14" s="16">
        <v>5.6277257752301423E-3</v>
      </c>
      <c r="E14" s="15">
        <v>0</v>
      </c>
      <c r="F14" s="15">
        <v>8.0107163699193566E-3</v>
      </c>
      <c r="G14" s="15">
        <v>1.0959927085553479E-2</v>
      </c>
      <c r="H14" s="15">
        <v>1.150596974133297E-2</v>
      </c>
      <c r="I14" s="15">
        <v>3.9302289442663882E-2</v>
      </c>
      <c r="J14" s="15">
        <v>2.4487909130767167E-2</v>
      </c>
      <c r="K14" s="15">
        <v>1.0556349447687068</v>
      </c>
      <c r="L14" s="15">
        <v>2.8038312821313336E-2</v>
      </c>
      <c r="M14" s="15">
        <v>3.9369878760272314E-2</v>
      </c>
      <c r="N14" s="15">
        <v>7.5629672062177715E-3</v>
      </c>
      <c r="O14" s="15">
        <v>2.1957991682148736E-2</v>
      </c>
      <c r="P14" s="50">
        <v>1.4137421372484065E-2</v>
      </c>
      <c r="Q14" s="101">
        <f t="shared" si="0"/>
        <v>1.2665960541566099</v>
      </c>
      <c r="R14" s="21">
        <f t="shared" si="1"/>
        <v>0.99769116209412745</v>
      </c>
      <c r="T14" s="14"/>
      <c r="U14" s="14"/>
      <c r="V14" s="14"/>
      <c r="W14" s="14"/>
    </row>
    <row r="15" spans="2:23" ht="14.25" customHeight="1" x14ac:dyDescent="0.15">
      <c r="B15" s="5" t="s">
        <v>8</v>
      </c>
      <c r="C15" s="13" t="s">
        <v>41</v>
      </c>
      <c r="D15" s="16">
        <v>5.5835961108102308E-2</v>
      </c>
      <c r="E15" s="15">
        <v>0</v>
      </c>
      <c r="F15" s="15">
        <v>2.8118977430121608E-2</v>
      </c>
      <c r="G15" s="15">
        <v>3.4111963863861304E-2</v>
      </c>
      <c r="H15" s="15">
        <v>2.6423667079854486E-2</v>
      </c>
      <c r="I15" s="15">
        <v>3.6741013420224192E-2</v>
      </c>
      <c r="J15" s="15">
        <v>2.9471467706930363E-2</v>
      </c>
      <c r="K15" s="15">
        <v>5.6495167383213332E-3</v>
      </c>
      <c r="L15" s="15">
        <v>1.0396602164881237</v>
      </c>
      <c r="M15" s="15">
        <v>1.861294322307815E-2</v>
      </c>
      <c r="N15" s="15">
        <v>2.6038449713847299E-2</v>
      </c>
      <c r="O15" s="15">
        <v>1.9379933000423271E-2</v>
      </c>
      <c r="P15" s="50">
        <v>2.4888665115978051E-2</v>
      </c>
      <c r="Q15" s="101">
        <f t="shared" si="0"/>
        <v>1.344932774888866</v>
      </c>
      <c r="R15" s="21">
        <f t="shared" si="1"/>
        <v>1.0593965919235686</v>
      </c>
      <c r="T15" s="14"/>
      <c r="U15" s="14"/>
      <c r="V15" s="14"/>
      <c r="W15" s="14"/>
    </row>
    <row r="16" spans="2:23" ht="14.25" customHeight="1" x14ac:dyDescent="0.15">
      <c r="B16" s="5" t="s">
        <v>9</v>
      </c>
      <c r="C16" s="13" t="s">
        <v>42</v>
      </c>
      <c r="D16" s="16">
        <v>3.808613742589072E-3</v>
      </c>
      <c r="E16" s="15">
        <v>0</v>
      </c>
      <c r="F16" s="15">
        <v>4.5759229623516572E-3</v>
      </c>
      <c r="G16" s="15">
        <v>5.5886414385737443E-3</v>
      </c>
      <c r="H16" s="15">
        <v>1.0739939206413569E-2</v>
      </c>
      <c r="I16" s="15">
        <v>1.6475905648275654E-2</v>
      </c>
      <c r="J16" s="15">
        <v>2.4684721995418414E-2</v>
      </c>
      <c r="K16" s="15">
        <v>3.8592741403111067E-3</v>
      </c>
      <c r="L16" s="15">
        <v>7.2439296926341892E-3</v>
      </c>
      <c r="M16" s="15">
        <v>1.0690064440157738</v>
      </c>
      <c r="N16" s="15">
        <v>1.2553513302043826E-2</v>
      </c>
      <c r="O16" s="15">
        <v>1.2610394341328176E-2</v>
      </c>
      <c r="P16" s="50">
        <v>1.1491094087644009E-2</v>
      </c>
      <c r="Q16" s="101">
        <f t="shared" si="0"/>
        <v>1.1826383945733574</v>
      </c>
      <c r="R16" s="21">
        <f t="shared" si="1"/>
        <v>0.93155814779850477</v>
      </c>
      <c r="T16" s="14"/>
      <c r="U16" s="14"/>
      <c r="V16" s="14"/>
      <c r="W16" s="14"/>
    </row>
    <row r="17" spans="2:23" ht="14.25" customHeight="1" x14ac:dyDescent="0.15">
      <c r="B17" s="5" t="s">
        <v>10</v>
      </c>
      <c r="C17" s="13" t="s">
        <v>43</v>
      </c>
      <c r="D17" s="16">
        <v>4.5229032443867227E-4</v>
      </c>
      <c r="E17" s="15">
        <v>0</v>
      </c>
      <c r="F17" s="15">
        <v>1.7870816770359775E-4</v>
      </c>
      <c r="G17" s="15">
        <v>6.8220119237462741E-4</v>
      </c>
      <c r="H17" s="15">
        <v>3.1114516216726435E-4</v>
      </c>
      <c r="I17" s="15">
        <v>2.4938579308030897E-4</v>
      </c>
      <c r="J17" s="15">
        <v>6.0833609435574567E-4</v>
      </c>
      <c r="K17" s="15">
        <v>2.4063331774556299E-4</v>
      </c>
      <c r="L17" s="15">
        <v>1.5870123077132419E-4</v>
      </c>
      <c r="M17" s="15">
        <v>3.2617152276055505E-4</v>
      </c>
      <c r="N17" s="15">
        <v>1.0000685585453981</v>
      </c>
      <c r="O17" s="15">
        <v>2.4654794749585078E-4</v>
      </c>
      <c r="P17" s="50">
        <v>5.3669867046425318E-2</v>
      </c>
      <c r="Q17" s="101">
        <f t="shared" si="0"/>
        <v>1.0571925463447169</v>
      </c>
      <c r="R17" s="21">
        <f t="shared" si="1"/>
        <v>0.83274510184878103</v>
      </c>
      <c r="T17" s="14"/>
      <c r="U17" s="14"/>
      <c r="V17" s="14"/>
      <c r="W17" s="14"/>
    </row>
    <row r="18" spans="2:23" ht="14.25" customHeight="1" x14ac:dyDescent="0.15">
      <c r="B18" s="5" t="s">
        <v>11</v>
      </c>
      <c r="C18" s="13" t="s">
        <v>44</v>
      </c>
      <c r="D18" s="16">
        <v>3.8777141681636498E-2</v>
      </c>
      <c r="E18" s="15">
        <v>0</v>
      </c>
      <c r="F18" s="15">
        <v>5.5862165787610593E-2</v>
      </c>
      <c r="G18" s="15">
        <v>0.10859646746561465</v>
      </c>
      <c r="H18" s="15">
        <v>0.1285628178600586</v>
      </c>
      <c r="I18" s="15">
        <v>8.3967945234086794E-2</v>
      </c>
      <c r="J18" s="15">
        <v>0.13115234555924804</v>
      </c>
      <c r="K18" s="15">
        <v>3.9976054407131471E-2</v>
      </c>
      <c r="L18" s="15">
        <v>0.16535019056559816</v>
      </c>
      <c r="M18" s="15">
        <v>0.18122122084667047</v>
      </c>
      <c r="N18" s="15">
        <v>0.11295373597244579</v>
      </c>
      <c r="O18" s="15">
        <v>1.1120525314094092</v>
      </c>
      <c r="P18" s="50">
        <v>6.7106948344911779E-2</v>
      </c>
      <c r="Q18" s="101">
        <f t="shared" si="0"/>
        <v>2.2255795651344221</v>
      </c>
      <c r="R18" s="21">
        <f t="shared" si="1"/>
        <v>1.753077514638582</v>
      </c>
      <c r="T18" s="14"/>
      <c r="U18" s="14"/>
      <c r="V18" s="14"/>
      <c r="W18" s="14"/>
    </row>
    <row r="19" spans="2:23" ht="14.25" customHeight="1" x14ac:dyDescent="0.15">
      <c r="B19" s="5" t="s">
        <v>12</v>
      </c>
      <c r="C19" s="13" t="s">
        <v>45</v>
      </c>
      <c r="D19" s="17">
        <v>8.2860224956126521E-3</v>
      </c>
      <c r="E19" s="18">
        <v>0</v>
      </c>
      <c r="F19" s="18">
        <v>3.2739588218684392E-3</v>
      </c>
      <c r="G19" s="18">
        <v>1.2498022002936773E-2</v>
      </c>
      <c r="H19" s="18">
        <v>5.7002232278983477E-3</v>
      </c>
      <c r="I19" s="18">
        <v>4.568782881027196E-3</v>
      </c>
      <c r="J19" s="18">
        <v>1.1144802995688083E-2</v>
      </c>
      <c r="K19" s="18">
        <v>4.4084362992027736E-3</v>
      </c>
      <c r="L19" s="18">
        <v>2.9074289172217596E-3</v>
      </c>
      <c r="M19" s="18">
        <v>5.9755082719852824E-3</v>
      </c>
      <c r="N19" s="18">
        <v>1.2560022152583825E-3</v>
      </c>
      <c r="O19" s="18">
        <v>4.5167931499157047E-3</v>
      </c>
      <c r="P19" s="51">
        <v>0.98323952924515912</v>
      </c>
      <c r="Q19" s="102">
        <f t="shared" si="0"/>
        <v>1.0477755105237745</v>
      </c>
      <c r="R19" s="22">
        <f t="shared" si="1"/>
        <v>0.82532735142958036</v>
      </c>
      <c r="T19" s="14"/>
      <c r="U19" s="14"/>
      <c r="V19" s="14"/>
      <c r="W19" s="14"/>
    </row>
    <row r="20" spans="2:23" x14ac:dyDescent="0.15">
      <c r="C20" s="13" t="s">
        <v>83</v>
      </c>
      <c r="D20" s="97">
        <f>SUM(D7:D19)</f>
        <v>1.2437106301958247</v>
      </c>
      <c r="E20" s="98">
        <f t="shared" ref="E20:P20" si="2">SUM(E7:E19)</f>
        <v>1</v>
      </c>
      <c r="F20" s="98">
        <f t="shared" si="2"/>
        <v>1.2375345575194134</v>
      </c>
      <c r="G20" s="98">
        <f t="shared" si="2"/>
        <v>1.2768760923967344</v>
      </c>
      <c r="H20" s="98">
        <f t="shared" si="2"/>
        <v>1.3616155013320559</v>
      </c>
      <c r="I20" s="98">
        <f t="shared" si="2"/>
        <v>1.2534032702568727</v>
      </c>
      <c r="J20" s="98">
        <f t="shared" si="2"/>
        <v>1.3443405582017776</v>
      </c>
      <c r="K20" s="98">
        <f t="shared" si="2"/>
        <v>1.2245353915688526</v>
      </c>
      <c r="L20" s="98">
        <f t="shared" si="2"/>
        <v>1.3523514263719918</v>
      </c>
      <c r="M20" s="98">
        <f t="shared" si="2"/>
        <v>1.3653108520224286</v>
      </c>
      <c r="N20" s="98">
        <f t="shared" si="2"/>
        <v>1.225454753486378</v>
      </c>
      <c r="O20" s="98">
        <f t="shared" si="2"/>
        <v>1.2549181067698978</v>
      </c>
      <c r="P20" s="99">
        <f t="shared" si="2"/>
        <v>1.3638022862975958</v>
      </c>
      <c r="T20" s="14"/>
      <c r="U20" s="14"/>
      <c r="V20" s="14"/>
      <c r="W20" s="14"/>
    </row>
    <row r="21" spans="2:23" x14ac:dyDescent="0.15">
      <c r="C21" s="13" t="s">
        <v>84</v>
      </c>
      <c r="D21" s="92">
        <f>D20/(SUM($D$7:$P$19)/13)</f>
        <v>0.97966443198430075</v>
      </c>
      <c r="E21" s="94">
        <f t="shared" ref="E21:P21" si="3">E20/(SUM($D$7:$P$19)/13)</f>
        <v>0.78769482884459274</v>
      </c>
      <c r="F21" s="94">
        <f t="shared" si="3"/>
        <v>0.97479957147452323</v>
      </c>
      <c r="G21" s="94">
        <f t="shared" si="3"/>
        <v>1.0057886950561981</v>
      </c>
      <c r="H21" s="94">
        <f t="shared" si="3"/>
        <v>1.0725374892738981</v>
      </c>
      <c r="I21" s="94">
        <f t="shared" si="3"/>
        <v>0.98729927443824028</v>
      </c>
      <c r="J21" s="94">
        <f t="shared" si="3"/>
        <v>1.0589301059015934</v>
      </c>
      <c r="K21" s="94">
        <f t="shared" si="3"/>
        <v>0.96456019567597373</v>
      </c>
      <c r="L21" s="94">
        <f t="shared" si="3"/>
        <v>1.0652402253338271</v>
      </c>
      <c r="M21" s="94">
        <f t="shared" si="3"/>
        <v>1.0754482979034721</v>
      </c>
      <c r="N21" s="94">
        <f t="shared" si="3"/>
        <v>0.96528437230424513</v>
      </c>
      <c r="O21" s="94">
        <f t="shared" si="3"/>
        <v>0.98849250332609506</v>
      </c>
      <c r="P21" s="95">
        <f t="shared" si="3"/>
        <v>1.0742600084830491</v>
      </c>
    </row>
  </sheetData>
  <phoneticPr fontId="2"/>
  <pageMargins left="0.7" right="0.7" top="0.75" bottom="0.75" header="0.3" footer="0.3"/>
  <pageSetup paperSize="9" orientation="portrait" horizontalDpi="4294967294" verticalDpi="0" r:id="rId1"/>
  <ignoredErrors>
    <ignoredError sqref="B7:B19 D5:P5" numberStoredAsText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B3:AB23"/>
  <sheetViews>
    <sheetView workbookViewId="0">
      <pane xSplit="8" ySplit="8" topLeftCell="I13" activePane="bottomRight" state="frozen"/>
      <selection pane="topRight"/>
      <selection pane="bottomLeft"/>
      <selection pane="bottomRight"/>
    </sheetView>
  </sheetViews>
  <sheetFormatPr defaultRowHeight="13.5" x14ac:dyDescent="0.15"/>
  <cols>
    <col min="4" max="5" width="10.125" customWidth="1"/>
    <col min="8" max="8" width="18.625" customWidth="1"/>
    <col min="9" max="21" width="9.625" customWidth="1"/>
    <col min="22" max="37" width="9" customWidth="1"/>
  </cols>
  <sheetData>
    <row r="3" spans="2:28" ht="13.5" customHeight="1" x14ac:dyDescent="0.15"/>
    <row r="4" spans="2:28" ht="13.5" customHeight="1" x14ac:dyDescent="0.15"/>
    <row r="5" spans="2:28" ht="13.5" customHeight="1" x14ac:dyDescent="0.15"/>
    <row r="6" spans="2:28" ht="13.5" customHeight="1" x14ac:dyDescent="0.15">
      <c r="H6" s="1"/>
      <c r="I6" s="2"/>
      <c r="J6" s="2"/>
      <c r="K6" s="2"/>
      <c r="L6" s="2"/>
      <c r="M6" s="2"/>
      <c r="N6" s="2"/>
    </row>
    <row r="7" spans="2:28" ht="39.950000000000003" customHeight="1" x14ac:dyDescent="0.15">
      <c r="G7" s="3"/>
      <c r="H7" s="4"/>
      <c r="I7" s="5" t="s">
        <v>0</v>
      </c>
      <c r="J7" s="5" t="s">
        <v>1</v>
      </c>
      <c r="K7" s="5" t="s">
        <v>2</v>
      </c>
      <c r="L7" s="5" t="s">
        <v>3</v>
      </c>
      <c r="M7" s="5" t="s">
        <v>4</v>
      </c>
      <c r="N7" s="5" t="s">
        <v>5</v>
      </c>
      <c r="O7" s="5" t="s">
        <v>6</v>
      </c>
      <c r="P7" s="5" t="s">
        <v>7</v>
      </c>
      <c r="Q7" s="5" t="s">
        <v>8</v>
      </c>
      <c r="R7" s="5" t="s">
        <v>9</v>
      </c>
      <c r="S7" s="5" t="s">
        <v>10</v>
      </c>
      <c r="T7" s="5" t="s">
        <v>11</v>
      </c>
      <c r="U7" s="5" t="s">
        <v>12</v>
      </c>
    </row>
    <row r="8" spans="2:28" ht="39.950000000000003" customHeight="1" x14ac:dyDescent="0.15">
      <c r="B8" s="109"/>
      <c r="C8" s="110"/>
      <c r="D8" s="13" t="s">
        <v>84</v>
      </c>
      <c r="E8" s="13" t="s">
        <v>82</v>
      </c>
      <c r="G8" s="8"/>
      <c r="H8" s="9"/>
      <c r="I8" s="47" t="s">
        <v>33</v>
      </c>
      <c r="J8" s="10" t="s">
        <v>34</v>
      </c>
      <c r="K8" s="10" t="s">
        <v>35</v>
      </c>
      <c r="L8" s="10" t="s">
        <v>36</v>
      </c>
      <c r="M8" s="10" t="s">
        <v>37</v>
      </c>
      <c r="N8" s="10" t="s">
        <v>38</v>
      </c>
      <c r="O8" s="10" t="s">
        <v>39</v>
      </c>
      <c r="P8" s="10" t="s">
        <v>40</v>
      </c>
      <c r="Q8" s="10" t="s">
        <v>41</v>
      </c>
      <c r="R8" s="10" t="s">
        <v>42</v>
      </c>
      <c r="S8" s="10" t="s">
        <v>43</v>
      </c>
      <c r="T8" s="10" t="s">
        <v>44</v>
      </c>
      <c r="U8" s="10" t="s">
        <v>45</v>
      </c>
      <c r="V8" s="1" t="s">
        <v>81</v>
      </c>
      <c r="W8" s="1" t="s">
        <v>82</v>
      </c>
      <c r="X8" s="1"/>
    </row>
    <row r="9" spans="2:28" ht="14.25" customHeight="1" x14ac:dyDescent="0.15">
      <c r="B9" s="5" t="s">
        <v>0</v>
      </c>
      <c r="C9" s="13" t="s">
        <v>66</v>
      </c>
      <c r="D9" s="20">
        <f t="array" ref="D9:D21">TRANSPOSE(I23:U23)</f>
        <v>0.97966443198430075</v>
      </c>
      <c r="E9" s="20">
        <f>W9</f>
        <v>0.80101347885401597</v>
      </c>
      <c r="G9" s="5" t="s">
        <v>0</v>
      </c>
      <c r="H9" s="13" t="s">
        <v>66</v>
      </c>
      <c r="I9" s="16">
        <f t="array" ref="I9:U21">MINVERSE(単位行列マイナス市内投入係数!D9:P21)</f>
        <v>1.0096451286903412</v>
      </c>
      <c r="J9" s="15">
        <v>0</v>
      </c>
      <c r="K9" s="15">
        <v>5.7074423255859871E-3</v>
      </c>
      <c r="L9" s="15">
        <v>3.3822579128416411E-4</v>
      </c>
      <c r="M9" s="15">
        <v>1.1000301981966427E-4</v>
      </c>
      <c r="N9" s="15">
        <v>8.0152956178420676E-5</v>
      </c>
      <c r="O9" s="15">
        <v>8.2648722913368137E-5</v>
      </c>
      <c r="P9" s="15">
        <v>2.7232179854145526E-5</v>
      </c>
      <c r="Q9" s="15">
        <v>1.402495182201528E-4</v>
      </c>
      <c r="R9" s="15">
        <v>1.076571114295085E-4</v>
      </c>
      <c r="S9" s="15">
        <v>9.114431414297004E-5</v>
      </c>
      <c r="T9" s="15">
        <v>5.2473963393460715E-4</v>
      </c>
      <c r="U9" s="50">
        <v>5.3764012704141655E-5</v>
      </c>
      <c r="V9" s="19">
        <f>SUM(I9:U9)</f>
        <v>1.0169083882764081</v>
      </c>
      <c r="W9" s="23">
        <f>V9/(SUM($I$9:$U$21)/13)</f>
        <v>0.80101347885401597</v>
      </c>
      <c r="Y9" s="14"/>
      <c r="Z9" s="14"/>
      <c r="AA9" s="14"/>
      <c r="AB9" s="14"/>
    </row>
    <row r="10" spans="2:28" ht="14.25" customHeight="1" x14ac:dyDescent="0.15">
      <c r="B10" s="5" t="s">
        <v>1</v>
      </c>
      <c r="C10" s="13" t="s">
        <v>34</v>
      </c>
      <c r="D10" s="20">
        <v>0.78769482884459274</v>
      </c>
      <c r="E10" s="20">
        <f t="shared" ref="E10:E21" si="0">W10</f>
        <v>0.78769482884459274</v>
      </c>
      <c r="G10" s="5" t="s">
        <v>1</v>
      </c>
      <c r="H10" s="13" t="s">
        <v>34</v>
      </c>
      <c r="I10" s="16">
        <v>0</v>
      </c>
      <c r="J10" s="15">
        <v>1</v>
      </c>
      <c r="K10" s="15">
        <v>0</v>
      </c>
      <c r="L10" s="15">
        <v>0</v>
      </c>
      <c r="M10" s="15">
        <v>0</v>
      </c>
      <c r="N10" s="15">
        <v>0</v>
      </c>
      <c r="O10" s="15">
        <v>0</v>
      </c>
      <c r="P10" s="15">
        <v>0</v>
      </c>
      <c r="Q10" s="15">
        <v>0</v>
      </c>
      <c r="R10" s="15">
        <v>0</v>
      </c>
      <c r="S10" s="15">
        <v>0</v>
      </c>
      <c r="T10" s="15">
        <v>0</v>
      </c>
      <c r="U10" s="50">
        <v>0</v>
      </c>
      <c r="V10" s="19">
        <f t="shared" ref="V10:V21" si="1">SUM(I10:U10)</f>
        <v>1</v>
      </c>
      <c r="W10" s="23">
        <f t="shared" ref="W10:W21" si="2">V10/(SUM($I$9:$U$21)/13)</f>
        <v>0.78769482884459274</v>
      </c>
      <c r="Y10" s="14"/>
      <c r="Z10" s="14"/>
      <c r="AA10" s="14"/>
      <c r="AB10" s="14"/>
    </row>
    <row r="11" spans="2:28" ht="14.25" customHeight="1" x14ac:dyDescent="0.15">
      <c r="B11" s="5" t="s">
        <v>2</v>
      </c>
      <c r="C11" s="13" t="s">
        <v>35</v>
      </c>
      <c r="D11" s="20">
        <v>0.97479957147452323</v>
      </c>
      <c r="E11" s="20">
        <f t="shared" si="0"/>
        <v>0.9103093084672127</v>
      </c>
      <c r="G11" s="5" t="s">
        <v>2</v>
      </c>
      <c r="H11" s="13" t="s">
        <v>35</v>
      </c>
      <c r="I11" s="16">
        <v>1.9257238688049801E-2</v>
      </c>
      <c r="J11" s="15">
        <v>0</v>
      </c>
      <c r="K11" s="15">
        <v>1.041295605740205</v>
      </c>
      <c r="L11" s="15">
        <v>2.8863810079301108E-2</v>
      </c>
      <c r="M11" s="15">
        <v>9.6615464317156528E-3</v>
      </c>
      <c r="N11" s="15">
        <v>4.9433239642363846E-3</v>
      </c>
      <c r="O11" s="15">
        <v>5.2786699152859422E-3</v>
      </c>
      <c r="P11" s="15">
        <v>1.5401367396993852E-3</v>
      </c>
      <c r="Q11" s="15">
        <v>1.2977074764097032E-2</v>
      </c>
      <c r="R11" s="15">
        <v>6.1193514733899864E-3</v>
      </c>
      <c r="S11" s="15">
        <v>7.3177741447705853E-3</v>
      </c>
      <c r="T11" s="15">
        <v>1.3932619774711462E-2</v>
      </c>
      <c r="U11" s="50">
        <v>4.4752636421115368E-3</v>
      </c>
      <c r="V11" s="19">
        <f t="shared" si="1"/>
        <v>1.1556624153575736</v>
      </c>
      <c r="W11" s="23">
        <f t="shared" si="2"/>
        <v>0.9103093084672127</v>
      </c>
      <c r="Y11" s="14"/>
      <c r="Z11" s="14"/>
      <c r="AA11" s="14"/>
      <c r="AB11" s="14"/>
    </row>
    <row r="12" spans="2:28" ht="14.25" customHeight="1" x14ac:dyDescent="0.15">
      <c r="B12" s="5" t="s">
        <v>3</v>
      </c>
      <c r="C12" s="13" t="s">
        <v>36</v>
      </c>
      <c r="D12" s="20">
        <v>1.0057886950561981</v>
      </c>
      <c r="E12" s="20">
        <f t="shared" si="0"/>
        <v>0.89312268460569988</v>
      </c>
      <c r="G12" s="5" t="s">
        <v>3</v>
      </c>
      <c r="H12" s="13" t="s">
        <v>36</v>
      </c>
      <c r="I12" s="16">
        <v>6.0523657004768871E-3</v>
      </c>
      <c r="J12" s="15">
        <v>0</v>
      </c>
      <c r="K12" s="15">
        <v>3.8809295585110716E-3</v>
      </c>
      <c r="L12" s="15">
        <v>1.002544655779372</v>
      </c>
      <c r="M12" s="15">
        <v>3.861647187955039E-2</v>
      </c>
      <c r="N12" s="15">
        <v>6.2525477102753383E-3</v>
      </c>
      <c r="O12" s="15">
        <v>6.4265542822366959E-3</v>
      </c>
      <c r="P12" s="15">
        <v>1.5105859225351913E-2</v>
      </c>
      <c r="Q12" s="15">
        <v>1.7603002281120848E-2</v>
      </c>
      <c r="R12" s="15">
        <v>7.9654447663239526E-3</v>
      </c>
      <c r="S12" s="15">
        <v>9.6800037410043824E-3</v>
      </c>
      <c r="T12" s="15">
        <v>5.1613004023630237E-3</v>
      </c>
      <c r="U12" s="50">
        <v>1.4554393792109354E-2</v>
      </c>
      <c r="V12" s="19">
        <f t="shared" si="1"/>
        <v>1.1338435291186955</v>
      </c>
      <c r="W12" s="23">
        <f t="shared" si="2"/>
        <v>0.89312268460569988</v>
      </c>
      <c r="Y12" s="14"/>
      <c r="Z12" s="14"/>
      <c r="AA12" s="14"/>
      <c r="AB12" s="14"/>
    </row>
    <row r="13" spans="2:28" ht="14.25" customHeight="1" x14ac:dyDescent="0.15">
      <c r="B13" s="5" t="s">
        <v>4</v>
      </c>
      <c r="C13" s="13" t="s">
        <v>37</v>
      </c>
      <c r="D13" s="20">
        <v>1.0725374892738981</v>
      </c>
      <c r="E13" s="20">
        <f t="shared" si="0"/>
        <v>1.0918298823906631</v>
      </c>
      <c r="G13" s="5" t="s">
        <v>4</v>
      </c>
      <c r="H13" s="13" t="s">
        <v>37</v>
      </c>
      <c r="I13" s="16">
        <v>1.4637718529551988E-2</v>
      </c>
      <c r="J13" s="15">
        <v>0</v>
      </c>
      <c r="K13" s="15">
        <v>1.7639872343243327E-2</v>
      </c>
      <c r="L13" s="15">
        <v>8.3986423538457179E-3</v>
      </c>
      <c r="M13" s="15">
        <v>1.0888553072520268</v>
      </c>
      <c r="N13" s="15">
        <v>2.2883602232320843E-2</v>
      </c>
      <c r="O13" s="15">
        <v>1.0450174247492458E-2</v>
      </c>
      <c r="P13" s="15">
        <v>5.7786215396816868E-3</v>
      </c>
      <c r="Q13" s="15">
        <v>1.9124244610672764E-2</v>
      </c>
      <c r="R13" s="15">
        <v>1.082302526609448E-2</v>
      </c>
      <c r="S13" s="15">
        <v>1.3549795572448295E-2</v>
      </c>
      <c r="T13" s="15">
        <v>1.6578416505893527E-2</v>
      </c>
      <c r="U13" s="50">
        <v>0.15738829843601101</v>
      </c>
      <c r="V13" s="19">
        <f t="shared" si="1"/>
        <v>1.3861077188892834</v>
      </c>
      <c r="W13" s="23">
        <f t="shared" si="2"/>
        <v>1.0918298823906631</v>
      </c>
      <c r="Y13" s="14"/>
      <c r="Z13" s="14"/>
      <c r="AA13" s="14"/>
      <c r="AB13" s="14"/>
    </row>
    <row r="14" spans="2:28" ht="14.25" customHeight="1" x14ac:dyDescent="0.15">
      <c r="B14" s="5" t="s">
        <v>5</v>
      </c>
      <c r="C14" s="13" t="s">
        <v>38</v>
      </c>
      <c r="D14" s="20">
        <v>0.98729927443824028</v>
      </c>
      <c r="E14" s="20">
        <f t="shared" si="0"/>
        <v>1.0318791274515398</v>
      </c>
      <c r="G14" s="5" t="s">
        <v>5</v>
      </c>
      <c r="H14" s="13" t="s">
        <v>38</v>
      </c>
      <c r="I14" s="16">
        <v>7.1737234041180598E-2</v>
      </c>
      <c r="J14" s="15">
        <v>0</v>
      </c>
      <c r="K14" s="15">
        <v>5.626918676253484E-2</v>
      </c>
      <c r="L14" s="15">
        <v>4.8273487151100934E-2</v>
      </c>
      <c r="M14" s="15">
        <v>1.6196910964349935E-2</v>
      </c>
      <c r="N14" s="15">
        <v>1.0123060566512267</v>
      </c>
      <c r="O14" s="15">
        <v>1.0010592529089143E-2</v>
      </c>
      <c r="P14" s="15">
        <v>3.7707884827545748E-3</v>
      </c>
      <c r="Q14" s="15">
        <v>2.6785454954946802E-2</v>
      </c>
      <c r="R14" s="15">
        <v>1.3278091930465724E-2</v>
      </c>
      <c r="S14" s="15">
        <v>1.2565942668636367E-2</v>
      </c>
      <c r="T14" s="15">
        <v>3.1736254734336687E-2</v>
      </c>
      <c r="U14" s="50">
        <v>7.0686047633913077E-3</v>
      </c>
      <c r="V14" s="19">
        <f t="shared" si="1"/>
        <v>1.3099986056340138</v>
      </c>
      <c r="W14" s="23">
        <f t="shared" si="2"/>
        <v>1.0318791274515398</v>
      </c>
      <c r="Y14" s="14"/>
      <c r="Z14" s="14"/>
      <c r="AA14" s="14"/>
      <c r="AB14" s="14"/>
    </row>
    <row r="15" spans="2:28" ht="14.25" customHeight="1" x14ac:dyDescent="0.15">
      <c r="B15" s="5" t="s">
        <v>6</v>
      </c>
      <c r="C15" s="13" t="s">
        <v>39</v>
      </c>
      <c r="D15" s="20">
        <v>1.0589301059015934</v>
      </c>
      <c r="E15" s="20">
        <f t="shared" si="0"/>
        <v>1.084354819653141</v>
      </c>
      <c r="G15" s="5" t="s">
        <v>6</v>
      </c>
      <c r="H15" s="13" t="s">
        <v>39</v>
      </c>
      <c r="I15" s="16">
        <v>9.5931894186146675E-3</v>
      </c>
      <c r="J15" s="15">
        <v>0</v>
      </c>
      <c r="K15" s="15">
        <v>1.2721071249757632E-2</v>
      </c>
      <c r="L15" s="15">
        <v>1.6020048192915828E-2</v>
      </c>
      <c r="M15" s="15">
        <v>2.4931499506868203E-2</v>
      </c>
      <c r="N15" s="15">
        <v>2.5632264323277035E-2</v>
      </c>
      <c r="O15" s="15">
        <v>1.090542335022352</v>
      </c>
      <c r="P15" s="15">
        <v>8.8543893730091972E-2</v>
      </c>
      <c r="Q15" s="15">
        <v>3.2362620527271957E-2</v>
      </c>
      <c r="R15" s="15">
        <v>1.250511483418466E-2</v>
      </c>
      <c r="S15" s="15">
        <v>2.1816866090164349E-2</v>
      </c>
      <c r="T15" s="15">
        <v>1.6220584187937453E-2</v>
      </c>
      <c r="U15" s="50">
        <v>2.5728436438666191E-2</v>
      </c>
      <c r="V15" s="19">
        <f t="shared" si="1"/>
        <v>1.3766179235221021</v>
      </c>
      <c r="W15" s="23">
        <f t="shared" si="2"/>
        <v>1.084354819653141</v>
      </c>
      <c r="Y15" s="14"/>
      <c r="Z15" s="14"/>
      <c r="AA15" s="14"/>
      <c r="AB15" s="14"/>
    </row>
    <row r="16" spans="2:28" ht="14.25" customHeight="1" x14ac:dyDescent="0.15">
      <c r="B16" s="5" t="s">
        <v>7</v>
      </c>
      <c r="C16" s="13" t="s">
        <v>40</v>
      </c>
      <c r="D16" s="20">
        <v>0.96456019567597373</v>
      </c>
      <c r="E16" s="20">
        <f t="shared" si="0"/>
        <v>0.99769116209412745</v>
      </c>
      <c r="G16" s="5" t="s">
        <v>7</v>
      </c>
      <c r="H16" s="13" t="s">
        <v>40</v>
      </c>
      <c r="I16" s="16">
        <v>5.6277257752301423E-3</v>
      </c>
      <c r="J16" s="15">
        <v>0</v>
      </c>
      <c r="K16" s="15">
        <v>8.0107163699193566E-3</v>
      </c>
      <c r="L16" s="15">
        <v>1.0959927085553479E-2</v>
      </c>
      <c r="M16" s="15">
        <v>1.150596974133297E-2</v>
      </c>
      <c r="N16" s="15">
        <v>3.9302289442663882E-2</v>
      </c>
      <c r="O16" s="15">
        <v>2.4487909130767167E-2</v>
      </c>
      <c r="P16" s="15">
        <v>1.0556349447687068</v>
      </c>
      <c r="Q16" s="15">
        <v>2.8038312821313336E-2</v>
      </c>
      <c r="R16" s="15">
        <v>3.9369878760272314E-2</v>
      </c>
      <c r="S16" s="15">
        <v>7.5629672062177715E-3</v>
      </c>
      <c r="T16" s="15">
        <v>2.1957991682148736E-2</v>
      </c>
      <c r="U16" s="50">
        <v>1.4137421372484065E-2</v>
      </c>
      <c r="V16" s="19">
        <f t="shared" si="1"/>
        <v>1.2665960541566099</v>
      </c>
      <c r="W16" s="23">
        <f t="shared" si="2"/>
        <v>0.99769116209412745</v>
      </c>
      <c r="Y16" s="14"/>
      <c r="Z16" s="14"/>
      <c r="AA16" s="14"/>
      <c r="AB16" s="14"/>
    </row>
    <row r="17" spans="2:28" ht="14.25" customHeight="1" x14ac:dyDescent="0.15">
      <c r="B17" s="5" t="s">
        <v>8</v>
      </c>
      <c r="C17" s="13" t="s">
        <v>41</v>
      </c>
      <c r="D17" s="20">
        <v>1.0652402253338271</v>
      </c>
      <c r="E17" s="20">
        <f t="shared" si="0"/>
        <v>1.0593965919235686</v>
      </c>
      <c r="G17" s="5" t="s">
        <v>8</v>
      </c>
      <c r="H17" s="13" t="s">
        <v>41</v>
      </c>
      <c r="I17" s="16">
        <v>5.5835961108102308E-2</v>
      </c>
      <c r="J17" s="15">
        <v>0</v>
      </c>
      <c r="K17" s="15">
        <v>2.8118977430121608E-2</v>
      </c>
      <c r="L17" s="15">
        <v>3.4111963863861304E-2</v>
      </c>
      <c r="M17" s="15">
        <v>2.6423667079854486E-2</v>
      </c>
      <c r="N17" s="15">
        <v>3.6741013420224192E-2</v>
      </c>
      <c r="O17" s="15">
        <v>2.9471467706930363E-2</v>
      </c>
      <c r="P17" s="15">
        <v>5.6495167383213332E-3</v>
      </c>
      <c r="Q17" s="15">
        <v>1.0396602164881237</v>
      </c>
      <c r="R17" s="15">
        <v>1.861294322307815E-2</v>
      </c>
      <c r="S17" s="15">
        <v>2.6038449713847299E-2</v>
      </c>
      <c r="T17" s="15">
        <v>1.9379933000423271E-2</v>
      </c>
      <c r="U17" s="50">
        <v>2.4888665115978051E-2</v>
      </c>
      <c r="V17" s="19">
        <f t="shared" si="1"/>
        <v>1.344932774888866</v>
      </c>
      <c r="W17" s="23">
        <f t="shared" si="2"/>
        <v>1.0593965919235686</v>
      </c>
      <c r="Y17" s="14"/>
      <c r="Z17" s="14"/>
      <c r="AA17" s="14"/>
      <c r="AB17" s="14"/>
    </row>
    <row r="18" spans="2:28" ht="14.25" customHeight="1" x14ac:dyDescent="0.15">
      <c r="B18" s="5" t="s">
        <v>9</v>
      </c>
      <c r="C18" s="13" t="s">
        <v>42</v>
      </c>
      <c r="D18" s="20">
        <v>1.0754482979034721</v>
      </c>
      <c r="E18" s="20">
        <f t="shared" si="0"/>
        <v>0.93155814779850477</v>
      </c>
      <c r="G18" s="5" t="s">
        <v>9</v>
      </c>
      <c r="H18" s="13" t="s">
        <v>42</v>
      </c>
      <c r="I18" s="16">
        <v>3.808613742589072E-3</v>
      </c>
      <c r="J18" s="15">
        <v>0</v>
      </c>
      <c r="K18" s="15">
        <v>4.5759229623516572E-3</v>
      </c>
      <c r="L18" s="15">
        <v>5.5886414385737443E-3</v>
      </c>
      <c r="M18" s="15">
        <v>1.0739939206413569E-2</v>
      </c>
      <c r="N18" s="15">
        <v>1.6475905648275654E-2</v>
      </c>
      <c r="O18" s="15">
        <v>2.4684721995418414E-2</v>
      </c>
      <c r="P18" s="15">
        <v>3.8592741403111067E-3</v>
      </c>
      <c r="Q18" s="15">
        <v>7.2439296926341892E-3</v>
      </c>
      <c r="R18" s="15">
        <v>1.0690064440157738</v>
      </c>
      <c r="S18" s="15">
        <v>1.2553513302043826E-2</v>
      </c>
      <c r="T18" s="15">
        <v>1.2610394341328176E-2</v>
      </c>
      <c r="U18" s="50">
        <v>1.1491094087644009E-2</v>
      </c>
      <c r="V18" s="19">
        <f t="shared" si="1"/>
        <v>1.1826383945733574</v>
      </c>
      <c r="W18" s="23">
        <f t="shared" si="2"/>
        <v>0.93155814779850477</v>
      </c>
      <c r="Y18" s="14"/>
      <c r="Z18" s="14"/>
      <c r="AA18" s="14"/>
      <c r="AB18" s="14"/>
    </row>
    <row r="19" spans="2:28" ht="14.25" customHeight="1" x14ac:dyDescent="0.15">
      <c r="B19" s="5" t="s">
        <v>10</v>
      </c>
      <c r="C19" s="13" t="s">
        <v>43</v>
      </c>
      <c r="D19" s="20">
        <v>0.96528437230424513</v>
      </c>
      <c r="E19" s="20">
        <f t="shared" si="0"/>
        <v>0.83274510184878103</v>
      </c>
      <c r="G19" s="5" t="s">
        <v>10</v>
      </c>
      <c r="H19" s="13" t="s">
        <v>43</v>
      </c>
      <c r="I19" s="16">
        <v>4.5229032443867227E-4</v>
      </c>
      <c r="J19" s="15">
        <v>0</v>
      </c>
      <c r="K19" s="15">
        <v>1.7870816770359775E-4</v>
      </c>
      <c r="L19" s="15">
        <v>6.8220119237462741E-4</v>
      </c>
      <c r="M19" s="15">
        <v>3.1114516216726435E-4</v>
      </c>
      <c r="N19" s="15">
        <v>2.4938579308030897E-4</v>
      </c>
      <c r="O19" s="15">
        <v>6.0833609435574567E-4</v>
      </c>
      <c r="P19" s="15">
        <v>2.4063331774556299E-4</v>
      </c>
      <c r="Q19" s="15">
        <v>1.5870123077132419E-4</v>
      </c>
      <c r="R19" s="15">
        <v>3.2617152276055505E-4</v>
      </c>
      <c r="S19" s="15">
        <v>1.0000685585453981</v>
      </c>
      <c r="T19" s="15">
        <v>2.4654794749585078E-4</v>
      </c>
      <c r="U19" s="50">
        <v>5.3669867046425318E-2</v>
      </c>
      <c r="V19" s="19">
        <f t="shared" si="1"/>
        <v>1.0571925463447169</v>
      </c>
      <c r="W19" s="23">
        <f t="shared" si="2"/>
        <v>0.83274510184878103</v>
      </c>
      <c r="Y19" s="14"/>
      <c r="Z19" s="14"/>
      <c r="AA19" s="14"/>
      <c r="AB19" s="14"/>
    </row>
    <row r="20" spans="2:28" ht="14.25" customHeight="1" x14ac:dyDescent="0.15">
      <c r="B20" s="5" t="s">
        <v>11</v>
      </c>
      <c r="C20" s="13" t="s">
        <v>44</v>
      </c>
      <c r="D20" s="20">
        <v>0.98849250332609506</v>
      </c>
      <c r="E20" s="20">
        <f t="shared" si="0"/>
        <v>1.753077514638582</v>
      </c>
      <c r="G20" s="5" t="s">
        <v>11</v>
      </c>
      <c r="H20" s="13" t="s">
        <v>44</v>
      </c>
      <c r="I20" s="16">
        <v>3.8777141681636498E-2</v>
      </c>
      <c r="J20" s="15">
        <v>0</v>
      </c>
      <c r="K20" s="15">
        <v>5.5862165787610593E-2</v>
      </c>
      <c r="L20" s="15">
        <v>0.10859646746561465</v>
      </c>
      <c r="M20" s="15">
        <v>0.1285628178600586</v>
      </c>
      <c r="N20" s="15">
        <v>8.3967945234086794E-2</v>
      </c>
      <c r="O20" s="15">
        <v>0.13115234555924804</v>
      </c>
      <c r="P20" s="15">
        <v>3.9976054407131471E-2</v>
      </c>
      <c r="Q20" s="15">
        <v>0.16535019056559816</v>
      </c>
      <c r="R20" s="15">
        <v>0.18122122084667047</v>
      </c>
      <c r="S20" s="15">
        <v>0.11295373597244579</v>
      </c>
      <c r="T20" s="15">
        <v>1.1120525314094092</v>
      </c>
      <c r="U20" s="50">
        <v>6.7106948344911779E-2</v>
      </c>
      <c r="V20" s="19">
        <f t="shared" si="1"/>
        <v>2.2255795651344221</v>
      </c>
      <c r="W20" s="23">
        <f t="shared" si="2"/>
        <v>1.753077514638582</v>
      </c>
      <c r="Y20" s="14"/>
      <c r="Z20" s="14"/>
      <c r="AA20" s="14"/>
      <c r="AB20" s="14"/>
    </row>
    <row r="21" spans="2:28" ht="14.25" customHeight="1" x14ac:dyDescent="0.15">
      <c r="B21" s="5" t="s">
        <v>12</v>
      </c>
      <c r="C21" s="13" t="s">
        <v>45</v>
      </c>
      <c r="D21" s="20">
        <v>1.0742600084830491</v>
      </c>
      <c r="E21" s="20">
        <f t="shared" si="0"/>
        <v>0.82532735142958036</v>
      </c>
      <c r="G21" s="5" t="s">
        <v>12</v>
      </c>
      <c r="H21" s="13" t="s">
        <v>45</v>
      </c>
      <c r="I21" s="17">
        <v>8.2860224956126521E-3</v>
      </c>
      <c r="J21" s="18">
        <v>0</v>
      </c>
      <c r="K21" s="18">
        <v>3.2739588218684392E-3</v>
      </c>
      <c r="L21" s="18">
        <v>1.2498022002936773E-2</v>
      </c>
      <c r="M21" s="18">
        <v>5.7002232278983477E-3</v>
      </c>
      <c r="N21" s="18">
        <v>4.568782881027196E-3</v>
      </c>
      <c r="O21" s="18">
        <v>1.1144802995688083E-2</v>
      </c>
      <c r="P21" s="18">
        <v>4.4084362992027736E-3</v>
      </c>
      <c r="Q21" s="18">
        <v>2.9074289172217596E-3</v>
      </c>
      <c r="R21" s="18">
        <v>5.9755082719852824E-3</v>
      </c>
      <c r="S21" s="18">
        <v>1.2560022152583825E-3</v>
      </c>
      <c r="T21" s="18">
        <v>4.5167931499157047E-3</v>
      </c>
      <c r="U21" s="51">
        <v>0.98323952924515912</v>
      </c>
      <c r="V21" s="19">
        <f t="shared" si="1"/>
        <v>1.0477755105237745</v>
      </c>
      <c r="W21" s="23">
        <f t="shared" si="2"/>
        <v>0.82532735142958036</v>
      </c>
      <c r="Y21" s="14"/>
      <c r="Z21" s="14"/>
      <c r="AA21" s="14"/>
      <c r="AB21" s="14"/>
    </row>
    <row r="22" spans="2:28" x14ac:dyDescent="0.15">
      <c r="H22" s="24" t="s">
        <v>83</v>
      </c>
      <c r="I22" s="19">
        <f>SUM(I9:I21)</f>
        <v>1.2437106301958247</v>
      </c>
      <c r="J22" s="19">
        <f t="shared" ref="J22:U22" si="3">SUM(J9:J21)</f>
        <v>1</v>
      </c>
      <c r="K22" s="19">
        <f t="shared" si="3"/>
        <v>1.2375345575194134</v>
      </c>
      <c r="L22" s="19">
        <f t="shared" si="3"/>
        <v>1.2768760923967344</v>
      </c>
      <c r="M22" s="19">
        <f t="shared" si="3"/>
        <v>1.3616155013320559</v>
      </c>
      <c r="N22" s="19">
        <f t="shared" si="3"/>
        <v>1.2534032702568727</v>
      </c>
      <c r="O22" s="19">
        <f t="shared" si="3"/>
        <v>1.3443405582017776</v>
      </c>
      <c r="P22" s="19">
        <f t="shared" si="3"/>
        <v>1.2245353915688526</v>
      </c>
      <c r="Q22" s="19">
        <f t="shared" si="3"/>
        <v>1.3523514263719918</v>
      </c>
      <c r="R22" s="19">
        <f t="shared" si="3"/>
        <v>1.3653108520224286</v>
      </c>
      <c r="S22" s="19">
        <f t="shared" si="3"/>
        <v>1.225454753486378</v>
      </c>
      <c r="T22" s="19">
        <f t="shared" si="3"/>
        <v>1.2549181067698978</v>
      </c>
      <c r="U22" s="19">
        <f t="shared" si="3"/>
        <v>1.3638022862975958</v>
      </c>
      <c r="Y22" s="14"/>
      <c r="Z22" s="14"/>
      <c r="AA22" s="14"/>
      <c r="AB22" s="14"/>
    </row>
    <row r="23" spans="2:28" x14ac:dyDescent="0.15">
      <c r="H23" s="24" t="s">
        <v>84</v>
      </c>
      <c r="I23" s="23">
        <f>I22/(SUM($I$9:$U$21)/13)</f>
        <v>0.97966443198430075</v>
      </c>
      <c r="J23" s="23">
        <f t="shared" ref="J23:U23" si="4">J22/(SUM($I$9:$U$21)/13)</f>
        <v>0.78769482884459274</v>
      </c>
      <c r="K23" s="23">
        <f t="shared" si="4"/>
        <v>0.97479957147452323</v>
      </c>
      <c r="L23" s="23">
        <f t="shared" si="4"/>
        <v>1.0057886950561981</v>
      </c>
      <c r="M23" s="23">
        <f t="shared" si="4"/>
        <v>1.0725374892738981</v>
      </c>
      <c r="N23" s="23">
        <f t="shared" si="4"/>
        <v>0.98729927443824028</v>
      </c>
      <c r="O23" s="23">
        <f t="shared" si="4"/>
        <v>1.0589301059015934</v>
      </c>
      <c r="P23" s="23">
        <f t="shared" si="4"/>
        <v>0.96456019567597373</v>
      </c>
      <c r="Q23" s="23">
        <f t="shared" si="4"/>
        <v>1.0652402253338271</v>
      </c>
      <c r="R23" s="23">
        <f t="shared" si="4"/>
        <v>1.0754482979034721</v>
      </c>
      <c r="S23" s="23">
        <f t="shared" si="4"/>
        <v>0.96528437230424513</v>
      </c>
      <c r="T23" s="23">
        <f t="shared" si="4"/>
        <v>0.98849250332609506</v>
      </c>
      <c r="U23" s="23">
        <f t="shared" si="4"/>
        <v>1.0742600084830491</v>
      </c>
    </row>
  </sheetData>
  <mergeCells count="1">
    <mergeCell ref="B8:C8"/>
  </mergeCells>
  <phoneticPr fontId="2"/>
  <pageMargins left="0.7" right="0.7" top="0.75" bottom="0.75" header="0.3" footer="0.3"/>
  <pageSetup paperSize="9" orientation="portrait" horizontalDpi="4294967294" verticalDpi="0" r:id="rId1"/>
  <ignoredErrors>
    <ignoredError sqref="B9:B21 I7:U7 G9:G21" numberStoredAsText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B6:S22"/>
  <sheetViews>
    <sheetView workbookViewId="0"/>
  </sheetViews>
  <sheetFormatPr defaultRowHeight="13.5" x14ac:dyDescent="0.15"/>
  <cols>
    <col min="3" max="3" width="18.625" customWidth="1"/>
    <col min="4" max="4" width="9.125" bestFit="1" customWidth="1"/>
    <col min="5" max="5" width="10.375" customWidth="1"/>
    <col min="6" max="6" width="10.25" customWidth="1"/>
    <col min="7" max="7" width="10.625" customWidth="1"/>
    <col min="8" max="8" width="10.125" customWidth="1"/>
    <col min="9" max="9" width="9.125" bestFit="1" customWidth="1"/>
    <col min="10" max="10" width="9.125" customWidth="1"/>
    <col min="11" max="11" width="10.125" customWidth="1"/>
    <col min="12" max="12" width="10.375" customWidth="1"/>
    <col min="13" max="13" width="10.875" customWidth="1"/>
  </cols>
  <sheetData>
    <row r="6" spans="2:19" x14ac:dyDescent="0.15">
      <c r="C6" s="1"/>
    </row>
    <row r="7" spans="2:19" x14ac:dyDescent="0.15">
      <c r="B7" s="3"/>
      <c r="C7" s="4"/>
      <c r="D7" s="7" t="s">
        <v>14</v>
      </c>
      <c r="E7" s="5" t="s">
        <v>15</v>
      </c>
      <c r="F7" s="5" t="s">
        <v>16</v>
      </c>
      <c r="G7" s="5" t="s">
        <v>17</v>
      </c>
      <c r="H7" s="5" t="s">
        <v>18</v>
      </c>
      <c r="I7" s="5" t="s">
        <v>19</v>
      </c>
      <c r="J7" s="5" t="s">
        <v>20</v>
      </c>
      <c r="K7" s="5" t="s">
        <v>22</v>
      </c>
      <c r="L7" s="5" t="s">
        <v>23</v>
      </c>
      <c r="M7" s="5"/>
    </row>
    <row r="8" spans="2:19" ht="40.5" x14ac:dyDescent="0.15">
      <c r="B8" s="8"/>
      <c r="C8" s="9"/>
      <c r="D8" s="12" t="s">
        <v>47</v>
      </c>
      <c r="E8" s="10" t="s">
        <v>48</v>
      </c>
      <c r="F8" s="10" t="s">
        <v>49</v>
      </c>
      <c r="G8" s="10" t="s">
        <v>50</v>
      </c>
      <c r="H8" s="10" t="s">
        <v>51</v>
      </c>
      <c r="I8" s="10" t="s">
        <v>52</v>
      </c>
      <c r="J8" s="10" t="s">
        <v>85</v>
      </c>
      <c r="K8" s="10" t="s">
        <v>56</v>
      </c>
      <c r="L8" s="10" t="s">
        <v>57</v>
      </c>
      <c r="M8" s="13" t="s">
        <v>86</v>
      </c>
      <c r="N8" s="1"/>
      <c r="O8" s="1"/>
      <c r="P8" s="1"/>
      <c r="Q8" s="1"/>
      <c r="R8" s="1"/>
      <c r="S8" s="1"/>
    </row>
    <row r="9" spans="2:19" x14ac:dyDescent="0.15">
      <c r="B9" s="5" t="s">
        <v>0</v>
      </c>
      <c r="C9" s="13" t="s">
        <v>66</v>
      </c>
      <c r="D9" s="29">
        <f>誘発額計算!N9</f>
        <v>83.963447791789292</v>
      </c>
      <c r="E9" s="30">
        <f>誘発額計算!O9</f>
        <v>3129.9806041054335</v>
      </c>
      <c r="F9" s="30">
        <f>誘発額計算!P9</f>
        <v>317.76553218764684</v>
      </c>
      <c r="G9" s="30">
        <f>誘発額計算!Q9</f>
        <v>85.551767781430215</v>
      </c>
      <c r="H9" s="30">
        <f>誘発額計算!R9</f>
        <v>443.7714833544365</v>
      </c>
      <c r="I9" s="30">
        <f>誘発額計算!S9</f>
        <v>-0.18224233361323891</v>
      </c>
      <c r="J9" s="30"/>
      <c r="K9" s="30">
        <f>誘発額計算!U9</f>
        <v>377.5074167213578</v>
      </c>
      <c r="L9" s="30">
        <f>誘発額計算!V9</f>
        <v>9059.8032898544461</v>
      </c>
      <c r="M9" s="31">
        <f t="shared" ref="M9:M21" si="0">SUM(D9:L9)</f>
        <v>13498.161299462927</v>
      </c>
    </row>
    <row r="10" spans="2:19" x14ac:dyDescent="0.15">
      <c r="B10" s="5" t="s">
        <v>1</v>
      </c>
      <c r="C10" s="13" t="s">
        <v>34</v>
      </c>
      <c r="D10" s="32">
        <f>誘発額計算!N10</f>
        <v>0</v>
      </c>
      <c r="E10" s="33">
        <f>誘発額計算!O10</f>
        <v>0</v>
      </c>
      <c r="F10" s="33">
        <f>誘発額計算!P10</f>
        <v>0</v>
      </c>
      <c r="G10" s="33">
        <f>誘発額計算!Q10</f>
        <v>0</v>
      </c>
      <c r="H10" s="33">
        <f>誘発額計算!R10</f>
        <v>0</v>
      </c>
      <c r="I10" s="33">
        <f>誘発額計算!S10</f>
        <v>0</v>
      </c>
      <c r="J10" s="33"/>
      <c r="K10" s="33">
        <f>誘発額計算!U10</f>
        <v>0</v>
      </c>
      <c r="L10" s="33">
        <f>誘発額計算!V10</f>
        <v>0</v>
      </c>
      <c r="M10" s="34">
        <f t="shared" si="0"/>
        <v>0</v>
      </c>
    </row>
    <row r="11" spans="2:19" x14ac:dyDescent="0.15">
      <c r="B11" s="5" t="s">
        <v>2</v>
      </c>
      <c r="C11" s="13" t="s">
        <v>35</v>
      </c>
      <c r="D11" s="32">
        <f>誘発額計算!N11</f>
        <v>1746.3925319696975</v>
      </c>
      <c r="E11" s="33">
        <f>誘発額計算!O11</f>
        <v>74709.435997814668</v>
      </c>
      <c r="F11" s="33">
        <f>誘発額計算!P11</f>
        <v>11098.886622124865</v>
      </c>
      <c r="G11" s="33">
        <f>誘発額計算!Q11</f>
        <v>8333.1749037394566</v>
      </c>
      <c r="H11" s="33">
        <f>誘発額計算!R11</f>
        <v>37766.66511020327</v>
      </c>
      <c r="I11" s="33">
        <f>誘発額計算!S11</f>
        <v>-9.3560081967723328</v>
      </c>
      <c r="J11" s="33"/>
      <c r="K11" s="33">
        <f>誘発額計算!U11</f>
        <v>57593.001300123658</v>
      </c>
      <c r="L11" s="33">
        <f>誘発額計算!V11</f>
        <v>525200.49721147702</v>
      </c>
      <c r="M11" s="34">
        <f t="shared" si="0"/>
        <v>716438.6976692559</v>
      </c>
    </row>
    <row r="12" spans="2:19" x14ac:dyDescent="0.15">
      <c r="B12" s="5" t="s">
        <v>3</v>
      </c>
      <c r="C12" s="13" t="s">
        <v>36</v>
      </c>
      <c r="D12" s="32">
        <f>誘発額計算!N12</f>
        <v>291.47806801634908</v>
      </c>
      <c r="E12" s="33">
        <f>誘発額計算!O12</f>
        <v>23502.936467073461</v>
      </c>
      <c r="F12" s="33">
        <f>誘発額計算!P12</f>
        <v>7922.125490230761</v>
      </c>
      <c r="G12" s="33">
        <f>誘発額計算!Q12</f>
        <v>207339.49446956118</v>
      </c>
      <c r="H12" s="33">
        <f>誘発額計算!R12</f>
        <v>419076.74739164248</v>
      </c>
      <c r="I12" s="33">
        <f>誘発額計算!S12</f>
        <v>-8.3913973020324245E-2</v>
      </c>
      <c r="J12" s="33"/>
      <c r="K12" s="33">
        <f>誘発額計算!U12</f>
        <v>1172.1196028523898</v>
      </c>
      <c r="L12" s="33">
        <f>誘発額計算!V12</f>
        <v>10202.661453145844</v>
      </c>
      <c r="M12" s="34">
        <f t="shared" si="0"/>
        <v>669507.47902854939</v>
      </c>
    </row>
    <row r="13" spans="2:19" x14ac:dyDescent="0.15">
      <c r="B13" s="5" t="s">
        <v>4</v>
      </c>
      <c r="C13" s="13" t="s">
        <v>37</v>
      </c>
      <c r="D13" s="32">
        <f>誘発額計算!N13</f>
        <v>940.11616497509419</v>
      </c>
      <c r="E13" s="33">
        <f>誘発額計算!O13</f>
        <v>96932.977905187116</v>
      </c>
      <c r="F13" s="33">
        <f>誘発額計算!P13</f>
        <v>16982.000904379107</v>
      </c>
      <c r="G13" s="33">
        <f>誘発額計算!Q13</f>
        <v>1976.2831088232988</v>
      </c>
      <c r="H13" s="33">
        <f>誘発額計算!R13</f>
        <v>7814.9832898200621</v>
      </c>
      <c r="I13" s="33">
        <f>誘発額計算!S13</f>
        <v>-0.22548996874983399</v>
      </c>
      <c r="J13" s="33"/>
      <c r="K13" s="33">
        <f>誘発額計算!U13</f>
        <v>3820.9186598655965</v>
      </c>
      <c r="L13" s="33">
        <f>誘発額計算!V13</f>
        <v>31364.34883193906</v>
      </c>
      <c r="M13" s="34">
        <f t="shared" si="0"/>
        <v>159831.4033750206</v>
      </c>
    </row>
    <row r="14" spans="2:19" x14ac:dyDescent="0.15">
      <c r="B14" s="5" t="s">
        <v>5</v>
      </c>
      <c r="C14" s="13" t="s">
        <v>38</v>
      </c>
      <c r="D14" s="32">
        <f>誘発額計算!N14</f>
        <v>10886.241932545103</v>
      </c>
      <c r="E14" s="33">
        <f>誘発額計算!O14</f>
        <v>444750.34280531062</v>
      </c>
      <c r="F14" s="33">
        <f>誘発額計算!P14</f>
        <v>23099.64590871799</v>
      </c>
      <c r="G14" s="33">
        <f>誘発額計算!Q14</f>
        <v>13776.869773872662</v>
      </c>
      <c r="H14" s="33">
        <f>誘発額計算!R14</f>
        <v>68639.998498035915</v>
      </c>
      <c r="I14" s="33">
        <f>誘発額計算!S14</f>
        <v>-0.59340330346666004</v>
      </c>
      <c r="J14" s="33"/>
      <c r="K14" s="33">
        <f>誘発額計算!U14</f>
        <v>57111.633423633459</v>
      </c>
      <c r="L14" s="33">
        <f>誘発額計算!V14</f>
        <v>167064.16567937276</v>
      </c>
      <c r="M14" s="34">
        <f t="shared" si="0"/>
        <v>785328.30461818504</v>
      </c>
    </row>
    <row r="15" spans="2:19" x14ac:dyDescent="0.15">
      <c r="B15" s="5" t="s">
        <v>6</v>
      </c>
      <c r="C15" s="13" t="s">
        <v>39</v>
      </c>
      <c r="D15" s="32">
        <f>誘発額計算!N15</f>
        <v>929.05177286558398</v>
      </c>
      <c r="E15" s="33">
        <f>誘発額計算!O15</f>
        <v>362218.26712449826</v>
      </c>
      <c r="F15" s="33">
        <f>誘発額計算!P15</f>
        <v>20135.398895001745</v>
      </c>
      <c r="G15" s="33">
        <f>誘発額計算!Q15</f>
        <v>3556.7763996106228</v>
      </c>
      <c r="H15" s="33">
        <f>誘発額計算!R15</f>
        <v>12903.083827161738</v>
      </c>
      <c r="I15" s="33">
        <f>誘発額計算!S15</f>
        <v>-0.19105276059645643</v>
      </c>
      <c r="J15" s="33"/>
      <c r="K15" s="33">
        <f>誘発額計算!U15</f>
        <v>30348.493644901959</v>
      </c>
      <c r="L15" s="33">
        <f>誘発額計算!V15</f>
        <v>50239.571520579222</v>
      </c>
      <c r="M15" s="34">
        <f t="shared" si="0"/>
        <v>480330.45213185856</v>
      </c>
    </row>
    <row r="16" spans="2:19" x14ac:dyDescent="0.15">
      <c r="B16" s="5" t="s">
        <v>7</v>
      </c>
      <c r="C16" s="13" t="s">
        <v>40</v>
      </c>
      <c r="D16" s="32">
        <f>誘発額計算!N16</f>
        <v>1270.9601142274657</v>
      </c>
      <c r="E16" s="33">
        <f>誘発額計算!O16</f>
        <v>812896.28768159891</v>
      </c>
      <c r="F16" s="33">
        <f>誘発額計算!P16</f>
        <v>15389.283990248416</v>
      </c>
      <c r="G16" s="33">
        <f>誘発額計算!Q16</f>
        <v>2655.4368190859782</v>
      </c>
      <c r="H16" s="33">
        <f>誘発額計算!R16</f>
        <v>34768.192650078803</v>
      </c>
      <c r="I16" s="33">
        <f>誘発額計算!S16</f>
        <v>-0.31166581096886381</v>
      </c>
      <c r="J16" s="33"/>
      <c r="K16" s="33">
        <f>誘発額計算!U16</f>
        <v>5098.4697099161158</v>
      </c>
      <c r="L16" s="33">
        <f>誘発額計算!V16</f>
        <v>95316.973909930646</v>
      </c>
      <c r="M16" s="34">
        <f t="shared" si="0"/>
        <v>967395.29320927546</v>
      </c>
    </row>
    <row r="17" spans="2:13" x14ac:dyDescent="0.15">
      <c r="B17" s="5" t="s">
        <v>8</v>
      </c>
      <c r="C17" s="13" t="s">
        <v>41</v>
      </c>
      <c r="D17" s="32">
        <f>誘発額計算!N17</f>
        <v>2784.7860750799887</v>
      </c>
      <c r="E17" s="33">
        <f>誘発額計算!O17</f>
        <v>159125.15313339361</v>
      </c>
      <c r="F17" s="33">
        <f>誘発額計算!P17</f>
        <v>24240.873861104217</v>
      </c>
      <c r="G17" s="33">
        <f>誘発額計算!Q17</f>
        <v>7737.720860514426</v>
      </c>
      <c r="H17" s="33">
        <f>誘発額計算!R17</f>
        <v>23946.571444238765</v>
      </c>
      <c r="I17" s="33">
        <f>誘発額計算!S17</f>
        <v>-0.37191373047346321</v>
      </c>
      <c r="J17" s="33"/>
      <c r="K17" s="33">
        <f>誘発額計算!U17</f>
        <v>13641.702121394434</v>
      </c>
      <c r="L17" s="33">
        <f>誘発額計算!V17</f>
        <v>145167.9256580467</v>
      </c>
      <c r="M17" s="34">
        <f t="shared" si="0"/>
        <v>376644.36124004168</v>
      </c>
    </row>
    <row r="18" spans="2:13" x14ac:dyDescent="0.15">
      <c r="B18" s="5" t="s">
        <v>9</v>
      </c>
      <c r="C18" s="13" t="s">
        <v>42</v>
      </c>
      <c r="D18" s="32">
        <f>誘発額計算!N18</f>
        <v>1087.7101922534907</v>
      </c>
      <c r="E18" s="33">
        <f>誘発額計算!O18</f>
        <v>96569.53005935617</v>
      </c>
      <c r="F18" s="33">
        <f>誘発額計算!P18</f>
        <v>13292.233410222501</v>
      </c>
      <c r="G18" s="33">
        <f>誘発額計算!Q18</f>
        <v>4514.415754662652</v>
      </c>
      <c r="H18" s="33">
        <f>誘発額計算!R18</f>
        <v>92878.159906188273</v>
      </c>
      <c r="I18" s="33">
        <f>誘発額計算!S18</f>
        <v>-6.5382392365799662</v>
      </c>
      <c r="J18" s="33"/>
      <c r="K18" s="33">
        <f>誘発額計算!U18</f>
        <v>12970.710958421321</v>
      </c>
      <c r="L18" s="33">
        <f>誘発額計算!V18</f>
        <v>217426.59543941845</v>
      </c>
      <c r="M18" s="34">
        <f t="shared" si="0"/>
        <v>438732.81748128624</v>
      </c>
    </row>
    <row r="19" spans="2:13" x14ac:dyDescent="0.15">
      <c r="B19" s="5" t="s">
        <v>10</v>
      </c>
      <c r="C19" s="13" t="s">
        <v>43</v>
      </c>
      <c r="D19" s="32">
        <f>誘発額計算!N19</f>
        <v>12.286003464201869</v>
      </c>
      <c r="E19" s="33">
        <f>誘発額計算!O19</f>
        <v>11486.910917451651</v>
      </c>
      <c r="F19" s="33">
        <f>誘発額計算!P19</f>
        <v>541160.98521487077</v>
      </c>
      <c r="G19" s="33">
        <f>誘発額計算!Q19</f>
        <v>145.15719466375202</v>
      </c>
      <c r="H19" s="33">
        <f>誘発額計算!R19</f>
        <v>358.90413651702926</v>
      </c>
      <c r="I19" s="33">
        <f>誘発額計算!S19</f>
        <v>-3.6396314099582062E-3</v>
      </c>
      <c r="J19" s="33"/>
      <c r="K19" s="33">
        <f>誘発額計算!U19</f>
        <v>54.201798419604302</v>
      </c>
      <c r="L19" s="33">
        <f>誘発額計算!V19</f>
        <v>593.10328026436844</v>
      </c>
      <c r="M19" s="34">
        <f t="shared" si="0"/>
        <v>553811.54490602005</v>
      </c>
    </row>
    <row r="20" spans="2:13" x14ac:dyDescent="0.15">
      <c r="B20" s="5" t="s">
        <v>11</v>
      </c>
      <c r="C20" s="13" t="s">
        <v>44</v>
      </c>
      <c r="D20" s="32">
        <f>誘発額計算!N20</f>
        <v>43166.546707013244</v>
      </c>
      <c r="E20" s="33">
        <f>誘発額計算!O20</f>
        <v>755151.12569913047</v>
      </c>
      <c r="F20" s="33">
        <f>誘発額計算!P20</f>
        <v>629851.70535885019</v>
      </c>
      <c r="G20" s="33">
        <f>誘発額計算!Q20</f>
        <v>28999.13494854599</v>
      </c>
      <c r="H20" s="33">
        <f>誘発額計算!R20</f>
        <v>192415.91486212509</v>
      </c>
      <c r="I20" s="33">
        <f>誘発額計算!S20</f>
        <v>-1.6061625516607849</v>
      </c>
      <c r="J20" s="33"/>
      <c r="K20" s="33">
        <f>誘発額計算!U20</f>
        <v>65404.605502184982</v>
      </c>
      <c r="L20" s="33">
        <f>誘発額計算!V20</f>
        <v>706583.23800822347</v>
      </c>
      <c r="M20" s="34">
        <f t="shared" si="0"/>
        <v>2421570.6649235217</v>
      </c>
    </row>
    <row r="21" spans="2:13" x14ac:dyDescent="0.15">
      <c r="B21" s="5" t="s">
        <v>12</v>
      </c>
      <c r="C21" s="13" t="s">
        <v>45</v>
      </c>
      <c r="D21" s="32">
        <f>誘発額計算!N21</f>
        <v>225.08131521914834</v>
      </c>
      <c r="E21" s="33">
        <f>誘発額計算!O21</f>
        <v>37017.686130022776</v>
      </c>
      <c r="F21" s="33">
        <f>誘発額計算!P21</f>
        <v>2996.1885719247903</v>
      </c>
      <c r="G21" s="33">
        <f>誘発額計算!Q21</f>
        <v>2659.3002666519851</v>
      </c>
      <c r="H21" s="33">
        <f>誘発額計算!R21</f>
        <v>6575.1743697797801</v>
      </c>
      <c r="I21" s="33">
        <f>誘発額計算!S21</f>
        <v>-6.667856044915535E-2</v>
      </c>
      <c r="J21" s="33"/>
      <c r="K21" s="33">
        <f>誘発額計算!U21</f>
        <v>992.98458697937735</v>
      </c>
      <c r="L21" s="33">
        <f>誘発額計算!V21</f>
        <v>10865.735694415866</v>
      </c>
      <c r="M21" s="34">
        <f t="shared" si="0"/>
        <v>61332.084256433271</v>
      </c>
    </row>
    <row r="22" spans="2:13" x14ac:dyDescent="0.15">
      <c r="B22" s="6"/>
      <c r="C22" s="13" t="s">
        <v>87</v>
      </c>
      <c r="D22" s="35">
        <f t="shared" ref="D22:M22" si="1">SUM(D9:D21)</f>
        <v>63424.614325421157</v>
      </c>
      <c r="E22" s="35">
        <f t="shared" si="1"/>
        <v>2877490.6345249428</v>
      </c>
      <c r="F22" s="35">
        <f t="shared" si="1"/>
        <v>1306487.0937598632</v>
      </c>
      <c r="G22" s="35">
        <f t="shared" si="1"/>
        <v>281779.31626751338</v>
      </c>
      <c r="H22" s="35">
        <f t="shared" si="1"/>
        <v>897588.16696914565</v>
      </c>
      <c r="I22" s="35">
        <f t="shared" si="1"/>
        <v>-19.530410057761035</v>
      </c>
      <c r="J22" s="35"/>
      <c r="K22" s="35">
        <f t="shared" si="1"/>
        <v>248586.34872541425</v>
      </c>
      <c r="L22" s="35">
        <f t="shared" si="1"/>
        <v>1969084.6199766677</v>
      </c>
      <c r="M22" s="36">
        <f t="shared" si="1"/>
        <v>7644421.26413891</v>
      </c>
    </row>
  </sheetData>
  <phoneticPr fontId="2"/>
  <pageMargins left="0.7" right="0.7" top="0.75" bottom="0.75" header="0.3" footer="0.3"/>
  <pageSetup paperSize="9" orientation="portrait" horizontalDpi="4294967294" verticalDpi="0" r:id="rId1"/>
  <ignoredErrors>
    <ignoredError sqref="B9:B21 D7:L7" numberStoredAsText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B6:S22"/>
  <sheetViews>
    <sheetView workbookViewId="0"/>
  </sheetViews>
  <sheetFormatPr defaultRowHeight="13.5" x14ac:dyDescent="0.15"/>
  <cols>
    <col min="3" max="3" width="18.625" customWidth="1"/>
    <col min="4" max="4" width="9.125" bestFit="1" customWidth="1"/>
    <col min="5" max="5" width="9.25" bestFit="1" customWidth="1"/>
    <col min="6" max="9" width="9.125" bestFit="1" customWidth="1"/>
    <col min="10" max="10" width="9.125" customWidth="1"/>
    <col min="11" max="12" width="9.125" bestFit="1" customWidth="1"/>
    <col min="13" max="13" width="9.25" bestFit="1" customWidth="1"/>
  </cols>
  <sheetData>
    <row r="6" spans="2:19" x14ac:dyDescent="0.15">
      <c r="C6" s="1"/>
    </row>
    <row r="7" spans="2:19" x14ac:dyDescent="0.15">
      <c r="B7" s="3"/>
      <c r="C7" s="4"/>
      <c r="D7" s="7" t="s">
        <v>14</v>
      </c>
      <c r="E7" s="5" t="s">
        <v>15</v>
      </c>
      <c r="F7" s="5" t="s">
        <v>16</v>
      </c>
      <c r="G7" s="5" t="s">
        <v>17</v>
      </c>
      <c r="H7" s="5" t="s">
        <v>18</v>
      </c>
      <c r="I7" s="5" t="s">
        <v>19</v>
      </c>
      <c r="J7" s="5" t="s">
        <v>20</v>
      </c>
      <c r="K7" s="5" t="s">
        <v>22</v>
      </c>
      <c r="L7" s="5" t="s">
        <v>23</v>
      </c>
      <c r="M7" s="5"/>
    </row>
    <row r="8" spans="2:19" ht="40.5" x14ac:dyDescent="0.15">
      <c r="B8" s="8"/>
      <c r="C8" s="9"/>
      <c r="D8" s="12" t="s">
        <v>47</v>
      </c>
      <c r="E8" s="10" t="s">
        <v>48</v>
      </c>
      <c r="F8" s="10" t="s">
        <v>49</v>
      </c>
      <c r="G8" s="10" t="s">
        <v>50</v>
      </c>
      <c r="H8" s="10" t="s">
        <v>51</v>
      </c>
      <c r="I8" s="10" t="s">
        <v>52</v>
      </c>
      <c r="J8" s="10" t="s">
        <v>85</v>
      </c>
      <c r="K8" s="10" t="s">
        <v>56</v>
      </c>
      <c r="L8" s="10" t="s">
        <v>57</v>
      </c>
      <c r="M8" s="13" t="s">
        <v>86</v>
      </c>
      <c r="N8" s="1"/>
      <c r="O8" s="1"/>
      <c r="P8" s="1"/>
      <c r="Q8" s="1"/>
      <c r="R8" s="1"/>
      <c r="S8" s="1"/>
    </row>
    <row r="9" spans="2:19" x14ac:dyDescent="0.15">
      <c r="B9" s="5" t="s">
        <v>0</v>
      </c>
      <c r="C9" s="13" t="s">
        <v>66</v>
      </c>
      <c r="D9" s="37">
        <f>最終需要項目別生産誘発額表!D9/生産者価格評価表!R$20</f>
        <v>1.0995079802726482E-3</v>
      </c>
      <c r="E9" s="38">
        <f>最終需要項目別生産誘発額表!E9/生産者価格評価表!S$20</f>
        <v>9.3349898732327039E-4</v>
      </c>
      <c r="F9" s="38">
        <f>最終需要項目別生産誘発額表!F9/生産者価格評価表!T$20</f>
        <v>2.6075885418292219E-4</v>
      </c>
      <c r="G9" s="38">
        <f>最終需要項目別生産誘発額表!G9/生産者価格評価表!U$20</f>
        <v>3.4357063959326704E-4</v>
      </c>
      <c r="H9" s="38">
        <f>最終需要項目別生産誘発額表!H9/生産者価格評価表!V$20</f>
        <v>3.9639263996487409E-4</v>
      </c>
      <c r="I9" s="38">
        <f>最終需要項目別生産誘発額表!I9/生産者価格評価表!W$20</f>
        <v>1.6477843342075341E-3</v>
      </c>
      <c r="J9" s="38"/>
      <c r="K9" s="38">
        <f>最終需要項目別生産誘発額表!K9/生産者価格評価表!AA$20</f>
        <v>1.9299545973856986E-3</v>
      </c>
      <c r="L9" s="39">
        <f>最終需要項目別生産誘発額表!L9/生産者価格評価表!AB$20</f>
        <v>5.8440517484321716E-3</v>
      </c>
      <c r="M9" s="40">
        <f>最終需要項目別生産誘発額表!M9/生産者価格評価表!AD$20</f>
        <v>1.7389550279417287E-3</v>
      </c>
    </row>
    <row r="10" spans="2:19" x14ac:dyDescent="0.15">
      <c r="B10" s="5" t="s">
        <v>1</v>
      </c>
      <c r="C10" s="13" t="s">
        <v>34</v>
      </c>
      <c r="D10" s="41">
        <f>最終需要項目別生産誘発額表!D10/生産者価格評価表!R$20</f>
        <v>0</v>
      </c>
      <c r="E10" s="42">
        <f>最終需要項目別生産誘発額表!E10/生産者価格評価表!S$20</f>
        <v>0</v>
      </c>
      <c r="F10" s="42">
        <f>最終需要項目別生産誘発額表!F10/生産者価格評価表!T$20</f>
        <v>0</v>
      </c>
      <c r="G10" s="42">
        <f>最終需要項目別生産誘発額表!G10/生産者価格評価表!U$20</f>
        <v>0</v>
      </c>
      <c r="H10" s="42">
        <f>最終需要項目別生産誘発額表!H10/生産者価格評価表!V$20</f>
        <v>0</v>
      </c>
      <c r="I10" s="42">
        <f>最終需要項目別生産誘発額表!I10/生産者価格評価表!W$20</f>
        <v>0</v>
      </c>
      <c r="J10" s="42"/>
      <c r="K10" s="42">
        <f>最終需要項目別生産誘発額表!K10/生産者価格評価表!AA$20</f>
        <v>0</v>
      </c>
      <c r="L10" s="42">
        <f>最終需要項目別生産誘発額表!L10/生産者価格評価表!AB$20</f>
        <v>0</v>
      </c>
      <c r="M10" s="43">
        <f>最終需要項目別生産誘発額表!M10/生産者価格評価表!AD$20</f>
        <v>0</v>
      </c>
    </row>
    <row r="11" spans="2:19" x14ac:dyDescent="0.15">
      <c r="B11" s="5" t="s">
        <v>2</v>
      </c>
      <c r="C11" s="13" t="s">
        <v>35</v>
      </c>
      <c r="D11" s="41">
        <f>最終需要項目別生産誘発額表!D11/生産者価格評価表!R$20</f>
        <v>2.2869148136351426E-2</v>
      </c>
      <c r="E11" s="42">
        <f>最終需要項目別生産誘発額表!E11/生産者価格評価表!S$20</f>
        <v>2.2281666140670897E-2</v>
      </c>
      <c r="F11" s="42">
        <f>最終需要項目別生産誘発額表!F11/生産者価格評価表!T$20</f>
        <v>9.1077623755064802E-3</v>
      </c>
      <c r="G11" s="42">
        <f>最終需要項目別生産誘発額表!G11/生産者価格評価表!U$20</f>
        <v>3.3465518080641861E-2</v>
      </c>
      <c r="H11" s="42">
        <f>最終需要項目別生産誘発額表!H11/生産者価格評価表!V$20</f>
        <v>3.3734542770847725E-2</v>
      </c>
      <c r="I11" s="42">
        <f>最終需要項目別生産誘発額表!I11/生産者価格評価表!W$20</f>
        <v>8.4594415752360569E-2</v>
      </c>
      <c r="J11" s="42"/>
      <c r="K11" s="42">
        <f>最終需要項目別生産誘発額表!K11/生産者価格評価表!AA$20</f>
        <v>0.29443627519100252</v>
      </c>
      <c r="L11" s="42">
        <f>最終需要項目別生産誘発額表!L11/生産者価格評価表!AB$20</f>
        <v>0.33878206687371565</v>
      </c>
      <c r="M11" s="43">
        <f>最終需要項目別生産誘発額表!M11/生産者価格評価表!AD$20</f>
        <v>9.2298102525530445E-2</v>
      </c>
    </row>
    <row r="12" spans="2:19" x14ac:dyDescent="0.15">
      <c r="B12" s="5" t="s">
        <v>3</v>
      </c>
      <c r="C12" s="13" t="s">
        <v>36</v>
      </c>
      <c r="D12" s="41">
        <f>最終需要項目別生産誘発額表!D12/生産者価格評価表!R$20</f>
        <v>3.8169283216329436E-3</v>
      </c>
      <c r="E12" s="42">
        <f>最終需要項目別生産誘発額表!E12/生産者価格評価表!S$20</f>
        <v>7.0096176833679804E-3</v>
      </c>
      <c r="F12" s="42">
        <f>最終需要項目別生産誘発額表!F12/生産者価格評価表!T$20</f>
        <v>6.5009076072669184E-3</v>
      </c>
      <c r="G12" s="42">
        <f>最終需要項目別生産誘発額表!G12/生産者価格評価表!U$20</f>
        <v>0.83266266232916064</v>
      </c>
      <c r="H12" s="42">
        <f>最終需要項目別生産誘発額表!H12/生産者価格評価表!V$20</f>
        <v>0.37433441416916835</v>
      </c>
      <c r="I12" s="42">
        <f>最終需要項目別生産誘発額表!I12/生産者価格評価表!W$20</f>
        <v>7.5872673172332141E-4</v>
      </c>
      <c r="J12" s="42"/>
      <c r="K12" s="42">
        <f>最終需要項目別生産誘発額表!K12/生産者価格評価表!AA$20</f>
        <v>5.9922997960079188E-3</v>
      </c>
      <c r="L12" s="42">
        <f>最終需要項目別生産誘発額表!L12/生産者価格評価表!AB$20</f>
        <v>6.5812556405820608E-3</v>
      </c>
      <c r="M12" s="43">
        <f>最終需要項目別生産誘発額表!M12/生産者価格評価表!AD$20</f>
        <v>8.6251999148032929E-2</v>
      </c>
    </row>
    <row r="13" spans="2:19" x14ac:dyDescent="0.15">
      <c r="B13" s="5" t="s">
        <v>4</v>
      </c>
      <c r="C13" s="13" t="s">
        <v>37</v>
      </c>
      <c r="D13" s="41">
        <f>最終需要項目別生産誘発額表!D13/生産者価格評価表!R$20</f>
        <v>1.2310895430791431E-2</v>
      </c>
      <c r="E13" s="42">
        <f>最終需要項目別生産誘発額表!E13/生産者価格評価表!S$20</f>
        <v>2.8909711642952106E-2</v>
      </c>
      <c r="F13" s="42">
        <f>最終需要項目別生産誘発額表!F13/生産者価格評価表!T$20</f>
        <v>1.393545444363771E-2</v>
      </c>
      <c r="G13" s="42">
        <f>最終需要項目別生産誘発額表!G13/生産者価格評価表!U$20</f>
        <v>7.9366314609710786E-3</v>
      </c>
      <c r="H13" s="42">
        <f>最終需要項目別生産誘発額表!H13/生産者価格評価表!V$20</f>
        <v>6.9806239781724849E-3</v>
      </c>
      <c r="I13" s="42">
        <f>最終需要項目別生産誘発額表!I13/生産者価格評価表!W$20</f>
        <v>2.0388173848533901E-3</v>
      </c>
      <c r="J13" s="42"/>
      <c r="K13" s="42">
        <f>最終需要項目別生産誘発額表!K13/生産者価格評価表!AA$20</f>
        <v>1.9533919619087601E-2</v>
      </c>
      <c r="L13" s="42">
        <f>最終需要項目別生産誘発額表!L13/生産者価格評価表!AB$20</f>
        <v>2.0231661964999991E-2</v>
      </c>
      <c r="M13" s="43">
        <f>最終需要項目別生産誘発額表!M13/生産者価格評価表!AD$20</f>
        <v>2.0590924671572378E-2</v>
      </c>
    </row>
    <row r="14" spans="2:19" x14ac:dyDescent="0.15">
      <c r="B14" s="5" t="s">
        <v>5</v>
      </c>
      <c r="C14" s="13" t="s">
        <v>38</v>
      </c>
      <c r="D14" s="41">
        <f>最終需要項目別生産誘発額表!D14/生産者価格評価表!R$20</f>
        <v>0.14255619790285176</v>
      </c>
      <c r="E14" s="42">
        <f>最終需要項目別生産誘発額表!E14/生産者価格評価表!S$20</f>
        <v>0.13264427072674911</v>
      </c>
      <c r="F14" s="42">
        <f>最終需要項目別生産誘発額表!F14/生産者価格評価表!T$20</f>
        <v>1.8955602760690769E-2</v>
      </c>
      <c r="G14" s="42">
        <f>最終需要項目別生産誘発額表!G14/生産者価格評価表!U$20</f>
        <v>5.5327061994737539E-2</v>
      </c>
      <c r="H14" s="42">
        <f>最終需要項目別生産誘発額表!H14/生産者価格評価表!V$20</f>
        <v>6.1311713871642221E-2</v>
      </c>
      <c r="I14" s="42">
        <f>最終需要項目別生産誘発額表!I14/生産者価格評価表!W$20</f>
        <v>5.3653871081045558E-3</v>
      </c>
      <c r="J14" s="42"/>
      <c r="K14" s="42">
        <f>最終需要項目別生産誘発額表!K14/生産者価格評価表!AA$20</f>
        <v>0.29197534831879812</v>
      </c>
      <c r="L14" s="42">
        <f>最終需要項目別生産誘発額表!L14/生産者価格評価表!AB$20</f>
        <v>0.10776521280900636</v>
      </c>
      <c r="M14" s="43">
        <f>最終需要項目別生産誘発額表!M14/生産者価格評価表!AD$20</f>
        <v>0.10117308377068243</v>
      </c>
    </row>
    <row r="15" spans="2:19" x14ac:dyDescent="0.15">
      <c r="B15" s="5" t="s">
        <v>6</v>
      </c>
      <c r="C15" s="13" t="s">
        <v>39</v>
      </c>
      <c r="D15" s="41">
        <f>最終需要項目別生産誘発額表!D15/生産者価格評価表!R$20</f>
        <v>1.2166006342250906E-2</v>
      </c>
      <c r="E15" s="42">
        <f>最終需要項目別生産誘発額表!E15/生産者価格評価表!S$20</f>
        <v>0.10802954660715816</v>
      </c>
      <c r="F15" s="42">
        <f>最終需要項目別生産誘発額表!F15/生産者価格評価表!T$20</f>
        <v>1.6523137384441743E-2</v>
      </c>
      <c r="G15" s="42">
        <f>最終需要項目別生産誘発額表!G15/生産者価格評価表!U$20</f>
        <v>1.4283795346303835E-2</v>
      </c>
      <c r="H15" s="42">
        <f>最終需要項目別生産誘発額表!H15/生産者価格評価表!V$20</f>
        <v>1.1525498266078659E-2</v>
      </c>
      <c r="I15" s="42">
        <f>最終需要項目別生産誘発額表!I15/生産者価格評価表!W$20</f>
        <v>1.7274457568462228E-3</v>
      </c>
      <c r="J15" s="42"/>
      <c r="K15" s="42">
        <f>最終需要項目別生産誘発額表!K15/生産者価格評価表!AA$20</f>
        <v>0.15515248771109899</v>
      </c>
      <c r="L15" s="42">
        <f>最終需要項目別生産誘発額表!L15/生産者価格評価表!AB$20</f>
        <v>3.2407177771079522E-2</v>
      </c>
      <c r="M15" s="43">
        <f>最終需要項目別生産誘発額表!M15/生産者価格評価表!AD$20</f>
        <v>6.1880506261356771E-2</v>
      </c>
    </row>
    <row r="16" spans="2:19" x14ac:dyDescent="0.15">
      <c r="B16" s="5" t="s">
        <v>7</v>
      </c>
      <c r="C16" s="13" t="s">
        <v>40</v>
      </c>
      <c r="D16" s="41">
        <f>最終需要項目別生産誘発額表!D16/生産者価格評価表!R$20</f>
        <v>1.6643323076330228E-2</v>
      </c>
      <c r="E16" s="42">
        <f>最終需要項目別生産誘発額表!E16/生産者価格評価表!S$20</f>
        <v>0.24244171364969169</v>
      </c>
      <c r="F16" s="42">
        <f>最終需要項目別生産誘発額表!F16/生産者価格評価表!T$20</f>
        <v>1.2628468645941983E-2</v>
      </c>
      <c r="G16" s="42">
        <f>最終需要項目別生産誘発額表!G16/生産者価格評価表!U$20</f>
        <v>1.0664071006267501E-2</v>
      </c>
      <c r="H16" s="42">
        <f>最終需要項目別生産誘発額表!H16/生産者価格評価表!V$20</f>
        <v>3.1056199391623861E-2</v>
      </c>
      <c r="I16" s="42">
        <f>最終需要項目別生産誘発額表!I16/生産者価格評価表!W$20</f>
        <v>2.8179953068010605E-3</v>
      </c>
      <c r="J16" s="42"/>
      <c r="K16" s="42">
        <f>最終需要項目別生産誘発額表!K16/生産者価格評価表!AA$20</f>
        <v>2.6065223146455974E-2</v>
      </c>
      <c r="L16" s="42">
        <f>最終需要項目別生産誘発額表!L16/生産者価格評価表!AB$20</f>
        <v>6.1484483736792384E-2</v>
      </c>
      <c r="M16" s="43">
        <f>最終需要項目別生産誘発額表!M16/生産者価格評価表!AD$20</f>
        <v>0.1246285973186857</v>
      </c>
    </row>
    <row r="17" spans="2:13" x14ac:dyDescent="0.15">
      <c r="B17" s="5" t="s">
        <v>8</v>
      </c>
      <c r="C17" s="13" t="s">
        <v>41</v>
      </c>
      <c r="D17" s="41">
        <f>最終需要項目別生産誘発額表!D17/生産者価格評価表!R$20</f>
        <v>3.646699359577768E-2</v>
      </c>
      <c r="E17" s="42">
        <f>最終需要項目別生産誘発額表!E17/生産者価格評価表!S$20</f>
        <v>4.7458175655416809E-2</v>
      </c>
      <c r="F17" s="42">
        <f>最終需要項目別生産誘発額表!F17/生産者価格評価表!T$20</f>
        <v>1.9892096064974083E-2</v>
      </c>
      <c r="G17" s="42">
        <f>最終需要項目別生産誘発額表!G17/生産者価格評価表!U$20</f>
        <v>3.1074211252220874E-2</v>
      </c>
      <c r="H17" s="42">
        <f>最終需要項目別生産誘発額表!H17/生産者価格評価表!V$20</f>
        <v>2.1389938355520464E-2</v>
      </c>
      <c r="I17" s="42">
        <f>最終需要項目別生産誘発額表!I17/生産者価格評価表!W$20</f>
        <v>3.3627401855566273E-3</v>
      </c>
      <c r="J17" s="42"/>
      <c r="K17" s="42">
        <f>最終需要項目別生産誘発額表!K17/生産者価格評価表!AA$20</f>
        <v>6.974132045936543E-2</v>
      </c>
      <c r="L17" s="42">
        <f>最終需要項目別生産誘発額表!L17/生産者価格評価表!AB$20</f>
        <v>9.3640981223976349E-2</v>
      </c>
      <c r="M17" s="43">
        <f>最終需要項目別生産誘発額表!M17/生産者価格評価表!AD$20</f>
        <v>4.8522727739987184E-2</v>
      </c>
    </row>
    <row r="18" spans="2:13" x14ac:dyDescent="0.15">
      <c r="B18" s="5" t="s">
        <v>9</v>
      </c>
      <c r="C18" s="13" t="s">
        <v>42</v>
      </c>
      <c r="D18" s="41">
        <f>最終需要項目別生産誘発額表!D18/生産者価格評価表!R$20</f>
        <v>1.4243650874988962E-2</v>
      </c>
      <c r="E18" s="42">
        <f>最終需要項目別生産誘発額表!E18/生産者価格評価表!S$20</f>
        <v>2.8801315381459944E-2</v>
      </c>
      <c r="F18" s="42">
        <f>最終需要項目別生産誘発額表!F18/生産者価格評価表!T$20</f>
        <v>1.0907625914363785E-2</v>
      </c>
      <c r="G18" s="42">
        <f>最終需要項目別生産誘発額表!G18/生産者価格評価表!U$20</f>
        <v>1.812961611946997E-2</v>
      </c>
      <c r="H18" s="42">
        <f>最終需要項目別生産誘発額表!H18/生産者価格評価表!V$20</f>
        <v>8.2962110863912572E-2</v>
      </c>
      <c r="I18" s="42">
        <f>最終需要項目別生産誘発額表!I18/生産者価格評価表!W$20</f>
        <v>5.9116934982854343E-2</v>
      </c>
      <c r="J18" s="42"/>
      <c r="K18" s="42">
        <f>最終需要項目別生産誘発額表!K18/生産者価格評価表!AA$20</f>
        <v>6.6310970690261498E-2</v>
      </c>
      <c r="L18" s="42">
        <f>最終需要項目別生産誘発額表!L18/生産者価格評価表!AB$20</f>
        <v>0.14025164063510279</v>
      </c>
      <c r="M18" s="43">
        <f>最終需要項目別生産誘発額表!M18/生産者価格評価表!AD$20</f>
        <v>5.6521523336106501E-2</v>
      </c>
    </row>
    <row r="19" spans="2:13" x14ac:dyDescent="0.15">
      <c r="B19" s="5" t="s">
        <v>10</v>
      </c>
      <c r="C19" s="13" t="s">
        <v>43</v>
      </c>
      <c r="D19" s="41">
        <f>最終需要項目別生産誘発額表!D19/生産者価格評価表!R$20</f>
        <v>1.6088618571316393E-4</v>
      </c>
      <c r="E19" s="42">
        <f>最終需要項目別生産誘発額表!E19/生産者価格評価表!S$20</f>
        <v>3.425906120583912E-3</v>
      </c>
      <c r="F19" s="42">
        <f>最終需要項目別生産誘発額表!F19/生産者価格評価表!T$20</f>
        <v>0.44407748525035518</v>
      </c>
      <c r="G19" s="42">
        <f>最終需要項目別生産誘発額表!G19/生産者価格評価表!U$20</f>
        <v>5.829423693453447E-4</v>
      </c>
      <c r="H19" s="42">
        <f>最終需要項目別生産誘発額表!H19/生産者価格評価表!V$20</f>
        <v>3.2058607527665631E-4</v>
      </c>
      <c r="I19" s="42">
        <f>最終需要項目別生産誘発額表!I19/生産者価格評価表!W$20</f>
        <v>3.290853173745322E-5</v>
      </c>
      <c r="J19" s="42"/>
      <c r="K19" s="42">
        <f>最終需要項目別生産誘発額表!K19/生産者価格評価表!AA$20</f>
        <v>2.7709921822198199E-4</v>
      </c>
      <c r="L19" s="42">
        <f>最終需要項目別生産誘発額表!L19/生産者価格評価表!AB$20</f>
        <v>3.8258294922488599E-4</v>
      </c>
      <c r="M19" s="43">
        <f>最終需要項目別生産誘発額表!M19/生産者価格評価表!AD$20</f>
        <v>7.1347004171954775E-2</v>
      </c>
    </row>
    <row r="20" spans="2:13" x14ac:dyDescent="0.15">
      <c r="B20" s="5" t="s">
        <v>11</v>
      </c>
      <c r="C20" s="13" t="s">
        <v>44</v>
      </c>
      <c r="D20" s="41">
        <f>最終需要項目別生産誘発額表!D20/生産者価格評価表!R$20</f>
        <v>0.56526933842531335</v>
      </c>
      <c r="E20" s="42">
        <f>最終需要項目別生産誘発額表!E20/生産者価格評価表!S$20</f>
        <v>0.22521954615039536</v>
      </c>
      <c r="F20" s="42">
        <f>最終需要項目別生産誘発額表!F20/生産者価格評価表!T$20</f>
        <v>0.51685721816281405</v>
      </c>
      <c r="G20" s="42">
        <f>最終需要項目別生産誘発額表!G20/生産者価格評価表!U$20</f>
        <v>0.11645874305458856</v>
      </c>
      <c r="H20" s="42">
        <f>最終需要項目別生産誘発額表!H20/生産者価格評価表!V$20</f>
        <v>0.17187281140040317</v>
      </c>
      <c r="I20" s="42">
        <f>最終需要項目別生産誘発額表!I20/生産者価格評価表!W$20</f>
        <v>1.4522473666487217E-2</v>
      </c>
      <c r="J20" s="42"/>
      <c r="K20" s="42">
        <f>最終需要項目別生産誘発額表!K20/生産者価格評価表!AA$20</f>
        <v>0.33437202419869283</v>
      </c>
      <c r="L20" s="42">
        <f>最終需要項目別生産誘発額表!L20/生産者価格評価表!AB$20</f>
        <v>0.45578351707911802</v>
      </c>
      <c r="M20" s="43">
        <f>最終需要項目別生産誘発額表!M20/生産者価格評価表!AD$20</f>
        <v>0.31196860000869175</v>
      </c>
    </row>
    <row r="21" spans="2:13" x14ac:dyDescent="0.15">
      <c r="B21" s="5" t="s">
        <v>12</v>
      </c>
      <c r="C21" s="13" t="s">
        <v>45</v>
      </c>
      <c r="D21" s="41">
        <f>最終需要項目別生産誘発額表!D21/生産者価格評価表!R$20</f>
        <v>2.947457599733271E-3</v>
      </c>
      <c r="E21" s="42">
        <f>最終需要項目別生産誘発額表!E21/生産者価格評価表!S$20</f>
        <v>1.1040315224350481E-2</v>
      </c>
      <c r="F21" s="42">
        <f>最終需要項目別生産誘発額表!F21/生産者価格評価表!T$20</f>
        <v>2.458676665000002E-3</v>
      </c>
      <c r="G21" s="42">
        <f>最終需要項目別生産誘発額表!G21/生産者価格評価表!U$20</f>
        <v>1.0679586374163571E-2</v>
      </c>
      <c r="H21" s="42">
        <f>最終需要項目別生産誘発額表!H21/生産者価格評価表!V$20</f>
        <v>5.8731820867919862E-3</v>
      </c>
      <c r="I21" s="42">
        <f>最終需要項目別生産誘発額表!I21/生産者価格評価表!W$20</f>
        <v>6.0288894000228423E-4</v>
      </c>
      <c r="J21" s="42"/>
      <c r="K21" s="42">
        <f>最終需要項目別生産誘発額表!K21/生産者価格評価表!AA$20</f>
        <v>5.076496735926422E-3</v>
      </c>
      <c r="L21" s="42">
        <f>最終需要項目別生産誘発額表!L21/生産者価格評価表!AB$20</f>
        <v>7.0089735561988204E-3</v>
      </c>
      <c r="M21" s="43">
        <f>最終需要項目別生産誘発額表!M21/生産者価格評価表!AD$20</f>
        <v>7.90135292694376E-3</v>
      </c>
    </row>
    <row r="22" spans="2:13" x14ac:dyDescent="0.15">
      <c r="B22" s="6"/>
      <c r="C22" s="13" t="s">
        <v>87</v>
      </c>
      <c r="D22" s="44">
        <f>最終需要項目別生産誘発額表!D22/生産者価格評価表!R$20</f>
        <v>0.83055033387200772</v>
      </c>
      <c r="E22" s="44">
        <f>最終需要項目別生産誘発額表!E22/生産者価格評価表!S$20</f>
        <v>0.85819528397011957</v>
      </c>
      <c r="F22" s="44">
        <f>最終需要項目別生産誘発額表!F22/生産者価格評価表!T$20</f>
        <v>1.0721051941291757</v>
      </c>
      <c r="G22" s="44">
        <f>最終需要項目別生産誘発額表!G22/生産者価格評価表!U$20</f>
        <v>1.1316084100274637</v>
      </c>
      <c r="H22" s="44">
        <f>最終需要項目別生産誘発額表!H22/生産者価格評価表!V$20</f>
        <v>0.80175801386940304</v>
      </c>
      <c r="I22" s="44">
        <f>最終需要項目別生産誘発額表!I22/生産者価格評価表!W$20</f>
        <v>0.17658851868153455</v>
      </c>
      <c r="J22" s="44"/>
      <c r="K22" s="44">
        <f>最終需要項目別生産誘発額表!K22/生産者価格評価表!AA$20</f>
        <v>1.270863419682305</v>
      </c>
      <c r="L22" s="44">
        <f>最終需要項目別生産誘発額表!L22/生産者価格評価表!AB$20</f>
        <v>1.2701636059882289</v>
      </c>
      <c r="M22" s="45">
        <f>最終需要項目別生産誘発額表!M22/生産者価格評価表!AD$20</f>
        <v>0.98482337690748623</v>
      </c>
    </row>
  </sheetData>
  <phoneticPr fontId="2"/>
  <pageMargins left="0.7" right="0.7" top="0.75" bottom="0.75" header="0.3" footer="0.3"/>
  <ignoredErrors>
    <ignoredError sqref="B9:B21 D7:L7" numberStoredAsText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B6:S22"/>
  <sheetViews>
    <sheetView workbookViewId="0"/>
  </sheetViews>
  <sheetFormatPr defaultRowHeight="13.5" x14ac:dyDescent="0.15"/>
  <cols>
    <col min="3" max="3" width="18.625" customWidth="1"/>
    <col min="4" max="4" width="9.125" bestFit="1" customWidth="1"/>
    <col min="5" max="5" width="9.25" bestFit="1" customWidth="1"/>
    <col min="6" max="9" width="9.125" bestFit="1" customWidth="1"/>
    <col min="10" max="10" width="9.125" customWidth="1"/>
    <col min="11" max="12" width="9.125" bestFit="1" customWidth="1"/>
    <col min="13" max="13" width="9.25" bestFit="1" customWidth="1"/>
  </cols>
  <sheetData>
    <row r="6" spans="2:19" x14ac:dyDescent="0.15">
      <c r="C6" s="1"/>
    </row>
    <row r="7" spans="2:19" x14ac:dyDescent="0.15">
      <c r="B7" s="3"/>
      <c r="C7" s="4"/>
      <c r="D7" s="7" t="s">
        <v>14</v>
      </c>
      <c r="E7" s="5" t="s">
        <v>15</v>
      </c>
      <c r="F7" s="5" t="s">
        <v>16</v>
      </c>
      <c r="G7" s="5" t="s">
        <v>17</v>
      </c>
      <c r="H7" s="5" t="s">
        <v>18</v>
      </c>
      <c r="I7" s="5" t="s">
        <v>19</v>
      </c>
      <c r="J7" s="5" t="s">
        <v>20</v>
      </c>
      <c r="K7" s="5" t="s">
        <v>22</v>
      </c>
      <c r="L7" s="5" t="s">
        <v>23</v>
      </c>
      <c r="M7" s="5"/>
    </row>
    <row r="8" spans="2:19" ht="40.5" x14ac:dyDescent="0.15">
      <c r="B8" s="8"/>
      <c r="C8" s="9"/>
      <c r="D8" s="12" t="s">
        <v>47</v>
      </c>
      <c r="E8" s="10" t="s">
        <v>48</v>
      </c>
      <c r="F8" s="10" t="s">
        <v>49</v>
      </c>
      <c r="G8" s="10" t="s">
        <v>50</v>
      </c>
      <c r="H8" s="10" t="s">
        <v>51</v>
      </c>
      <c r="I8" s="10" t="s">
        <v>52</v>
      </c>
      <c r="J8" s="10" t="s">
        <v>85</v>
      </c>
      <c r="K8" s="10" t="s">
        <v>56</v>
      </c>
      <c r="L8" s="10" t="s">
        <v>57</v>
      </c>
      <c r="M8" s="13" t="s">
        <v>86</v>
      </c>
      <c r="N8" s="1"/>
      <c r="O8" s="1"/>
      <c r="P8" s="1"/>
      <c r="Q8" s="1"/>
      <c r="R8" s="1"/>
      <c r="S8" s="1"/>
    </row>
    <row r="9" spans="2:19" x14ac:dyDescent="0.15">
      <c r="B9" s="5" t="s">
        <v>0</v>
      </c>
      <c r="C9" s="13" t="s">
        <v>66</v>
      </c>
      <c r="D9" s="37">
        <f>IF(最終需要項目別生産誘発額表!$M9&lt;1,"-",最終需要項目別生産誘発額表!D9/最終需要項目別生産誘発額表!$M9)</f>
        <v>6.2203618647770995E-3</v>
      </c>
      <c r="E9" s="38">
        <f>IF(最終需要項目別生産誘発額表!$M9&lt;1,"-",最終需要項目別生産誘発額表!E9/最終需要項目別生産誘発額表!$M9)</f>
        <v>0.23188199745619953</v>
      </c>
      <c r="F9" s="38">
        <f>IF(最終需要項目別生産誘発額表!$M9&lt;1,"-",最終需要項目別生産誘発額表!F9/最終需要項目別生産誘発額表!$M9)</f>
        <v>2.3541393908242177E-2</v>
      </c>
      <c r="G9" s="38">
        <f>IF(最終需要項目別生産誘発額表!$M9&lt;1,"-",最終需要項目別生産誘発額表!G9/最終需要項目別生産誘発額表!$M9)</f>
        <v>6.3380312239144903E-3</v>
      </c>
      <c r="H9" s="38">
        <f>IF(最終需要項目別生産誘発額表!$M9&lt;1,"-",最終需要項目別生産誘発額表!H9/最終需要項目別生産誘発額表!$M9)</f>
        <v>3.2876439502326403E-2</v>
      </c>
      <c r="I9" s="38">
        <f>IF(最終需要項目別生産誘発額表!$M9&lt;1,"-",最終需要項目別生産誘発額表!I9/最終需要項目別生産誘発額表!$M9)</f>
        <v>-1.3501270993145568E-5</v>
      </c>
      <c r="J9" s="38"/>
      <c r="K9" s="38">
        <f>IF(最終需要項目別生産誘発額表!$M9&lt;1,"-",最終需要項目別生産誘発額表!K9/最終需要項目別生産誘発額表!$M9)</f>
        <v>2.7967321500031141E-2</v>
      </c>
      <c r="L9" s="39">
        <f>IF(最終需要項目別生産誘発額表!$M9&lt;1,"-",最終需要項目別生産誘発額表!L9/最終需要項目別生産誘発額表!$M9)</f>
        <v>0.67118795581550228</v>
      </c>
      <c r="M9" s="40">
        <f>IF(最終需要項目別生産誘発額表!$M9&lt;1,"-",最終需要項目別生産誘発額表!M9/最終需要項目別生産誘発額表!$M9)</f>
        <v>1</v>
      </c>
    </row>
    <row r="10" spans="2:19" x14ac:dyDescent="0.15">
      <c r="B10" s="5" t="s">
        <v>1</v>
      </c>
      <c r="C10" s="13" t="s">
        <v>34</v>
      </c>
      <c r="D10" s="41" t="str">
        <f>IF(最終需要項目別生産誘発額表!$M10&lt;1,"-",最終需要項目別生産誘発額表!D10/最終需要項目別生産誘発額表!$M10)</f>
        <v>-</v>
      </c>
      <c r="E10" s="42" t="str">
        <f>IF(最終需要項目別生産誘発額表!$M10&lt;1,"-",最終需要項目別生産誘発額表!E10/最終需要項目別生産誘発額表!$M10)</f>
        <v>-</v>
      </c>
      <c r="F10" s="42" t="str">
        <f>IF(最終需要項目別生産誘発額表!$M10&lt;1,"-",最終需要項目別生産誘発額表!F10/最終需要項目別生産誘発額表!$M10)</f>
        <v>-</v>
      </c>
      <c r="G10" s="42" t="str">
        <f>IF(最終需要項目別生産誘発額表!$M10&lt;1,"-",最終需要項目別生産誘発額表!G10/最終需要項目別生産誘発額表!$M10)</f>
        <v>-</v>
      </c>
      <c r="H10" s="42" t="str">
        <f>IF(最終需要項目別生産誘発額表!$M10&lt;1,"-",最終需要項目別生産誘発額表!H10/最終需要項目別生産誘発額表!$M10)</f>
        <v>-</v>
      </c>
      <c r="I10" s="42" t="str">
        <f>IF(最終需要項目別生産誘発額表!$M10&lt;1,"-",最終需要項目別生産誘発額表!I10/最終需要項目別生産誘発額表!$M10)</f>
        <v>-</v>
      </c>
      <c r="J10" s="42"/>
      <c r="K10" s="42" t="str">
        <f>IF(最終需要項目別生産誘発額表!$M10&lt;1,"-",最終需要項目別生産誘発額表!K10/最終需要項目別生産誘発額表!$M10)</f>
        <v>-</v>
      </c>
      <c r="L10" s="42" t="str">
        <f>IF(最終需要項目別生産誘発額表!$M10&lt;1,"-",最終需要項目別生産誘発額表!L10/最終需要項目別生産誘発額表!$M10)</f>
        <v>-</v>
      </c>
      <c r="M10" s="43" t="str">
        <f>IF(最終需要項目別生産誘発額表!$M10&lt;1,"-",最終需要項目別生産誘発額表!M10/最終需要項目別生産誘発額表!$M10)</f>
        <v>-</v>
      </c>
    </row>
    <row r="11" spans="2:19" x14ac:dyDescent="0.15">
      <c r="B11" s="5" t="s">
        <v>2</v>
      </c>
      <c r="C11" s="13" t="s">
        <v>35</v>
      </c>
      <c r="D11" s="41">
        <f>IF(最終需要項目別生産誘発額表!$M11&lt;1,"-",最終需要項目別生産誘発額表!D11/最終需要項目別生産誘発額表!$M11)</f>
        <v>2.4376021809697388E-3</v>
      </c>
      <c r="E11" s="42">
        <f>IF(最終需要項目別生産誘発額表!$M11&lt;1,"-",最終需要項目別生産誘発額表!E11/最終需要項目別生産誘発額表!$M11)</f>
        <v>0.10427889537634147</v>
      </c>
      <c r="F11" s="42">
        <f>IF(最終需要項目別生産誘発額表!$M11&lt;1,"-",最終需要項目別生産誘発額表!F11/最終需要項目別生産誘発額表!$M11)</f>
        <v>1.5491746409332943E-2</v>
      </c>
      <c r="G11" s="42">
        <f>IF(最終需要項目別生産誘発額表!$M11&lt;1,"-",最終需要項目別生産誘発額表!G11/最終需要項目別生産誘発額表!$M11)</f>
        <v>1.1631385812700012E-2</v>
      </c>
      <c r="H11" s="42">
        <f>IF(最終需要項目別生産誘発額表!$M11&lt;1,"-",最終需要項目別生産誘発額表!H11/最終需要項目別生産誘発額表!$M11)</f>
        <v>5.271444051398555E-2</v>
      </c>
      <c r="I11" s="42">
        <f>IF(最終需要項目別生産誘発額表!$M11&lt;1,"-",最終需要項目別生産誘発額表!I11/最終需要項目別生産誘発額表!$M11)</f>
        <v>-1.305904919319634E-5</v>
      </c>
      <c r="J11" s="42"/>
      <c r="K11" s="42">
        <f>IF(最終需要項目別生産誘発額表!$M11&lt;1,"-",最終需要項目別生産誘発額表!K11/最終需要項目別生産誘発額表!$M11)</f>
        <v>8.0387898486621784E-2</v>
      </c>
      <c r="L11" s="42">
        <f>IF(最終需要項目別生産誘発額表!$M11&lt;1,"-",最終需要項目別生産誘発額表!L11/最終需要項目別生産誘発額表!$M11)</f>
        <v>0.73307109026924167</v>
      </c>
      <c r="M11" s="43">
        <f>IF(最終需要項目別生産誘発額表!$M11&lt;1,"-",最終需要項目別生産誘発額表!M11/最終需要項目別生産誘発額表!$M11)</f>
        <v>1</v>
      </c>
    </row>
    <row r="12" spans="2:19" x14ac:dyDescent="0.15">
      <c r="B12" s="5" t="s">
        <v>3</v>
      </c>
      <c r="C12" s="13" t="s">
        <v>36</v>
      </c>
      <c r="D12" s="41">
        <f>IF(最終需要項目別生産誘発額表!$M12&lt;1,"-",最終需要項目別生産誘発額表!D12/最終需要項目別生産誘発額表!$M12)</f>
        <v>4.3536192969685969E-4</v>
      </c>
      <c r="E12" s="42">
        <f>IF(最終需要項目別生産誘発額表!$M12&lt;1,"-",最終需要項目別生産誘発額表!E12/最終需要項目別生産誘発額表!$M12)</f>
        <v>3.5104815410241651E-2</v>
      </c>
      <c r="F12" s="42">
        <f>IF(最終需要項目別生産誘発額表!$M12&lt;1,"-",最終需要項目別生産誘発額表!F12/最終需要項目別生産誘発額表!$M12)</f>
        <v>1.1832766232463465E-2</v>
      </c>
      <c r="G12" s="42">
        <f>IF(最終需要項目別生産誘発額表!$M12&lt;1,"-",最終需要項目別生産誘発額表!G12/最終需要項目別生産誘発額表!$M12)</f>
        <v>0.30968958669499752</v>
      </c>
      <c r="H12" s="42">
        <f>IF(最終需要項目別生産誘発額表!$M12&lt;1,"-",最終需要項目別生産誘発額表!H12/最終需要項目別生産誘発額表!$M12)</f>
        <v>0.62594782062736609</v>
      </c>
      <c r="I12" s="42">
        <f>IF(最終需要項目別生産誘発額表!$M12&lt;1,"-",最終需要項目別生産誘発額表!I12/最終需要項目別生産誘発額表!$M12)</f>
        <v>-1.2533687172857699E-7</v>
      </c>
      <c r="J12" s="42"/>
      <c r="K12" s="42">
        <f>IF(最終需要項目別生産誘発額表!$M12&lt;1,"-",最終需要項目別生産誘発額表!K12/最終需要項目別生産誘発額表!$M12)</f>
        <v>1.7507192071298846E-3</v>
      </c>
      <c r="L12" s="42">
        <f>IF(最終需要項目別生産誘発額表!$M12&lt;1,"-",最終需要項目別生産誘発額表!L12/最終需要項目別生産誘発額表!$M12)</f>
        <v>1.5239055234976363E-2</v>
      </c>
      <c r="M12" s="43">
        <f>IF(最終需要項目別生産誘発額表!$M12&lt;1,"-",最終需要項目別生産誘発額表!M12/最終需要項目別生産誘発額表!$M12)</f>
        <v>1</v>
      </c>
    </row>
    <row r="13" spans="2:19" x14ac:dyDescent="0.15">
      <c r="B13" s="5" t="s">
        <v>4</v>
      </c>
      <c r="C13" s="13" t="s">
        <v>37</v>
      </c>
      <c r="D13" s="41">
        <f>IF(最終需要項目別生産誘発額表!$M13&lt;1,"-",最終需要項目別生産誘発額表!D13/最終需要項目別生産誘発額表!$M13)</f>
        <v>5.8819239844203307E-3</v>
      </c>
      <c r="E13" s="42">
        <f>IF(最終需要項目別生産誘発額表!$M13&lt;1,"-",最終需要項目別生産誘発額表!E13/最終需要項目別生産誘発額表!$M13)</f>
        <v>0.60647016705314361</v>
      </c>
      <c r="F13" s="42">
        <f>IF(最終需要項目別生産誘発額表!$M13&lt;1,"-",最終需要項目別生産誘発額表!F13/最終需要項目別生産誘発額表!$M13)</f>
        <v>0.1062494637836181</v>
      </c>
      <c r="G13" s="42">
        <f>IF(最終需要項目別生産誘発額表!$M13&lt;1,"-",最終需要項目別生産誘発額表!G13/最終需要項目別生産誘発額表!$M13)</f>
        <v>1.236479857582333E-2</v>
      </c>
      <c r="H13" s="42">
        <f>IF(最終需要項目別生産誘発額表!$M13&lt;1,"-",最終需要項目別生産誘発額表!H13/最終需要項目別生産誘発額表!$M13)</f>
        <v>4.889516781306967E-2</v>
      </c>
      <c r="I13" s="42">
        <f>IF(最終需要項目別生産誘発額表!$M13&lt;1,"-",最終需要項目別生産誘発額表!I13/最終需要項目別生産誘発額表!$M13)</f>
        <v>-1.4107989042726186E-6</v>
      </c>
      <c r="J13" s="42"/>
      <c r="K13" s="42">
        <f>IF(最終需要項目別生産誘発額表!$M13&lt;1,"-",最終需要項目別生産誘発額表!K13/最終需要項目別生産誘発額表!$M13)</f>
        <v>2.3905931995731648E-2</v>
      </c>
      <c r="L13" s="42">
        <f>IF(最終需要項目別生産誘発額表!$M13&lt;1,"-",最終需要項目別生産誘発額表!L13/最終需要項目別生産誘発額表!$M13)</f>
        <v>0.19623395759309753</v>
      </c>
      <c r="M13" s="43">
        <f>IF(最終需要項目別生産誘発額表!$M13&lt;1,"-",最終需要項目別生産誘発額表!M13/最終需要項目別生産誘発額表!$M13)</f>
        <v>1</v>
      </c>
    </row>
    <row r="14" spans="2:19" x14ac:dyDescent="0.15">
      <c r="B14" s="5" t="s">
        <v>5</v>
      </c>
      <c r="C14" s="13" t="s">
        <v>38</v>
      </c>
      <c r="D14" s="41">
        <f>IF(最終需要項目別生産誘発額表!$M14&lt;1,"-",最終需要項目別生産誘発額表!D14/最終需要項目別生産誘発額表!$M14)</f>
        <v>1.3862026707209837E-2</v>
      </c>
      <c r="E14" s="42">
        <f>IF(最終需要項目別生産誘発額表!$M14&lt;1,"-",最終需要項目別生産誘発額表!E14/最終需要項目別生産誘発額表!$M14)</f>
        <v>0.56632409680119911</v>
      </c>
      <c r="F14" s="42">
        <f>IF(最終需要項目別生産誘発額表!$M14&lt;1,"-",最終需要項目別生産誘発額表!F14/最終需要項目別生産誘発額表!$M14)</f>
        <v>2.9413998926154452E-2</v>
      </c>
      <c r="G14" s="42">
        <f>IF(最終需要項目別生産誘発額表!$M14&lt;1,"-",最終需要項目別生産誘発額表!G14/最終需要項目別生産誘発額表!$M14)</f>
        <v>1.7542815778899976E-2</v>
      </c>
      <c r="H14" s="42">
        <f>IF(最終需要項目別生産誘発額表!$M14&lt;1,"-",最終需要項目別生産誘発額表!H14/最終需要項目別生産誘発額表!$M14)</f>
        <v>8.7402934663621562E-2</v>
      </c>
      <c r="I14" s="42">
        <f>IF(最終需要項目別生産誘発額表!$M14&lt;1,"-",最終需要項目別生産誘発額表!I14/最終需要項目別生産誘発額表!$M14)</f>
        <v>-7.5561176131957188E-7</v>
      </c>
      <c r="J14" s="42"/>
      <c r="K14" s="42">
        <f>IF(最終需要項目別生産誘発額表!$M14&lt;1,"-",最終需要項目別生産誘発額表!K14/最終需要項目別生産誘発額表!$M14)</f>
        <v>7.2723258652189149E-2</v>
      </c>
      <c r="L14" s="42">
        <f>IF(最終需要項目別生産誘発額表!$M14&lt;1,"-",最終需要項目別生産誘発額表!L14/最終需要項目別生産誘発額表!$M14)</f>
        <v>0.21273162408248722</v>
      </c>
      <c r="M14" s="43">
        <f>IF(最終需要項目別生産誘発額表!$M14&lt;1,"-",最終需要項目別生産誘発額表!M14/最終需要項目別生産誘発額表!$M14)</f>
        <v>1</v>
      </c>
    </row>
    <row r="15" spans="2:19" x14ac:dyDescent="0.15">
      <c r="B15" s="5" t="s">
        <v>6</v>
      </c>
      <c r="C15" s="13" t="s">
        <v>39</v>
      </c>
      <c r="D15" s="41">
        <f>IF(最終需要項目別生産誘発額表!$M15&lt;1,"-",最終需要項目別生産誘発額表!D15/最終需要項目別生産誘発額表!$M15)</f>
        <v>1.9341929472557033E-3</v>
      </c>
      <c r="E15" s="42">
        <f>IF(最終需要項目別生産誘発額表!$M15&lt;1,"-",最終需要項目別生産誘発額表!E15/最終需要項目別生産誘発額表!$M15)</f>
        <v>0.75410223423657397</v>
      </c>
      <c r="F15" s="42">
        <f>IF(最終需要項目別生産誘発額表!$M15&lt;1,"-",最終需要項目別生産誘発額表!F15/最終需要項目別生産誘発額表!$M15)</f>
        <v>4.191988828864477E-2</v>
      </c>
      <c r="G15" s="42">
        <f>IF(最終需要項目別生産誘発額表!$M15&lt;1,"-",最終需要項目別生産誘発額表!G15/最終需要項目別生産誘発額表!$M15)</f>
        <v>7.4048530211326879E-3</v>
      </c>
      <c r="H15" s="42">
        <f>IF(最終需要項目別生産誘発額表!$M15&lt;1,"-",最終需要項目別生産誘発額表!H15/最終需要項目別生産誘発額表!$M15)</f>
        <v>2.6862931071502481E-2</v>
      </c>
      <c r="I15" s="42">
        <f>IF(最終需要項目別生産誘発額表!$M15&lt;1,"-",最終需要項目別生産誘発額表!I15/最終需要項目別生産誘発額表!$M15)</f>
        <v>-3.9775275489718339E-7</v>
      </c>
      <c r="J15" s="42"/>
      <c r="K15" s="42">
        <f>IF(最終需要項目別生産誘発額表!$M15&lt;1,"-",最終需要項目別生産誘発額表!K15/最終需要項目別生産誘発額表!$M15)</f>
        <v>6.3182530922629904E-2</v>
      </c>
      <c r="L15" s="42">
        <f>IF(最終需要項目別生産誘発額表!$M15&lt;1,"-",最終需要項目別生産誘発額表!L15/最終需要項目別生産誘発額表!$M15)</f>
        <v>0.10459376726501537</v>
      </c>
      <c r="M15" s="43">
        <f>IF(最終需要項目別生産誘発額表!$M15&lt;1,"-",最終需要項目別生産誘発額表!M15/最終需要項目別生産誘発額表!$M15)</f>
        <v>1</v>
      </c>
    </row>
    <row r="16" spans="2:19" x14ac:dyDescent="0.15">
      <c r="B16" s="5" t="s">
        <v>7</v>
      </c>
      <c r="C16" s="13" t="s">
        <v>40</v>
      </c>
      <c r="D16" s="41">
        <f>IF(最終需要項目別生産誘発額表!$M16&lt;1,"-",最終需要項目別生産誘発額表!D16/最終需要項目別生産誘発額表!$M16)</f>
        <v>1.3137960491942568E-3</v>
      </c>
      <c r="E16" s="42">
        <f>IF(最終需要項目別生産誘発額表!$M16&lt;1,"-",最終需要項目別生産誘発額表!E16/最終需要項目別生産誘発額表!$M16)</f>
        <v>0.84029382134459696</v>
      </c>
      <c r="F16" s="42">
        <f>IF(最終需要項目別生産誘発額表!$M16&lt;1,"-",最終需要項目別生産誘発額表!F16/最終需要項目別生産誘発額表!$M16)</f>
        <v>1.590795830646994E-2</v>
      </c>
      <c r="G16" s="42">
        <f>IF(最終需要項目別生産誘発額表!$M16&lt;1,"-",最終需要項目別生産誘発額表!G16/最終需要項目別生産誘発額表!$M16)</f>
        <v>2.7449346071105295E-3</v>
      </c>
      <c r="H16" s="42">
        <f>IF(最終需要項目別生産誘発額表!$M16&lt;1,"-",最終需要項目別生産誘発額表!H16/最終需要項目別生産誘発額表!$M16)</f>
        <v>3.5940006008027416E-2</v>
      </c>
      <c r="I16" s="42">
        <f>IF(最終需要項目別生産誘発額表!$M16&lt;1,"-",最終需要項目別生産誘発額表!I16/最終需要項目別生産誘発額表!$M16)</f>
        <v>-3.2217007169316621E-7</v>
      </c>
      <c r="J16" s="42"/>
      <c r="K16" s="42">
        <f>IF(最終需要項目別生産誘発額表!$M16&lt;1,"-",最終需要項目別生産誘発額表!K16/最終需要項目別生産誘発額表!$M16)</f>
        <v>5.2703065083170401E-3</v>
      </c>
      <c r="L16" s="42">
        <f>IF(最終需要項目別生産誘発額表!$M16&lt;1,"-",最終需要項目別生産誘発額表!L16/最終需要項目別生産誘発額表!$M16)</f>
        <v>9.8529499346355451E-2</v>
      </c>
      <c r="M16" s="43">
        <f>IF(最終需要項目別生産誘発額表!$M16&lt;1,"-",最終需要項目別生産誘発額表!M16/最終需要項目別生産誘発額表!$M16)</f>
        <v>1</v>
      </c>
    </row>
    <row r="17" spans="2:13" x14ac:dyDescent="0.15">
      <c r="B17" s="5" t="s">
        <v>8</v>
      </c>
      <c r="C17" s="13" t="s">
        <v>41</v>
      </c>
      <c r="D17" s="41">
        <f>IF(最終需要項目別生産誘発額表!$M17&lt;1,"-",最終需要項目別生産誘発額表!D17/最終需要項目別生産誘発額表!$M17)</f>
        <v>7.393675205733927E-3</v>
      </c>
      <c r="E17" s="42">
        <f>IF(最終需要項目別生産誘発額表!$M17&lt;1,"-",最終需要項目別生産誘発額表!E17/最終需要項目別生産誘発額表!$M17)</f>
        <v>0.42248117722909578</v>
      </c>
      <c r="F17" s="42">
        <f>IF(最終需要項目別生産誘発額表!$M17&lt;1,"-",最終需要項目別生産誘発額表!F17/最終需要項目別生産誘発額表!$M17)</f>
        <v>6.4360113559897708E-2</v>
      </c>
      <c r="G17" s="42">
        <f>IF(最終需要項目別生産誘発額表!$M17&lt;1,"-",最終需要項目別生産誘発額表!G17/最終需要項目別生産誘発額表!$M17)</f>
        <v>2.0543838317502512E-2</v>
      </c>
      <c r="H17" s="42">
        <f>IF(最終需要項目別生産誘発額表!$M17&lt;1,"-",最終需要項目別生産誘発額表!H17/最終需要項目別生産誘発額表!$M17)</f>
        <v>6.3578733438085955E-2</v>
      </c>
      <c r="I17" s="42">
        <f>IF(最終需要項目別生産誘発額表!$M17&lt;1,"-",最終需要項目別生産誘発額表!I17/最終需要項目別生産誘発額表!$M17)</f>
        <v>-9.8744005950068224E-7</v>
      </c>
      <c r="J17" s="42"/>
      <c r="K17" s="42">
        <f>IF(最終需要項目別生産誘発額表!$M17&lt;1,"-",最終需要項目別生産誘発額表!K17/最終需要項目別生産誘発額表!$M17)</f>
        <v>3.62190531048475E-2</v>
      </c>
      <c r="L17" s="42">
        <f>IF(最終需要項目別生産誘発額表!$M17&lt;1,"-",最終需要項目別生産誘発額表!L17/最終需要項目別生産誘発額表!$M17)</f>
        <v>0.38542439658489613</v>
      </c>
      <c r="M17" s="43">
        <f>IF(最終需要項目別生産誘発額表!$M17&lt;1,"-",最終需要項目別生産誘発額表!M17/最終需要項目別生産誘発額表!$M17)</f>
        <v>1</v>
      </c>
    </row>
    <row r="18" spans="2:13" x14ac:dyDescent="0.15">
      <c r="B18" s="5" t="s">
        <v>9</v>
      </c>
      <c r="C18" s="13" t="s">
        <v>42</v>
      </c>
      <c r="D18" s="41">
        <f>IF(最終需要項目別生産誘発額表!$M18&lt;1,"-",最終需要項目別生産誘発額表!D18/最終需要項目別生産誘発額表!$M18)</f>
        <v>2.4792086411449857E-3</v>
      </c>
      <c r="E18" s="42">
        <f>IF(最終需要項目別生産誘発額表!$M18&lt;1,"-",最終需要項目別生産誘発額表!E18/最終需要項目別生産誘発額表!$M18)</f>
        <v>0.22011011306095254</v>
      </c>
      <c r="F18" s="42">
        <f>IF(最終需要項目別生産誘発額表!$M18&lt;1,"-",最終需要項目別生産誘発額表!F18/最終需要項目別生産誘発額表!$M18)</f>
        <v>3.0296875183697582E-2</v>
      </c>
      <c r="G18" s="42">
        <f>IF(最終需要項目別生産誘発額表!$M18&lt;1,"-",最終需要項目別生産誘発額表!G18/最終需要項目別生産誘発額表!$M18)</f>
        <v>1.0289669645820855E-2</v>
      </c>
      <c r="H18" s="42">
        <f>IF(最終需要項目別生産誘発額表!$M18&lt;1,"-",最終需要項目別生産誘発額表!H18/最終需要項目別生産誘発額表!$M18)</f>
        <v>0.21169640429314343</v>
      </c>
      <c r="I18" s="42">
        <f>IF(最終需要項目別生産誘発額表!$M18&lt;1,"-",最終需要項目別生産誘発額表!I18/最終需要項目別生産誘発額表!$M18)</f>
        <v>-1.4902553390273453E-5</v>
      </c>
      <c r="J18" s="42"/>
      <c r="K18" s="42">
        <f>IF(最終需要項目別生産誘発額表!$M18&lt;1,"-",最終需要項目別生産誘発額表!K18/最終需要項目別生産誘発額表!$M18)</f>
        <v>2.956403177880482E-2</v>
      </c>
      <c r="L18" s="42">
        <f>IF(最終需要項目別生産誘発額表!$M18&lt;1,"-",最終需要項目別生産誘発額表!L18/最終需要項目別生産誘発額表!$M18)</f>
        <v>0.49557859994982617</v>
      </c>
      <c r="M18" s="43">
        <f>IF(最終需要項目別生産誘発額表!$M18&lt;1,"-",最終需要項目別生産誘発額表!M18/最終需要項目別生産誘発額表!$M18)</f>
        <v>1</v>
      </c>
    </row>
    <row r="19" spans="2:13" x14ac:dyDescent="0.15">
      <c r="B19" s="5" t="s">
        <v>10</v>
      </c>
      <c r="C19" s="13" t="s">
        <v>43</v>
      </c>
      <c r="D19" s="41">
        <f>IF(最終需要項目別生産誘発額表!$M19&lt;1,"-",最終需要項目別生産誘発額表!D19/最終需要項目別生産誘発額表!$M19)</f>
        <v>2.2184448080234158E-5</v>
      </c>
      <c r="E19" s="42">
        <f>IF(最終需要項目別生産誘発額表!$M19&lt;1,"-",最終需要項目別生産誘発額表!E19/最終需要項目別生産誘発額表!$M19)</f>
        <v>2.0741551928826152E-2</v>
      </c>
      <c r="F19" s="42">
        <f>IF(最終需要項目別生産誘発額表!$M19&lt;1,"-",最終需要項目別生産誘発額表!F19/最終需要項目別生産誘発額表!$M19)</f>
        <v>0.97715728426481963</v>
      </c>
      <c r="G19" s="42">
        <f>IF(最終需要項目別生産誘発額表!$M19&lt;1,"-",最終需要項目別生産誘発額表!G19/最終需要項目別生産誘発額表!$M19)</f>
        <v>2.6210575781403169E-4</v>
      </c>
      <c r="H19" s="42">
        <f>IF(最終需要項目別生産誘発額表!$M19&lt;1,"-",最終需要項目別生産誘発額表!H19/最終需要項目別生産誘発額表!$M19)</f>
        <v>6.4806185392529887E-4</v>
      </c>
      <c r="I19" s="42">
        <f>IF(最終需要項目別生産誘発額表!$M19&lt;1,"-",最終需要項目別生産誘発額表!I19/最終需要項目別生産誘発額表!$M19)</f>
        <v>-6.5719673839154784E-9</v>
      </c>
      <c r="J19" s="42"/>
      <c r="K19" s="42">
        <f>IF(最終需要項目別生産誘発額表!$M19&lt;1,"-",最終需要項目別生産誘発額表!K19/最終需要項目別生産誘発額表!$M19)</f>
        <v>9.7870474023437279E-5</v>
      </c>
      <c r="L19" s="42">
        <f>IF(最終需要項目別生産誘発額表!$M19&lt;1,"-",最終需要項目別生産誘発額表!L19/最終需要項目別生産誘発額表!$M19)</f>
        <v>1.0709478444784247E-3</v>
      </c>
      <c r="M19" s="43">
        <f>IF(最終需要項目別生産誘発額表!$M19&lt;1,"-",最終需要項目別生産誘発額表!M19/最終需要項目別生産誘発額表!$M19)</f>
        <v>1</v>
      </c>
    </row>
    <row r="20" spans="2:13" x14ac:dyDescent="0.15">
      <c r="B20" s="5" t="s">
        <v>11</v>
      </c>
      <c r="C20" s="13" t="s">
        <v>44</v>
      </c>
      <c r="D20" s="41">
        <f>IF(最終需要項目別生産誘発額表!$M20&lt;1,"-",最終需要項目別生産誘発額表!D20/最終需要項目別生産誘発額表!$M20)</f>
        <v>1.782584639477227E-2</v>
      </c>
      <c r="E20" s="42">
        <f>IF(最終需要項目別生産誘発額表!$M20&lt;1,"-",最終需要項目別生産誘発額表!E20/最終需要項目別生産誘発額表!$M20)</f>
        <v>0.3118435223210716</v>
      </c>
      <c r="F20" s="42">
        <f>IF(最終需要項目別生産誘発額表!$M20&lt;1,"-",最終需要項目別生産誘発額表!F20/最終需要項目別生産誘発額表!$M20)</f>
        <v>0.26010048539250136</v>
      </c>
      <c r="G20" s="42">
        <f>IF(最終需要項目別生産誘発額表!$M20&lt;1,"-",最終需要項目別生産誘発額表!G20/最終需要項目別生産誘発額表!$M20)</f>
        <v>1.1975341198420838E-2</v>
      </c>
      <c r="H20" s="42">
        <f>IF(最終需要項目別生産誘発額表!$M20&lt;1,"-",最終需要項目別生産誘発額表!H20/最終需要項目別生産誘発額表!$M20)</f>
        <v>7.9459136852486609E-2</v>
      </c>
      <c r="I20" s="42">
        <f>IF(最終需要項目別生産誘発額表!$M20&lt;1,"-",最終需要項目別生産誘発額表!I20/最終需要項目別生産誘発額表!$M20)</f>
        <v>-6.63273046261283E-7</v>
      </c>
      <c r="J20" s="42"/>
      <c r="K20" s="42">
        <f>IF(最終需要項目別生産誘発額表!$M20&lt;1,"-",最終需要項目別生産誘発額表!K20/最終需要項目別生産誘発額表!$M20)</f>
        <v>2.7009166591572747E-2</v>
      </c>
      <c r="L20" s="42">
        <f>IF(最終需要項目別生産誘発額表!$M20&lt;1,"-",最終需要項目別生産誘発額表!L20/最終需要項目別生産誘発額表!$M20)</f>
        <v>0.29178716452222092</v>
      </c>
      <c r="M20" s="43">
        <f>IF(最終需要項目別生産誘発額表!$M20&lt;1,"-",最終需要項目別生産誘発額表!M20/最終需要項目別生産誘発額表!$M20)</f>
        <v>1</v>
      </c>
    </row>
    <row r="21" spans="2:13" x14ac:dyDescent="0.15">
      <c r="B21" s="5" t="s">
        <v>12</v>
      </c>
      <c r="C21" s="13" t="s">
        <v>45</v>
      </c>
      <c r="D21" s="41">
        <f>IF(最終需要項目別生産誘発額表!$M21&lt;1,"-",最終需要項目別生産誘発額表!D21/最終需要項目別生産誘発額表!$M21)</f>
        <v>3.6698787909778072E-3</v>
      </c>
      <c r="E21" s="42">
        <f>IF(最終需要項目別生産誘発額表!$M21&lt;1,"-",最終需要項目別生産誘発額表!E21/最終需要項目別生産誘発額表!$M21)</f>
        <v>0.60356152214311709</v>
      </c>
      <c r="F21" s="42">
        <f>IF(最終需要項目別生産誘発額表!$M21&lt;1,"-",最終需要項目別生産誘発額表!F21/最終需要項目別生産誘発額表!$M21)</f>
        <v>4.8851895516831598E-2</v>
      </c>
      <c r="G21" s="42">
        <f>IF(最終需要項目別生産誘発額表!$M21&lt;1,"-",最終需要項目別生産誘発額表!G21/最終需要項目別生産誘発額表!$M21)</f>
        <v>4.3359039545000373E-2</v>
      </c>
      <c r="H21" s="42">
        <f>IF(最終需要項目別生産誘発額表!$M21&lt;1,"-",最終需要項目別生産誘発額表!H21/最終需要項目別生産誘発額表!$M21)</f>
        <v>0.10720611323575058</v>
      </c>
      <c r="I21" s="42">
        <f>IF(最終需要項目別生産誘発額表!$M21&lt;1,"-",最終需要項目別生産誘発額表!I21/最終需要項目別生産誘発額表!$M21)</f>
        <v>-1.0871725827931778E-6</v>
      </c>
      <c r="J21" s="42"/>
      <c r="K21" s="42">
        <f>IF(最終需要項目別生産誘発額表!$M21&lt;1,"-",最終需要項目別生産誘発額表!K21/最終需要項目別生産誘発額表!$M21)</f>
        <v>1.6190295813650273E-2</v>
      </c>
      <c r="L21" s="42">
        <f>IF(最終需要項目別生産誘発額表!$M21&lt;1,"-",最終需要項目別生産誘発額表!L21/最終需要項目別生産誘発額表!$M21)</f>
        <v>0.17716234212725507</v>
      </c>
      <c r="M21" s="43">
        <f>IF(最終需要項目別生産誘発額表!$M21&lt;1,"-",最終需要項目別生産誘発額表!M21/最終需要項目別生産誘発額表!$M21)</f>
        <v>1</v>
      </c>
    </row>
    <row r="22" spans="2:13" x14ac:dyDescent="0.15">
      <c r="B22" s="6"/>
      <c r="C22" s="13" t="s">
        <v>87</v>
      </c>
      <c r="D22" s="44">
        <f>IF(最終需要項目別生産誘発額表!$M22&lt;1,"-",最終需要項目別生産誘発額表!D22/最終需要項目別生産誘発額表!$M22)</f>
        <v>8.2968497069824277E-3</v>
      </c>
      <c r="E22" s="44">
        <f>IF(最終需要項目別生産誘発額表!$M22&lt;1,"-",最終需要項目別生産誘発額表!E22/最終需要項目別生産誘発額表!$M22)</f>
        <v>0.37641706744023501</v>
      </c>
      <c r="F22" s="44">
        <f>IF(最終需要項目別生産誘発額表!$M22&lt;1,"-",最終需要項目別生産誘発額表!F22/最終需要項目別生産誘発額表!$M22)</f>
        <v>0.17090726015961258</v>
      </c>
      <c r="G22" s="44">
        <f>IF(最終需要項目別生産誘発額表!$M22&lt;1,"-",最終需要項目別生産誘発額表!G22/最終需要項目別生産誘発額表!$M22)</f>
        <v>3.6860778145414497E-2</v>
      </c>
      <c r="H22" s="44">
        <f>IF(最終需要項目別生産誘発額表!$M22&lt;1,"-",最終需要項目別生産誘発額表!H22/最終需要項目別生産誘発額表!$M22)</f>
        <v>0.1174174127713058</v>
      </c>
      <c r="I22" s="44">
        <f>IF(最終需要項目別生産誘発額表!$M22&lt;1,"-",最終需要項目別生産誘発額表!I22/最終需要項目別生産誘発額表!$M22)</f>
        <v>-2.5548579000193285E-6</v>
      </c>
      <c r="J22" s="44"/>
      <c r="K22" s="44">
        <f>IF(最終需要項目別生産誘発額表!$M22&lt;1,"-",最終需要項目別生産誘発額表!K22/最終需要項目別生産誘発額表!$M22)</f>
        <v>3.2518661666589323E-2</v>
      </c>
      <c r="L22" s="44">
        <f>IF(最終需要項目別生産誘発額表!$M22&lt;1,"-",最終需要項目別生産誘発額表!L22/最終需要項目別生産誘発額表!$M22)</f>
        <v>0.25758452496776041</v>
      </c>
      <c r="M22" s="45">
        <f>IF(最終需要項目別生産誘発額表!$M22&lt;1,"-",最終需要項目別生産誘発額表!M22/最終需要項目別生産誘発額表!$M22)</f>
        <v>1</v>
      </c>
    </row>
  </sheetData>
  <phoneticPr fontId="2"/>
  <pageMargins left="0.7" right="0.7" top="0.75" bottom="0.75" header="0.3" footer="0.3"/>
  <ignoredErrors>
    <ignoredError sqref="B9:B21 D7:L7" numberStoredAsText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B6:S22"/>
  <sheetViews>
    <sheetView workbookViewId="0"/>
  </sheetViews>
  <sheetFormatPr defaultRowHeight="13.5" x14ac:dyDescent="0.15"/>
  <cols>
    <col min="3" max="3" width="18.625" customWidth="1"/>
    <col min="4" max="4" width="9.125" bestFit="1" customWidth="1"/>
    <col min="5" max="5" width="10.625" customWidth="1"/>
    <col min="6" max="6" width="10.375" customWidth="1"/>
    <col min="7" max="7" width="9.125" bestFit="1" customWidth="1"/>
    <col min="8" max="8" width="10.625" customWidth="1"/>
    <col min="9" max="9" width="9.125" bestFit="1" customWidth="1"/>
    <col min="10" max="10" width="9.125" customWidth="1"/>
    <col min="11" max="11" width="10.25" customWidth="1"/>
    <col min="12" max="12" width="10.375" customWidth="1"/>
    <col min="13" max="13" width="11.25" customWidth="1"/>
  </cols>
  <sheetData>
    <row r="6" spans="2:19" x14ac:dyDescent="0.15">
      <c r="C6" s="1"/>
    </row>
    <row r="7" spans="2:19" x14ac:dyDescent="0.15">
      <c r="B7" s="3"/>
      <c r="C7" s="4"/>
      <c r="D7" s="7" t="s">
        <v>14</v>
      </c>
      <c r="E7" s="5" t="s">
        <v>15</v>
      </c>
      <c r="F7" s="5" t="s">
        <v>16</v>
      </c>
      <c r="G7" s="5" t="s">
        <v>17</v>
      </c>
      <c r="H7" s="5" t="s">
        <v>18</v>
      </c>
      <c r="I7" s="5" t="s">
        <v>19</v>
      </c>
      <c r="J7" s="5" t="s">
        <v>20</v>
      </c>
      <c r="K7" s="5" t="s">
        <v>22</v>
      </c>
      <c r="L7" s="5" t="s">
        <v>23</v>
      </c>
      <c r="M7" s="5"/>
    </row>
    <row r="8" spans="2:19" ht="40.5" x14ac:dyDescent="0.15">
      <c r="B8" s="8"/>
      <c r="C8" s="9"/>
      <c r="D8" s="12" t="s">
        <v>47</v>
      </c>
      <c r="E8" s="10" t="s">
        <v>48</v>
      </c>
      <c r="F8" s="10" t="s">
        <v>49</v>
      </c>
      <c r="G8" s="10" t="s">
        <v>50</v>
      </c>
      <c r="H8" s="10" t="s">
        <v>51</v>
      </c>
      <c r="I8" s="10" t="s">
        <v>52</v>
      </c>
      <c r="J8" s="10" t="s">
        <v>85</v>
      </c>
      <c r="K8" s="10" t="s">
        <v>56</v>
      </c>
      <c r="L8" s="10" t="s">
        <v>57</v>
      </c>
      <c r="M8" s="13" t="s">
        <v>86</v>
      </c>
      <c r="N8" s="1"/>
      <c r="O8" s="1"/>
      <c r="P8" s="1"/>
      <c r="Q8" s="1"/>
      <c r="R8" s="1"/>
      <c r="S8" s="1"/>
    </row>
    <row r="9" spans="2:19" x14ac:dyDescent="0.15">
      <c r="B9" s="5" t="s">
        <v>0</v>
      </c>
      <c r="C9" s="13" t="s">
        <v>66</v>
      </c>
      <c r="D9" s="103">
        <f t="array" ref="D9:L21">誘発額計算!AA9:AI21</f>
        <v>45.210688231021329</v>
      </c>
      <c r="E9" s="104">
        <v>1685.359296014909</v>
      </c>
      <c r="F9" s="104">
        <v>171.10300713145742</v>
      </c>
      <c r="G9" s="104">
        <v>46.065929907623577</v>
      </c>
      <c r="H9" s="104">
        <v>238.95176660095734</v>
      </c>
      <c r="I9" s="104">
        <v>-9.8129621212239421E-2</v>
      </c>
      <c r="J9" s="104">
        <v>0</v>
      </c>
      <c r="K9" s="104">
        <v>203.27143026106842</v>
      </c>
      <c r="L9" s="104">
        <v>4878.3125603382514</v>
      </c>
      <c r="M9" s="31">
        <f t="shared" ref="M9:M21" si="0">SUM(D9:L9)</f>
        <v>7268.1765488640758</v>
      </c>
    </row>
    <row r="10" spans="2:19" x14ac:dyDescent="0.15">
      <c r="B10" s="5" t="s">
        <v>1</v>
      </c>
      <c r="C10" s="13" t="s">
        <v>34</v>
      </c>
      <c r="D10" s="60">
        <v>0</v>
      </c>
      <c r="E10" s="26">
        <v>0</v>
      </c>
      <c r="F10" s="26">
        <v>0</v>
      </c>
      <c r="G10" s="26">
        <v>0</v>
      </c>
      <c r="H10" s="26">
        <v>0</v>
      </c>
      <c r="I10" s="26">
        <v>0</v>
      </c>
      <c r="J10" s="26">
        <v>0</v>
      </c>
      <c r="K10" s="26">
        <v>0</v>
      </c>
      <c r="L10" s="26">
        <v>0</v>
      </c>
      <c r="M10" s="34">
        <f t="shared" si="0"/>
        <v>0</v>
      </c>
    </row>
    <row r="11" spans="2:19" x14ac:dyDescent="0.15">
      <c r="B11" s="5" t="s">
        <v>2</v>
      </c>
      <c r="C11" s="13" t="s">
        <v>35</v>
      </c>
      <c r="D11" s="60">
        <v>660.40378259166846</v>
      </c>
      <c r="E11" s="26">
        <v>28251.60622543424</v>
      </c>
      <c r="F11" s="26">
        <v>4197.0785912261954</v>
      </c>
      <c r="G11" s="26">
        <v>3151.2160792514142</v>
      </c>
      <c r="H11" s="26">
        <v>14281.58219762921</v>
      </c>
      <c r="I11" s="26">
        <v>-3.5380036790115605</v>
      </c>
      <c r="J11" s="26">
        <v>0</v>
      </c>
      <c r="K11" s="26">
        <v>21778.973061978544</v>
      </c>
      <c r="L11" s="26">
        <v>198606.20600930441</v>
      </c>
      <c r="M11" s="34">
        <f t="shared" si="0"/>
        <v>270923.52794373664</v>
      </c>
    </row>
    <row r="12" spans="2:19" x14ac:dyDescent="0.15">
      <c r="B12" s="5" t="s">
        <v>3</v>
      </c>
      <c r="C12" s="13" t="s">
        <v>36</v>
      </c>
      <c r="D12" s="60">
        <v>140.32606060336809</v>
      </c>
      <c r="E12" s="26">
        <v>11315.00050580365</v>
      </c>
      <c r="F12" s="26">
        <v>3813.9427409243513</v>
      </c>
      <c r="G12" s="26">
        <v>99819.292286428186</v>
      </c>
      <c r="H12" s="26">
        <v>201755.79401961551</v>
      </c>
      <c r="I12" s="26">
        <v>-4.0398639059385198E-2</v>
      </c>
      <c r="J12" s="26">
        <v>0</v>
      </c>
      <c r="K12" s="26">
        <v>564.29263286812545</v>
      </c>
      <c r="L12" s="26">
        <v>4911.8594038076535</v>
      </c>
      <c r="M12" s="34">
        <f t="shared" si="0"/>
        <v>322320.46725141181</v>
      </c>
    </row>
    <row r="13" spans="2:19" x14ac:dyDescent="0.15">
      <c r="B13" s="5" t="s">
        <v>4</v>
      </c>
      <c r="C13" s="13" t="s">
        <v>37</v>
      </c>
      <c r="D13" s="60">
        <v>407.00246482363713</v>
      </c>
      <c r="E13" s="26">
        <v>41964.985179412892</v>
      </c>
      <c r="F13" s="26">
        <v>7351.9810457706981</v>
      </c>
      <c r="G13" s="26">
        <v>855.58798630136516</v>
      </c>
      <c r="H13" s="26">
        <v>3383.3238699778831</v>
      </c>
      <c r="I13" s="26">
        <v>-9.7620886113173752E-2</v>
      </c>
      <c r="J13" s="26">
        <v>0</v>
      </c>
      <c r="K13" s="26">
        <v>1654.1820791871235</v>
      </c>
      <c r="L13" s="26">
        <v>13578.499932001216</v>
      </c>
      <c r="M13" s="34">
        <f t="shared" si="0"/>
        <v>69195.464936588702</v>
      </c>
    </row>
    <row r="14" spans="2:19" x14ac:dyDescent="0.15">
      <c r="B14" s="5" t="s">
        <v>5</v>
      </c>
      <c r="C14" s="13" t="s">
        <v>38</v>
      </c>
      <c r="D14" s="60">
        <v>7606.4924682725687</v>
      </c>
      <c r="E14" s="26">
        <v>310758.30886107514</v>
      </c>
      <c r="F14" s="26">
        <v>16140.306610230544</v>
      </c>
      <c r="G14" s="26">
        <v>9626.2472229325722</v>
      </c>
      <c r="H14" s="26">
        <v>47960.502332459757</v>
      </c>
      <c r="I14" s="26">
        <v>-0.41462589077440665</v>
      </c>
      <c r="J14" s="26">
        <v>0</v>
      </c>
      <c r="K14" s="26">
        <v>39905.342190576193</v>
      </c>
      <c r="L14" s="26">
        <v>116731.95633833343</v>
      </c>
      <c r="M14" s="34">
        <f t="shared" si="0"/>
        <v>548728.74139798945</v>
      </c>
    </row>
    <row r="15" spans="2:19" x14ac:dyDescent="0.15">
      <c r="B15" s="5" t="s">
        <v>6</v>
      </c>
      <c r="C15" s="13" t="s">
        <v>39</v>
      </c>
      <c r="D15" s="60">
        <v>572.7465853283511</v>
      </c>
      <c r="E15" s="26">
        <v>223302.16861781321</v>
      </c>
      <c r="F15" s="26">
        <v>12413.173623000053</v>
      </c>
      <c r="G15" s="26">
        <v>2192.6996935489246</v>
      </c>
      <c r="H15" s="26">
        <v>7954.5590655490605</v>
      </c>
      <c r="I15" s="26">
        <v>-0.11778118232492416</v>
      </c>
      <c r="J15" s="26">
        <v>0</v>
      </c>
      <c r="K15" s="26">
        <v>18709.394473639957</v>
      </c>
      <c r="L15" s="26">
        <v>30971.947825919873</v>
      </c>
      <c r="M15" s="34">
        <f t="shared" si="0"/>
        <v>296116.57210361713</v>
      </c>
    </row>
    <row r="16" spans="2:19" x14ac:dyDescent="0.15">
      <c r="B16" s="5" t="s">
        <v>7</v>
      </c>
      <c r="C16" s="13" t="s">
        <v>40</v>
      </c>
      <c r="D16" s="60">
        <v>1020.7438552850161</v>
      </c>
      <c r="E16" s="26">
        <v>652859.89807740704</v>
      </c>
      <c r="F16" s="26">
        <v>12359.567302259782</v>
      </c>
      <c r="G16" s="26">
        <v>2132.6560808929485</v>
      </c>
      <c r="H16" s="26">
        <v>27923.314516054121</v>
      </c>
      <c r="I16" s="26">
        <v>-0.25030758863920782</v>
      </c>
      <c r="J16" s="26">
        <v>0</v>
      </c>
      <c r="K16" s="26">
        <v>4094.7245861582123</v>
      </c>
      <c r="L16" s="26">
        <v>76551.745671470388</v>
      </c>
      <c r="M16" s="34">
        <f t="shared" si="0"/>
        <v>776942.39978193876</v>
      </c>
    </row>
    <row r="17" spans="2:13" x14ac:dyDescent="0.15">
      <c r="B17" s="5" t="s">
        <v>8</v>
      </c>
      <c r="C17" s="13" t="s">
        <v>41</v>
      </c>
      <c r="D17" s="60">
        <v>1549.456992903431</v>
      </c>
      <c r="E17" s="26">
        <v>88537.350669668245</v>
      </c>
      <c r="F17" s="26">
        <v>13487.639806263778</v>
      </c>
      <c r="G17" s="26">
        <v>4305.273501525412</v>
      </c>
      <c r="H17" s="26">
        <v>13323.889727964692</v>
      </c>
      <c r="I17" s="26">
        <v>-0.20693306950781026</v>
      </c>
      <c r="J17" s="26">
        <v>0</v>
      </c>
      <c r="K17" s="26">
        <v>7590.252959194735</v>
      </c>
      <c r="L17" s="26">
        <v>80771.539174579171</v>
      </c>
      <c r="M17" s="34">
        <f t="shared" si="0"/>
        <v>209565.19589902996</v>
      </c>
    </row>
    <row r="18" spans="2:13" x14ac:dyDescent="0.15">
      <c r="B18" s="5" t="s">
        <v>9</v>
      </c>
      <c r="C18" s="13" t="s">
        <v>42</v>
      </c>
      <c r="D18" s="60">
        <v>547.27988423677073</v>
      </c>
      <c r="E18" s="26">
        <v>48588.82596492851</v>
      </c>
      <c r="F18" s="26">
        <v>6687.9689220558193</v>
      </c>
      <c r="G18" s="26">
        <v>2271.4220655502008</v>
      </c>
      <c r="H18" s="26">
        <v>46731.51815951449</v>
      </c>
      <c r="I18" s="26">
        <v>-3.289706061404531</v>
      </c>
      <c r="J18" s="26">
        <v>0</v>
      </c>
      <c r="K18" s="26">
        <v>6526.195343528696</v>
      </c>
      <c r="L18" s="26">
        <v>109397.89185532313</v>
      </c>
      <c r="M18" s="34">
        <f t="shared" si="0"/>
        <v>220747.81248907623</v>
      </c>
    </row>
    <row r="19" spans="2:13" x14ac:dyDescent="0.15">
      <c r="B19" s="5" t="s">
        <v>10</v>
      </c>
      <c r="C19" s="13" t="s">
        <v>43</v>
      </c>
      <c r="D19" s="60">
        <v>8.7303903925374833</v>
      </c>
      <c r="E19" s="26">
        <v>8162.5580690953047</v>
      </c>
      <c r="F19" s="26">
        <v>384547.07260193228</v>
      </c>
      <c r="G19" s="26">
        <v>103.14818658424005</v>
      </c>
      <c r="H19" s="26">
        <v>255.03600372733462</v>
      </c>
      <c r="I19" s="26">
        <v>-2.5863091432833966E-3</v>
      </c>
      <c r="J19" s="26">
        <v>0</v>
      </c>
      <c r="K19" s="26">
        <v>38.515605303185325</v>
      </c>
      <c r="L19" s="26">
        <v>421.45708284145326</v>
      </c>
      <c r="M19" s="34">
        <f t="shared" si="0"/>
        <v>393536.51535356714</v>
      </c>
    </row>
    <row r="20" spans="2:13" x14ac:dyDescent="0.15">
      <c r="B20" s="5" t="s">
        <v>11</v>
      </c>
      <c r="C20" s="13" t="s">
        <v>44</v>
      </c>
      <c r="D20" s="60">
        <v>26892.42896431428</v>
      </c>
      <c r="E20" s="26">
        <v>470453.38472457486</v>
      </c>
      <c r="F20" s="26">
        <v>392392.80268076534</v>
      </c>
      <c r="G20" s="26">
        <v>18066.239625872917</v>
      </c>
      <c r="H20" s="26">
        <v>119873.64560697047</v>
      </c>
      <c r="I20" s="26">
        <v>-1.0006270044914616</v>
      </c>
      <c r="J20" s="26">
        <v>0</v>
      </c>
      <c r="K20" s="26">
        <v>40746.569776468663</v>
      </c>
      <c r="L20" s="26">
        <v>440195.96157373692</v>
      </c>
      <c r="M20" s="34">
        <f t="shared" si="0"/>
        <v>1508620.032325699</v>
      </c>
    </row>
    <row r="21" spans="2:13" x14ac:dyDescent="0.15">
      <c r="B21" s="5" t="s">
        <v>12</v>
      </c>
      <c r="C21" s="13" t="s">
        <v>45</v>
      </c>
      <c r="D21" s="60">
        <v>137.1895708753955</v>
      </c>
      <c r="E21" s="26">
        <v>22562.692376456609</v>
      </c>
      <c r="F21" s="26">
        <v>1826.2103366683953</v>
      </c>
      <c r="G21" s="26">
        <v>1620.8731589096992</v>
      </c>
      <c r="H21" s="26">
        <v>4007.6420796756011</v>
      </c>
      <c r="I21" s="26">
        <v>-4.0641325939037909E-2</v>
      </c>
      <c r="J21" s="26">
        <v>0</v>
      </c>
      <c r="K21" s="26">
        <v>605.23517574502512</v>
      </c>
      <c r="L21" s="26">
        <v>6622.7870390352373</v>
      </c>
      <c r="M21" s="34">
        <f t="shared" si="0"/>
        <v>37382.589096040021</v>
      </c>
    </row>
    <row r="22" spans="2:13" x14ac:dyDescent="0.15">
      <c r="B22" s="6"/>
      <c r="C22" s="13" t="s">
        <v>87</v>
      </c>
      <c r="D22" s="35">
        <f t="shared" ref="D22:M22" si="1">SUM(D9:D21)</f>
        <v>39588.011707858044</v>
      </c>
      <c r="E22" s="35">
        <f t="shared" si="1"/>
        <v>1908442.1385676849</v>
      </c>
      <c r="F22" s="35">
        <f t="shared" si="1"/>
        <v>855388.84726822865</v>
      </c>
      <c r="G22" s="35">
        <f t="shared" si="1"/>
        <v>144190.72181770552</v>
      </c>
      <c r="H22" s="35">
        <f t="shared" si="1"/>
        <v>487689.75934573909</v>
      </c>
      <c r="I22" s="35">
        <f t="shared" si="1"/>
        <v>-9.0973612576210225</v>
      </c>
      <c r="J22" s="35">
        <f t="shared" si="1"/>
        <v>0</v>
      </c>
      <c r="K22" s="35">
        <f t="shared" si="1"/>
        <v>142416.94931490955</v>
      </c>
      <c r="L22" s="35">
        <f t="shared" si="1"/>
        <v>1083640.1644666912</v>
      </c>
      <c r="M22" s="36">
        <f t="shared" si="1"/>
        <v>4661347.4951275596</v>
      </c>
    </row>
  </sheetData>
  <phoneticPr fontId="2"/>
  <pageMargins left="0.7" right="0.7" top="0.75" bottom="0.75" header="0.3" footer="0.3"/>
  <pageSetup paperSize="9" orientation="portrait" horizontalDpi="4294967294" verticalDpi="0" r:id="rId1"/>
  <ignoredErrors>
    <ignoredError sqref="B9:B21 D7:L7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22</vt:i4>
      </vt:variant>
    </vt:vector>
  </HeadingPairs>
  <TitlesOfParts>
    <vt:vector size="22" baseType="lpstr">
      <vt:lpstr>生産者価格評価表</vt:lpstr>
      <vt:lpstr>投入係数表</vt:lpstr>
      <vt:lpstr>逆行列（閉鎖経済型）</vt:lpstr>
      <vt:lpstr>逆行列係数表（開放経済型）</vt:lpstr>
      <vt:lpstr>影響力・感応度係数</vt:lpstr>
      <vt:lpstr>最終需要項目別生産誘発額表</vt:lpstr>
      <vt:lpstr>最終需要項目別生産誘発係数表</vt:lpstr>
      <vt:lpstr>最終需要項目別生産誘発依存度</vt:lpstr>
      <vt:lpstr>最終需要項目別粗付加価値誘発額表</vt:lpstr>
      <vt:lpstr>最終需要項目別粗付加価値誘発係数表</vt:lpstr>
      <vt:lpstr>最終需要項目別粗付加価値誘発依存度</vt:lpstr>
      <vt:lpstr>最終需要項目別移輸入誘発額表</vt:lpstr>
      <vt:lpstr>最終需要項目別移輸入誘発係数表</vt:lpstr>
      <vt:lpstr>最終需要項目別移輸入誘発依存度</vt:lpstr>
      <vt:lpstr>単位行列</vt:lpstr>
      <vt:lpstr>移輸入係数</vt:lpstr>
      <vt:lpstr>付加価値率</vt:lpstr>
      <vt:lpstr>市内投入係数</vt:lpstr>
      <vt:lpstr>移輸入品投入係数</vt:lpstr>
      <vt:lpstr>単位行列マイナス市内投入係数</vt:lpstr>
      <vt:lpstr>単位行列マイナス投入係数</vt:lpstr>
      <vt:lpstr>誘発額計算</vt:lpstr>
    </vt:vector>
  </TitlesOfParts>
  <Manager/>
  <Company>アクシスリサーチ研究所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TSR</cp:lastModifiedBy>
  <cp:revision/>
  <dcterms:created xsi:type="dcterms:W3CDTF">2016-03-10T09:06:14Z</dcterms:created>
  <dcterms:modified xsi:type="dcterms:W3CDTF">2026-03-31T01:02:26Z</dcterms:modified>
  <cp:category/>
  <cp:contentStatus/>
</cp:coreProperties>
</file>