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市長\"/>
    </mc:Choice>
  </mc:AlternateContent>
  <bookViews>
    <workbookView xWindow="8376" yWindow="48" windowWidth="8400" windowHeight="9000"/>
  </bookViews>
  <sheets>
    <sheet name="得票数及び当選人" sheetId="7" r:id="rId1"/>
  </sheets>
  <definedNames>
    <definedName name="_xlnm.Print_Area" localSheetId="0">得票数及び当選人!$A$1:$P$24</definedName>
  </definedNames>
  <calcPr calcId="162913"/>
</workbook>
</file>

<file path=xl/calcChain.xml><?xml version="1.0" encoding="utf-8"?>
<calcChain xmlns="http://schemas.openxmlformats.org/spreadsheetml/2006/main">
  <c r="P16" i="7" l="1"/>
  <c r="P15" i="7"/>
  <c r="P12" i="7" l="1"/>
  <c r="P10" i="7"/>
  <c r="H9" i="7"/>
  <c r="H11" i="7" s="1"/>
  <c r="H14" i="7" s="1"/>
  <c r="I9" i="7"/>
  <c r="I11" i="7" s="1"/>
  <c r="I14" i="7" s="1"/>
  <c r="J9" i="7"/>
  <c r="J11" i="7" s="1"/>
  <c r="J14" i="7" s="1"/>
  <c r="K9" i="7"/>
  <c r="K11" i="7" s="1"/>
  <c r="K14" i="7" s="1"/>
  <c r="K13" i="7" s="1"/>
  <c r="L9" i="7"/>
  <c r="L11" i="7" s="1"/>
  <c r="L14" i="7" s="1"/>
  <c r="L13" i="7" s="1"/>
  <c r="M9" i="7"/>
  <c r="M11" i="7" s="1"/>
  <c r="M14" i="7" s="1"/>
  <c r="N9" i="7"/>
  <c r="N11" i="7" s="1"/>
  <c r="N14" i="7" s="1"/>
  <c r="O9" i="7"/>
  <c r="O11" i="7" s="1"/>
  <c r="O14" i="7" s="1"/>
  <c r="G9" i="7"/>
  <c r="G11" i="7" s="1"/>
  <c r="G14" i="7" s="1"/>
  <c r="F9" i="7"/>
  <c r="F11" i="7" s="1"/>
  <c r="F14" i="7" s="1"/>
  <c r="P8" i="7"/>
  <c r="P5" i="7"/>
  <c r="P6" i="7"/>
  <c r="P7" i="7"/>
  <c r="P4" i="7"/>
  <c r="N13" i="7" l="1"/>
  <c r="N17" i="7"/>
  <c r="I17" i="7"/>
  <c r="I13" i="7"/>
  <c r="M13" i="7"/>
  <c r="M17" i="7"/>
  <c r="G13" i="7"/>
  <c r="G17" i="7"/>
  <c r="O13" i="7"/>
  <c r="O17" i="7"/>
  <c r="J13" i="7"/>
  <c r="J17" i="7"/>
  <c r="H17" i="7"/>
  <c r="H13" i="7"/>
  <c r="K17" i="7"/>
  <c r="L17" i="7"/>
  <c r="P9" i="7"/>
  <c r="F13" i="7"/>
  <c r="P14" i="7"/>
  <c r="P13" i="7" s="1"/>
  <c r="F17" i="7"/>
  <c r="P11" i="7"/>
  <c r="P23" i="7" s="1"/>
  <c r="P21" i="7"/>
  <c r="O21" i="7"/>
  <c r="N21" i="7"/>
  <c r="M21" i="7"/>
  <c r="L21" i="7"/>
  <c r="K21" i="7"/>
  <c r="J21" i="7"/>
  <c r="I21" i="7"/>
  <c r="H21" i="7"/>
  <c r="G21" i="7"/>
  <c r="F21" i="7"/>
  <c r="P17" i="7" l="1"/>
  <c r="P22" i="7"/>
</calcChain>
</file>

<file path=xl/sharedStrings.xml><?xml version="1.0" encoding="utf-8"?>
<sst xmlns="http://schemas.openxmlformats.org/spreadsheetml/2006/main" count="65" uniqueCount="62">
  <si>
    <t>党　派</t>
  </si>
  <si>
    <t>西　区</t>
  </si>
  <si>
    <t>北　区</t>
  </si>
  <si>
    <t>大宮区</t>
  </si>
  <si>
    <t>見沼区</t>
  </si>
  <si>
    <t>中央区</t>
  </si>
  <si>
    <t>桜　区</t>
  </si>
  <si>
    <t>浦和区</t>
  </si>
  <si>
    <t>南　区</t>
  </si>
  <si>
    <t>緑　区</t>
  </si>
  <si>
    <t>岩槻区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</si>
  <si>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</si>
  <si>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</si>
  <si>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</si>
  <si>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</si>
  <si>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</si>
  <si>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</si>
  <si>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</si>
  <si>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</si>
  <si>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得票
順位</t>
    <phoneticPr fontId="1"/>
  </si>
  <si>
    <t>得票数計</t>
    <phoneticPr fontId="1"/>
  </si>
  <si>
    <t>あん分切捨て票</t>
    <phoneticPr fontId="1"/>
  </si>
  <si>
    <t>無効投票数</t>
    <phoneticPr fontId="1"/>
  </si>
  <si>
    <t>持帰り</t>
    <phoneticPr fontId="1"/>
  </si>
  <si>
    <t>不受理</t>
    <phoneticPr fontId="1"/>
  </si>
  <si>
    <t>有効投票数（＝Ａ＋Ｂ）</t>
    <phoneticPr fontId="1"/>
  </si>
  <si>
    <t>無効投票率（＝Ｄ／Ｆ）</t>
    <phoneticPr fontId="1"/>
  </si>
  <si>
    <t>投票総数（＝Ｃ＋Ｄ）</t>
    <phoneticPr fontId="1"/>
  </si>
  <si>
    <t>（本名）</t>
    <rPh sb="1" eb="3">
      <t>ホンミョウ</t>
    </rPh>
    <phoneticPr fontId="1"/>
  </si>
  <si>
    <t>候補者氏名</t>
    <rPh sb="0" eb="5">
      <t>ふりがな</t>
    </rPh>
    <phoneticPr fontId="6" type="Hiragana" alignment="distributed"/>
  </si>
  <si>
    <t>（○印は当選人）</t>
    <rPh sb="2" eb="3">
      <t>しるし</t>
    </rPh>
    <rPh sb="4" eb="6">
      <t>とうせん</t>
    </rPh>
    <rPh sb="6" eb="7">
      <t>にん</t>
    </rPh>
    <phoneticPr fontId="6" type="Hiragana" alignment="distributed"/>
  </si>
  <si>
    <t>開票開始時刻</t>
    <phoneticPr fontId="6" type="Hiragana" alignment="distributed"/>
  </si>
  <si>
    <t>開票所要時間</t>
    <phoneticPr fontId="6" type="Hiragana" alignment="distributed"/>
  </si>
  <si>
    <t>開票終了時刻</t>
    <phoneticPr fontId="6" type="Hiragana" alignment="distributed"/>
  </si>
  <si>
    <t>清水　はやと</t>
    <rPh sb="0" eb="2">
      <t>しみず</t>
    </rPh>
    <phoneticPr fontId="6" type="Hiragana" alignment="distributed"/>
  </si>
  <si>
    <t>（清水　勇人）</t>
    <rPh sb="1" eb="3">
      <t>しみず</t>
    </rPh>
    <rPh sb="4" eb="6">
      <t>はやと</t>
    </rPh>
    <phoneticPr fontId="6" type="Hiragana" alignment="distributed"/>
  </si>
  <si>
    <t xml:space="preserve">法定得票数 　（=Ｃ×１/４：小数点以下第４位を切捨て） </t>
    <phoneticPr fontId="6" type="Hiragana" alignment="distributed"/>
  </si>
  <si>
    <t>供託物没収点 （=Ｃ×１/10：小数点以下第４位を切捨て）</t>
    <phoneticPr fontId="6" type="Hiragana" alignment="distributed"/>
  </si>
  <si>
    <t>I</t>
    <phoneticPr fontId="1"/>
  </si>
  <si>
    <t>投票者総数（＝Ｆ＋Ｇ＋Ｈ）</t>
    <phoneticPr fontId="1"/>
  </si>
  <si>
    <t>市　計</t>
    <phoneticPr fontId="6" type="Hiragana" alignment="distributed"/>
  </si>
  <si>
    <t>無所属</t>
    <phoneticPr fontId="6" type="Hiragana" alignment="distributed"/>
  </si>
  <si>
    <t>加川　よしみつ</t>
    <rPh sb="0" eb="2">
      <t>かがわ</t>
    </rPh>
    <phoneticPr fontId="6" type="Hiragana" alignment="distributed"/>
  </si>
  <si>
    <t>（加川　義光）</t>
    <rPh sb="1" eb="3">
      <t>かがわ</t>
    </rPh>
    <rPh sb="4" eb="6">
      <t>よしみつ</t>
    </rPh>
    <phoneticPr fontId="6" type="Hiragana" alignment="distributed"/>
  </si>
  <si>
    <t>日本共産党</t>
    <rPh sb="0" eb="2">
      <t>にほん</t>
    </rPh>
    <rPh sb="2" eb="5">
      <t>きょうさんとう</t>
    </rPh>
    <phoneticPr fontId="6" type="Hiragana" alignment="distributed"/>
  </si>
  <si>
    <t>沢田　良</t>
    <rPh sb="0" eb="2">
      <t>さわだ</t>
    </rPh>
    <rPh sb="3" eb="4">
      <t>りょう</t>
    </rPh>
    <phoneticPr fontId="6" type="Hiragana" alignment="distributed"/>
  </si>
  <si>
    <t>小袋　成彬</t>
    <rPh sb="0" eb="2">
      <t>おぶくろ</t>
    </rPh>
    <rPh sb="3" eb="5">
      <t>なりあき</t>
    </rPh>
    <phoneticPr fontId="6" type="Hiragana" alignment="distributed"/>
  </si>
  <si>
    <t>西内　としかず</t>
    <rPh sb="0" eb="2">
      <t>にしうち</t>
    </rPh>
    <phoneticPr fontId="6" type="Hiragana" alignment="distributed"/>
  </si>
  <si>
    <t>（西内　聡雄）</t>
    <rPh sb="1" eb="3">
      <t>にしうち</t>
    </rPh>
    <rPh sb="4" eb="5">
      <t>とし</t>
    </rPh>
    <rPh sb="5" eb="6">
      <t>かず</t>
    </rPh>
    <phoneticPr fontId="6" type="Hiragana" alignment="distributed"/>
  </si>
  <si>
    <t>日本保守党</t>
    <rPh sb="0" eb="2">
      <t>にほん</t>
    </rPh>
    <rPh sb="2" eb="4">
      <t>ほしゅ</t>
    </rPh>
    <rPh sb="4" eb="5">
      <t>とう</t>
    </rPh>
    <phoneticPr fontId="6" type="Hiragana" alignment="distributed"/>
  </si>
  <si>
    <t>22時31分</t>
  </si>
  <si>
    <t>22時44分</t>
  </si>
  <si>
    <t>23時07分</t>
  </si>
  <si>
    <t>23時55分</t>
  </si>
  <si>
    <t>22時45分</t>
  </si>
  <si>
    <t>23時35分</t>
  </si>
  <si>
    <t>22時40分</t>
  </si>
  <si>
    <t>23時03分</t>
  </si>
  <si>
    <t>22時42分</t>
  </si>
  <si>
    <t>22時38分</t>
  </si>
  <si>
    <t>得票数及び当選人　　【当選人の任期：令和７年５月２７日～令和１１年５月２６日】</t>
    <rPh sb="0" eb="3">
      <t>トクヒョウスウ</t>
    </rPh>
    <rPh sb="3" eb="4">
      <t>オヨ</t>
    </rPh>
    <rPh sb="5" eb="7">
      <t>トウセン</t>
    </rPh>
    <rPh sb="7" eb="8">
      <t>ニン</t>
    </rPh>
    <phoneticPr fontId="1"/>
  </si>
  <si>
    <t>①</t>
    <phoneticPr fontId="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</si>
</sst>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0_ "/>
    <numFmt numFmtId="177" formatCode="h&quot;時&quot;mm&quot;分&quot;;@"/>
    <numFmt numFmtId="178" formatCode="#,###,##0"/>
    <numFmt numFmtId="179" formatCode="h&quot;時間&quot;mm&quot;分&quot;"/>
    <numFmt numFmtId="180" formatCode="#,##0;[Red]#,##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3"/>
      <charset val="128"/>
    </font>
    <font>
      <sz val="16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8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2" applyFont="1" applyProtection="1"/>
    <xf numFmtId="0" fontId="3" fillId="0" borderId="26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 wrapText="1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3" fillId="0" borderId="17" xfId="0" applyNumberFormat="1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" xfId="0" applyNumberFormat="1" applyFont="1" applyBorder="1" applyAlignment="1" applyProtection="1">
      <alignment horizontal="left" vertical="center" shrinkToFit="1"/>
    </xf>
    <xf numFmtId="180" fontId="3" fillId="0" borderId="23" xfId="1" quotePrefix="1" applyNumberFormat="1" applyFont="1" applyBorder="1" applyAlignment="1" applyProtection="1">
      <alignment horizontal="right" vertical="center"/>
    </xf>
    <xf numFmtId="180" fontId="3" fillId="0" borderId="4" xfId="1" quotePrefix="1" applyNumberFormat="1" applyFont="1" applyBorder="1" applyAlignment="1" applyProtection="1">
      <alignment horizontal="right" vertical="center"/>
    </xf>
    <xf numFmtId="180" fontId="3" fillId="0" borderId="18" xfId="1" quotePrefix="1" applyNumberFormat="1" applyFont="1" applyBorder="1" applyAlignment="1" applyProtection="1">
      <alignment horizontal="right" vertical="center"/>
    </xf>
    <xf numFmtId="180" fontId="3" fillId="0" borderId="19" xfId="1" quotePrefix="1" applyNumberFormat="1" applyFont="1" applyBorder="1" applyAlignment="1" applyProtection="1">
      <alignment horizontal="right" vertical="center"/>
    </xf>
    <xf numFmtId="180" fontId="3" fillId="0" borderId="11" xfId="0" quotePrefix="1" applyNumberFormat="1" applyFont="1" applyBorder="1" applyAlignment="1" applyProtection="1">
      <alignment horizontal="right" vertical="center"/>
    </xf>
    <xf numFmtId="0" fontId="3" fillId="0" borderId="0" xfId="0" quotePrefix="1" applyNumberFormat="1" applyFont="1" applyBorder="1" applyAlignment="1" applyProtection="1">
      <alignment horizontal="right" vertical="center"/>
    </xf>
    <xf numFmtId="0" fontId="3" fillId="0" borderId="6" xfId="0" applyNumberFormat="1" applyFont="1" applyBorder="1" applyAlignment="1" applyProtection="1">
      <alignment horizontal="center" vertical="center"/>
    </xf>
    <xf numFmtId="180" fontId="3" fillId="0" borderId="6" xfId="1" quotePrefix="1" applyNumberFormat="1" applyFont="1" applyBorder="1" applyAlignment="1" applyProtection="1">
      <alignment horizontal="right" vertical="center"/>
    </xf>
    <xf numFmtId="180" fontId="3" fillId="0" borderId="25" xfId="1" quotePrefix="1" applyNumberFormat="1" applyFont="1" applyBorder="1" applyAlignment="1" applyProtection="1">
      <alignment horizontal="right" vertical="center"/>
    </xf>
    <xf numFmtId="180" fontId="3" fillId="0" borderId="44" xfId="1" quotePrefix="1" applyNumberFormat="1" applyFont="1" applyBorder="1" applyAlignment="1" applyProtection="1">
      <alignment horizontal="right" vertical="center"/>
    </xf>
    <xf numFmtId="180" fontId="3" fillId="0" borderId="45" xfId="0" quotePrefix="1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180" fontId="3" fillId="0" borderId="27" xfId="1" quotePrefix="1" applyNumberFormat="1" applyFont="1" applyBorder="1" applyAlignment="1" applyProtection="1">
      <alignment horizontal="right" vertical="center"/>
    </xf>
    <xf numFmtId="180" fontId="3" fillId="0" borderId="2" xfId="1" quotePrefix="1" applyNumberFormat="1" applyFont="1" applyBorder="1" applyAlignment="1" applyProtection="1">
      <alignment horizontal="right" vertical="center"/>
    </xf>
    <xf numFmtId="180" fontId="3" fillId="0" borderId="43" xfId="0" quotePrefix="1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180" fontId="3" fillId="0" borderId="23" xfId="0" quotePrefix="1" applyNumberFormat="1" applyFont="1" applyBorder="1" applyAlignment="1" applyProtection="1">
      <alignment horizontal="right" vertical="center"/>
    </xf>
    <xf numFmtId="180" fontId="3" fillId="0" borderId="4" xfId="0" quotePrefix="1" applyNumberFormat="1" applyFont="1" applyBorder="1" applyAlignment="1" applyProtection="1">
      <alignment horizontal="right" vertical="center"/>
    </xf>
    <xf numFmtId="180" fontId="3" fillId="0" borderId="3" xfId="0" quotePrefix="1" applyNumberFormat="1" applyFont="1" applyBorder="1" applyAlignment="1" applyProtection="1">
      <alignment horizontal="right" vertical="center"/>
    </xf>
    <xf numFmtId="10" fontId="3" fillId="0" borderId="23" xfId="3" applyNumberFormat="1" applyFont="1" applyBorder="1" applyAlignment="1" applyProtection="1">
      <alignment horizontal="right" vertical="center"/>
    </xf>
    <xf numFmtId="10" fontId="3" fillId="0" borderId="4" xfId="0" applyNumberFormat="1" applyFont="1" applyBorder="1" applyAlignment="1" applyProtection="1">
      <alignment horizontal="right" vertical="center"/>
    </xf>
    <xf numFmtId="10" fontId="3" fillId="0" borderId="3" xfId="0" applyNumberFormat="1" applyFont="1" applyBorder="1" applyAlignment="1" applyProtection="1">
      <alignment horizontal="right" vertical="center"/>
    </xf>
    <xf numFmtId="10" fontId="3" fillId="0" borderId="11" xfId="0" applyNumberFormat="1" applyFont="1" applyBorder="1" applyAlignment="1" applyProtection="1">
      <alignment horizontal="right" vertical="center"/>
    </xf>
    <xf numFmtId="10" fontId="3" fillId="0" borderId="0" xfId="0" applyNumberFormat="1" applyFont="1" applyBorder="1" applyAlignment="1" applyProtection="1">
      <alignment horizontal="right" vertical="center"/>
    </xf>
    <xf numFmtId="180" fontId="3" fillId="0" borderId="3" xfId="1" quotePrefix="1" applyNumberFormat="1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180" fontId="3" fillId="0" borderId="28" xfId="1" quotePrefix="1" applyNumberFormat="1" applyFont="1" applyBorder="1" applyAlignment="1" applyProtection="1">
      <alignment horizontal="right" vertical="center"/>
    </xf>
    <xf numFmtId="180" fontId="3" fillId="0" borderId="31" xfId="1" quotePrefix="1" applyNumberFormat="1" applyFont="1" applyBorder="1" applyAlignment="1" applyProtection="1">
      <alignment horizontal="right" vertical="center"/>
    </xf>
    <xf numFmtId="180" fontId="3" fillId="0" borderId="21" xfId="1" quotePrefix="1" applyNumberFormat="1" applyFont="1" applyBorder="1" applyAlignment="1" applyProtection="1">
      <alignment horizontal="right" vertical="center"/>
    </xf>
    <xf numFmtId="180" fontId="3" fillId="0" borderId="16" xfId="0" quotePrefix="1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178" fontId="3" fillId="0" borderId="0" xfId="1" quotePrefix="1" applyNumberFormat="1" applyFont="1" applyBorder="1" applyAlignment="1" applyProtection="1">
      <alignment horizontal="right" vertical="center"/>
    </xf>
    <xf numFmtId="178" fontId="3" fillId="0" borderId="0" xfId="0" quotePrefix="1" applyNumberFormat="1" applyFont="1" applyBorder="1" applyAlignment="1" applyProtection="1">
      <alignment horizontal="right" vertical="center"/>
    </xf>
    <xf numFmtId="177" fontId="3" fillId="0" borderId="37" xfId="0" applyNumberFormat="1" applyFont="1" applyFill="1" applyBorder="1" applyAlignment="1" applyProtection="1">
      <alignment horizontal="right" vertical="center" shrinkToFit="1"/>
    </xf>
    <xf numFmtId="177" fontId="3" fillId="0" borderId="24" xfId="0" applyNumberFormat="1" applyFont="1" applyFill="1" applyBorder="1" applyAlignment="1" applyProtection="1">
      <alignment horizontal="right" vertical="center" shrinkToFit="1"/>
    </xf>
    <xf numFmtId="177" fontId="3" fillId="0" borderId="40" xfId="0" applyNumberFormat="1" applyFont="1" applyFill="1" applyBorder="1" applyAlignment="1" applyProtection="1">
      <alignment horizontal="right" vertical="center" shrinkToFit="1"/>
    </xf>
    <xf numFmtId="177" fontId="3" fillId="0" borderId="23" xfId="1" applyNumberFormat="1" applyFont="1" applyBorder="1" applyAlignment="1" applyProtection="1">
      <alignment horizontal="right" vertical="center" shrinkToFit="1"/>
    </xf>
    <xf numFmtId="177" fontId="3" fillId="0" borderId="18" xfId="1" applyNumberFormat="1" applyFont="1" applyBorder="1" applyAlignment="1" applyProtection="1">
      <alignment horizontal="right" vertical="center" shrinkToFit="1"/>
    </xf>
    <xf numFmtId="177" fontId="3" fillId="0" borderId="19" xfId="1" applyNumberFormat="1" applyFont="1" applyBorder="1" applyAlignment="1" applyProtection="1">
      <alignment horizontal="right" vertical="center" shrinkToFit="1"/>
    </xf>
    <xf numFmtId="177" fontId="3" fillId="0" borderId="11" xfId="0" applyNumberFormat="1" applyFont="1" applyBorder="1" applyAlignment="1" applyProtection="1">
      <alignment horizontal="right" vertical="center" shrinkToFit="1"/>
    </xf>
    <xf numFmtId="32" fontId="3" fillId="0" borderId="0" xfId="0" applyNumberFormat="1" applyFont="1" applyBorder="1" applyAlignment="1" applyProtection="1">
      <alignment horizontal="center" vertical="center"/>
    </xf>
    <xf numFmtId="179" fontId="3" fillId="0" borderId="38" xfId="0" applyNumberFormat="1" applyFont="1" applyFill="1" applyBorder="1" applyAlignment="1" applyProtection="1">
      <alignment horizontal="right" vertical="center" shrinkToFit="1"/>
    </xf>
    <xf numFmtId="179" fontId="3" fillId="0" borderId="39" xfId="0" applyNumberFormat="1" applyFont="1" applyFill="1" applyBorder="1" applyAlignment="1" applyProtection="1">
      <alignment horizontal="right" vertical="center" shrinkToFit="1"/>
    </xf>
    <xf numFmtId="179" fontId="3" fillId="0" borderId="41" xfId="0" applyNumberFormat="1" applyFont="1" applyFill="1" applyBorder="1" applyAlignment="1" applyProtection="1">
      <alignment horizontal="right" vertical="center" shrinkToFit="1"/>
    </xf>
    <xf numFmtId="0" fontId="3" fillId="0" borderId="0" xfId="0" applyFont="1" applyBorder="1" applyAlignment="1" applyProtection="1">
      <alignment horizontal="right" vertical="center"/>
    </xf>
    <xf numFmtId="176" fontId="3" fillId="0" borderId="42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/>
    <xf numFmtId="176" fontId="3" fillId="0" borderId="0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47" xfId="0" applyNumberFormat="1" applyFont="1" applyBorder="1" applyAlignment="1" applyProtection="1">
      <alignment horizontal="center" vertical="center"/>
    </xf>
    <xf numFmtId="180" fontId="3" fillId="0" borderId="49" xfId="1" quotePrefix="1" applyNumberFormat="1" applyFont="1" applyBorder="1" applyAlignment="1" applyProtection="1">
      <alignment horizontal="right" vertical="center"/>
    </xf>
    <xf numFmtId="180" fontId="3" fillId="0" borderId="50" xfId="1" quotePrefix="1" applyNumberFormat="1" applyFont="1" applyBorder="1" applyAlignment="1" applyProtection="1">
      <alignment horizontal="right" vertical="center"/>
    </xf>
    <xf numFmtId="180" fontId="3" fillId="0" borderId="51" xfId="1" quotePrefix="1" applyNumberFormat="1" applyFont="1" applyBorder="1" applyAlignment="1" applyProtection="1">
      <alignment horizontal="right" vertical="center"/>
    </xf>
    <xf numFmtId="180" fontId="3" fillId="0" borderId="52" xfId="1" quotePrefix="1" applyNumberFormat="1" applyFont="1" applyBorder="1" applyAlignment="1" applyProtection="1">
      <alignment horizontal="right" vertical="center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80" fontId="3" fillId="0" borderId="47" xfId="1" quotePrefix="1" applyNumberFormat="1" applyFont="1" applyBorder="1" applyAlignment="1" applyProtection="1">
      <alignment horizontal="right" vertical="center"/>
    </xf>
    <xf numFmtId="180" fontId="3" fillId="0" borderId="55" xfId="1" quotePrefix="1" applyNumberFormat="1" applyFont="1" applyBorder="1" applyAlignment="1" applyProtection="1">
      <alignment horizontal="right" vertical="center"/>
    </xf>
    <xf numFmtId="180" fontId="3" fillId="0" borderId="56" xfId="1" quotePrefix="1" applyNumberFormat="1" applyFont="1" applyBorder="1" applyAlignment="1" applyProtection="1">
      <alignment horizontal="right" vertical="center"/>
    </xf>
    <xf numFmtId="180" fontId="3" fillId="0" borderId="48" xfId="1" quotePrefix="1" applyNumberFormat="1" applyFont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4" xfId="0" applyNumberFormat="1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180" fontId="3" fillId="0" borderId="54" xfId="1" quotePrefix="1" applyNumberFormat="1" applyFont="1" applyBorder="1" applyAlignment="1" applyProtection="1">
      <alignment horizontal="right" vertical="center"/>
    </xf>
    <xf numFmtId="0" fontId="3" fillId="0" borderId="57" xfId="0" applyFont="1" applyBorder="1" applyAlignment="1" applyProtection="1">
      <alignment horizontal="left" vertical="center" shrinkToFit="1"/>
    </xf>
    <xf numFmtId="0" fontId="3" fillId="0" borderId="58" xfId="0" applyNumberFormat="1" applyFont="1" applyBorder="1" applyAlignment="1" applyProtection="1">
      <alignment horizontal="left" vertical="center" shrinkToFit="1"/>
    </xf>
    <xf numFmtId="0" fontId="3" fillId="0" borderId="57" xfId="0" applyFont="1" applyBorder="1" applyAlignment="1" applyProtection="1">
      <alignment horizontal="center" vertical="center" shrinkToFit="1"/>
    </xf>
    <xf numFmtId="180" fontId="3" fillId="0" borderId="59" xfId="1" quotePrefix="1" applyNumberFormat="1" applyFont="1" applyBorder="1" applyAlignment="1" applyProtection="1">
      <alignment horizontal="right" vertical="center"/>
    </xf>
  </cellXfs>
  <cellStyles count="4">
    <cellStyle name="パーセント" xfId="3" builtinId="5"/>
    <cellStyle name="標準" xfId="0" builtinId="0"/>
    <cellStyle name="標準_埼玉県選出議員開票速報（結果）" xfId="1"/>
    <cellStyle name="標準_衆議院比例代表開票結果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S27"/>
  <sheetViews>
    <sheetView tabSelected="1" showWhiteSpace="0" view="pageBreakPreview" zoomScale="70" zoomScaleNormal="70" zoomScaleSheetLayoutView="70" workbookViewId="0"/>
  </sheetViews>
  <sheetFormatPr defaultColWidth="9" defaultRowHeight="21" x14ac:dyDescent="0.2"/>
  <cols>
    <col min="1" max="1" width="2.77734375" style="6" customWidth="1"/>
    <col min="2" max="2" width="8" style="6" customWidth="1"/>
    <col min="3" max="3" width="20" style="74" customWidth="1"/>
    <col min="4" max="4" width="16.77734375" style="74" customWidth="1"/>
    <col min="5" max="5" width="11.21875" style="6" customWidth="1"/>
    <col min="6" max="15" width="10" style="6" customWidth="1"/>
    <col min="16" max="16" width="13.88671875" style="6" customWidth="1"/>
    <col min="17" max="17" width="2.77734375" style="6" customWidth="1"/>
    <col min="18" max="16384" width="9" style="6"/>
  </cols>
  <sheetData>
    <row r="1" spans="2:19" ht="39" customHeight="1" x14ac:dyDescent="0.2">
      <c r="B1" s="83" t="s">
        <v>60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2:19" ht="16.5" customHeight="1" thickBo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 t="s">
        <v>30</v>
      </c>
      <c r="Q2" s="7"/>
    </row>
    <row r="3" spans="2:19" s="15" customFormat="1" ht="37.950000000000003" customHeight="1" thickBot="1" x14ac:dyDescent="0.25">
      <c r="B3" s="9" t="s">
        <v>19</v>
      </c>
      <c r="C3" s="10" t="s" ph="1">
        <v>29</v>
      </c>
      <c r="D3" s="11" t="s">
        <v>28</v>
      </c>
      <c r="E3" s="12" t="s">
        <v>0</v>
      </c>
      <c r="F3" s="2" t="s">
        <v>1</v>
      </c>
      <c r="G3" s="3" t="s">
        <v>2</v>
      </c>
      <c r="H3" s="3" t="s">
        <v>3</v>
      </c>
      <c r="I3" s="3" t="s">
        <v>4</v>
      </c>
      <c r="J3" s="4" t="s">
        <v>5</v>
      </c>
      <c r="K3" s="3" t="s">
        <v>6</v>
      </c>
      <c r="L3" s="3" t="s">
        <v>7</v>
      </c>
      <c r="M3" s="3" t="s">
        <v>8</v>
      </c>
      <c r="N3" s="3" t="s">
        <v>9</v>
      </c>
      <c r="O3" s="5" t="s">
        <v>10</v>
      </c>
      <c r="P3" s="13" t="s">
        <v>40</v>
      </c>
      <c r="Q3" s="14"/>
    </row>
    <row r="4" spans="2:19" s="15" customFormat="1" ht="34.5" customHeight="1" thickTop="1" x14ac:dyDescent="0.2">
      <c r="B4" s="16" t="s">
        <v>61</v>
      </c>
      <c r="C4" s="17" t="s" ph="1">
        <v>34</v>
      </c>
      <c r="D4" s="18" t="s" ph="1">
        <v>35</v>
      </c>
      <c r="E4" s="80" t="s">
        <v>41</v>
      </c>
      <c r="F4" s="76">
        <v>13388</v>
      </c>
      <c r="G4" s="77">
        <v>18414</v>
      </c>
      <c r="H4" s="77">
        <v>18843</v>
      </c>
      <c r="I4" s="77">
        <v>25807</v>
      </c>
      <c r="J4" s="78">
        <v>14778</v>
      </c>
      <c r="K4" s="77">
        <v>10774</v>
      </c>
      <c r="L4" s="77">
        <v>22926</v>
      </c>
      <c r="M4" s="77">
        <v>21108</v>
      </c>
      <c r="N4" s="77">
        <v>15157</v>
      </c>
      <c r="O4" s="79">
        <v>16022</v>
      </c>
      <c r="P4" s="23">
        <f>SUM(F4:O4)</f>
        <v>177217</v>
      </c>
      <c r="Q4" s="24"/>
      <c r="R4" s="15" ph="1"/>
      <c r="S4" s="15" ph="1"/>
    </row>
    <row r="5" spans="2:19" s="15" customFormat="1" ht="34.5" customHeight="1" x14ac:dyDescent="0.2">
      <c r="B5" s="81">
        <v>2</v>
      </c>
      <c r="C5" s="17" t="s" ph="1">
        <v>45</v>
      </c>
      <c r="D5" s="18" ph="1"/>
      <c r="E5" s="80" t="s">
        <v>41</v>
      </c>
      <c r="F5" s="76">
        <v>4810</v>
      </c>
      <c r="G5" s="77">
        <v>13701</v>
      </c>
      <c r="H5" s="77">
        <v>8575</v>
      </c>
      <c r="I5" s="77">
        <v>7751</v>
      </c>
      <c r="J5" s="78">
        <v>7709</v>
      </c>
      <c r="K5" s="77">
        <v>6997</v>
      </c>
      <c r="L5" s="77">
        <v>14796</v>
      </c>
      <c r="M5" s="77">
        <v>19620</v>
      </c>
      <c r="N5" s="77">
        <v>8406</v>
      </c>
      <c r="O5" s="79">
        <v>4795</v>
      </c>
      <c r="P5" s="23">
        <f t="shared" ref="P5:P7" si="0">SUM(F5:O5)</f>
        <v>97160</v>
      </c>
      <c r="Q5" s="24"/>
      <c r="R5" s="15" ph="1"/>
      <c r="S5" s="15" ph="1"/>
    </row>
    <row r="6" spans="2:19" s="15" customFormat="1" ht="34.5" customHeight="1" x14ac:dyDescent="0.2">
      <c r="B6" s="81">
        <v>3</v>
      </c>
      <c r="C6" s="98" t="s" ph="1">
        <v>47</v>
      </c>
      <c r="D6" s="99" t="s" ph="1">
        <v>48</v>
      </c>
      <c r="E6" s="100" t="s">
        <v>49</v>
      </c>
      <c r="F6" s="19">
        <v>3474</v>
      </c>
      <c r="G6" s="20">
        <v>6065</v>
      </c>
      <c r="H6" s="20">
        <v>5137</v>
      </c>
      <c r="I6" s="20">
        <v>5995</v>
      </c>
      <c r="J6" s="21">
        <v>4484</v>
      </c>
      <c r="K6" s="20">
        <v>3938</v>
      </c>
      <c r="L6" s="20">
        <v>7643</v>
      </c>
      <c r="M6" s="20">
        <v>8872</v>
      </c>
      <c r="N6" s="20">
        <v>5906</v>
      </c>
      <c r="O6" s="101">
        <v>3881</v>
      </c>
      <c r="P6" s="23">
        <f t="shared" si="0"/>
        <v>55395</v>
      </c>
      <c r="Q6" s="24"/>
      <c r="R6" s="15" ph="1"/>
      <c r="S6" s="15" ph="1"/>
    </row>
    <row r="7" spans="2:19" s="15" customFormat="1" ht="34.5" customHeight="1" x14ac:dyDescent="0.2">
      <c r="B7" s="75">
        <v>4</v>
      </c>
      <c r="C7" s="98" t="s" ph="1">
        <v>46</v>
      </c>
      <c r="D7" s="18" ph="1"/>
      <c r="E7" s="80" t="s">
        <v>41</v>
      </c>
      <c r="F7" s="94">
        <v>1564</v>
      </c>
      <c r="G7" s="95">
        <v>2969</v>
      </c>
      <c r="H7" s="95">
        <v>3185</v>
      </c>
      <c r="I7" s="95">
        <v>2821</v>
      </c>
      <c r="J7" s="96">
        <v>3561</v>
      </c>
      <c r="K7" s="95">
        <v>1871</v>
      </c>
      <c r="L7" s="95">
        <v>7178</v>
      </c>
      <c r="M7" s="95">
        <v>4940</v>
      </c>
      <c r="N7" s="95">
        <v>3372</v>
      </c>
      <c r="O7" s="97">
        <v>1375</v>
      </c>
      <c r="P7" s="23">
        <f t="shared" si="0"/>
        <v>32836</v>
      </c>
      <c r="Q7" s="24"/>
      <c r="R7" s="15" ph="1"/>
      <c r="S7" s="15" ph="1"/>
    </row>
    <row r="8" spans="2:19" s="15" customFormat="1" ht="34.5" customHeight="1" thickBot="1" x14ac:dyDescent="0.25">
      <c r="B8" s="25">
        <v>5</v>
      </c>
      <c r="C8" s="102" t="s" ph="1">
        <v>42</v>
      </c>
      <c r="D8" s="103" t="s" ph="1">
        <v>43</v>
      </c>
      <c r="E8" s="104" t="s">
        <v>44</v>
      </c>
      <c r="F8" s="26">
        <v>1669</v>
      </c>
      <c r="G8" s="27">
        <v>2397</v>
      </c>
      <c r="H8" s="27">
        <v>1965</v>
      </c>
      <c r="I8" s="27">
        <v>2919</v>
      </c>
      <c r="J8" s="28">
        <v>2343</v>
      </c>
      <c r="K8" s="27">
        <v>1836</v>
      </c>
      <c r="L8" s="27">
        <v>3737</v>
      </c>
      <c r="M8" s="27">
        <v>3830</v>
      </c>
      <c r="N8" s="27">
        <v>3624</v>
      </c>
      <c r="O8" s="105">
        <v>1626</v>
      </c>
      <c r="P8" s="29">
        <f>SUM(F8:O8)</f>
        <v>25946</v>
      </c>
      <c r="Q8" s="24"/>
    </row>
    <row r="9" spans="2:19" s="15" customFormat="1" ht="34.5" customHeight="1" thickTop="1" x14ac:dyDescent="0.2">
      <c r="B9" s="30" t="s">
        <v>11</v>
      </c>
      <c r="C9" s="31" t="s">
        <v>20</v>
      </c>
      <c r="D9" s="32"/>
      <c r="E9" s="32"/>
      <c r="F9" s="33">
        <f>SUM(F4:F8)</f>
        <v>24905</v>
      </c>
      <c r="G9" s="34">
        <f>SUM(G4:G8)</f>
        <v>43546</v>
      </c>
      <c r="H9" s="34">
        <f t="shared" ref="H9:O9" si="1">SUM(H4:H8)</f>
        <v>37705</v>
      </c>
      <c r="I9" s="34">
        <f t="shared" si="1"/>
        <v>45293</v>
      </c>
      <c r="J9" s="34">
        <f t="shared" si="1"/>
        <v>32875</v>
      </c>
      <c r="K9" s="34">
        <f t="shared" si="1"/>
        <v>25416</v>
      </c>
      <c r="L9" s="34">
        <f t="shared" si="1"/>
        <v>56280</v>
      </c>
      <c r="M9" s="34">
        <f t="shared" si="1"/>
        <v>58370</v>
      </c>
      <c r="N9" s="34">
        <f t="shared" si="1"/>
        <v>36465</v>
      </c>
      <c r="O9" s="34">
        <f t="shared" si="1"/>
        <v>27699</v>
      </c>
      <c r="P9" s="35">
        <f>SUM(F9:O9)</f>
        <v>388554</v>
      </c>
      <c r="Q9" s="24"/>
    </row>
    <row r="10" spans="2:19" s="15" customFormat="1" ht="34.5" customHeight="1" x14ac:dyDescent="0.2">
      <c r="B10" s="36" t="s">
        <v>12</v>
      </c>
      <c r="C10" s="37" t="s">
        <v>21</v>
      </c>
      <c r="D10" s="38"/>
      <c r="E10" s="38"/>
      <c r="F10" s="39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1">
        <v>0</v>
      </c>
      <c r="P10" s="23">
        <f>SUM(F10:O10)</f>
        <v>0</v>
      </c>
      <c r="Q10" s="24"/>
    </row>
    <row r="11" spans="2:19" s="15" customFormat="1" ht="34.5" customHeight="1" x14ac:dyDescent="0.2">
      <c r="B11" s="36" t="s">
        <v>13</v>
      </c>
      <c r="C11" s="37" t="s">
        <v>25</v>
      </c>
      <c r="D11" s="38"/>
      <c r="E11" s="38"/>
      <c r="F11" s="19">
        <f>F9+F10</f>
        <v>24905</v>
      </c>
      <c r="G11" s="34">
        <f>G9+G10</f>
        <v>43546</v>
      </c>
      <c r="H11" s="34">
        <f t="shared" ref="H11:N11" si="2">H9+H10</f>
        <v>37705</v>
      </c>
      <c r="I11" s="34">
        <f t="shared" si="2"/>
        <v>45293</v>
      </c>
      <c r="J11" s="34">
        <f t="shared" si="2"/>
        <v>32875</v>
      </c>
      <c r="K11" s="34">
        <f t="shared" si="2"/>
        <v>25416</v>
      </c>
      <c r="L11" s="34">
        <f t="shared" si="2"/>
        <v>56280</v>
      </c>
      <c r="M11" s="34">
        <f t="shared" si="2"/>
        <v>58370</v>
      </c>
      <c r="N11" s="34">
        <f t="shared" si="2"/>
        <v>36465</v>
      </c>
      <c r="O11" s="22">
        <f>O9+O10</f>
        <v>27699</v>
      </c>
      <c r="P11" s="23">
        <f t="shared" ref="P11:P12" si="3">SUM(F11:O11)</f>
        <v>388554</v>
      </c>
      <c r="Q11" s="24"/>
    </row>
    <row r="12" spans="2:19" s="15" customFormat="1" ht="34.5" customHeight="1" x14ac:dyDescent="0.2">
      <c r="B12" s="36" t="s">
        <v>14</v>
      </c>
      <c r="C12" s="37" t="s">
        <v>22</v>
      </c>
      <c r="D12" s="38"/>
      <c r="E12" s="38"/>
      <c r="F12" s="19">
        <v>230</v>
      </c>
      <c r="G12" s="20">
        <v>563</v>
      </c>
      <c r="H12" s="20">
        <v>417</v>
      </c>
      <c r="I12" s="20">
        <v>452</v>
      </c>
      <c r="J12" s="21">
        <v>394</v>
      </c>
      <c r="K12" s="20">
        <v>248</v>
      </c>
      <c r="L12" s="20">
        <v>780</v>
      </c>
      <c r="M12" s="20">
        <v>633</v>
      </c>
      <c r="N12" s="20">
        <v>430</v>
      </c>
      <c r="O12" s="22">
        <v>293</v>
      </c>
      <c r="P12" s="23">
        <f t="shared" si="3"/>
        <v>4440</v>
      </c>
      <c r="Q12" s="24"/>
    </row>
    <row r="13" spans="2:19" s="15" customFormat="1" ht="34.5" customHeight="1" x14ac:dyDescent="0.2">
      <c r="B13" s="36" t="s">
        <v>15</v>
      </c>
      <c r="C13" s="37" t="s">
        <v>26</v>
      </c>
      <c r="D13" s="38"/>
      <c r="E13" s="38"/>
      <c r="F13" s="42">
        <f>F12/F14</f>
        <v>9.1505868311119957E-3</v>
      </c>
      <c r="G13" s="43">
        <f>G12/G14</f>
        <v>1.2763835045002154E-2</v>
      </c>
      <c r="H13" s="43">
        <f t="shared" ref="H13:N13" si="4">H12/H14</f>
        <v>1.0938565657625517E-2</v>
      </c>
      <c r="I13" s="43">
        <f t="shared" si="4"/>
        <v>9.8808612963165367E-3</v>
      </c>
      <c r="J13" s="43">
        <f t="shared" si="4"/>
        <v>1.1842856713456971E-2</v>
      </c>
      <c r="K13" s="43">
        <f t="shared" si="4"/>
        <v>9.6633416458852869E-3</v>
      </c>
      <c r="L13" s="43">
        <f t="shared" si="4"/>
        <v>1.3669821240799159E-2</v>
      </c>
      <c r="M13" s="43">
        <f t="shared" si="4"/>
        <v>1.0728268054166738E-2</v>
      </c>
      <c r="N13" s="43">
        <f t="shared" si="4"/>
        <v>1.1654695758232823E-2</v>
      </c>
      <c r="O13" s="44">
        <f>O12/O14</f>
        <v>1.0467276364675622E-2</v>
      </c>
      <c r="P13" s="45">
        <f>P12/P14</f>
        <v>1.1297882410418479E-2</v>
      </c>
      <c r="Q13" s="46"/>
    </row>
    <row r="14" spans="2:19" s="1" customFormat="1" ht="34.5" customHeight="1" x14ac:dyDescent="0.2">
      <c r="B14" s="36" t="s">
        <v>16</v>
      </c>
      <c r="C14" s="37" t="s">
        <v>27</v>
      </c>
      <c r="D14" s="38"/>
      <c r="E14" s="38"/>
      <c r="F14" s="33">
        <f>F11+F12</f>
        <v>25135</v>
      </c>
      <c r="G14" s="20">
        <f>G11+G12</f>
        <v>44109</v>
      </c>
      <c r="H14" s="20">
        <f t="shared" ref="H14:N14" si="5">H11+H12</f>
        <v>38122</v>
      </c>
      <c r="I14" s="20">
        <f t="shared" si="5"/>
        <v>45745</v>
      </c>
      <c r="J14" s="20">
        <f t="shared" si="5"/>
        <v>33269</v>
      </c>
      <c r="K14" s="20">
        <f t="shared" si="5"/>
        <v>25664</v>
      </c>
      <c r="L14" s="20">
        <f t="shared" si="5"/>
        <v>57060</v>
      </c>
      <c r="M14" s="20">
        <f t="shared" si="5"/>
        <v>59003</v>
      </c>
      <c r="N14" s="20">
        <f t="shared" si="5"/>
        <v>36895</v>
      </c>
      <c r="O14" s="22">
        <f>O11+O12</f>
        <v>27992</v>
      </c>
      <c r="P14" s="23">
        <f>SUM(F14:O14)</f>
        <v>392994</v>
      </c>
      <c r="Q14" s="24"/>
    </row>
    <row r="15" spans="2:19" s="1" customFormat="1" ht="34.5" customHeight="1" x14ac:dyDescent="0.2">
      <c r="B15" s="36" t="s">
        <v>17</v>
      </c>
      <c r="C15" s="37" t="s">
        <v>23</v>
      </c>
      <c r="D15" s="38"/>
      <c r="E15" s="38"/>
      <c r="F15" s="19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47">
        <v>1</v>
      </c>
      <c r="P15" s="23">
        <f>SUM(F15:O15)</f>
        <v>1</v>
      </c>
      <c r="Q15" s="24"/>
    </row>
    <row r="16" spans="2:19" s="1" customFormat="1" ht="34.5" customHeight="1" x14ac:dyDescent="0.2">
      <c r="B16" s="36" t="s">
        <v>18</v>
      </c>
      <c r="C16" s="37" t="s">
        <v>24</v>
      </c>
      <c r="D16" s="38"/>
      <c r="E16" s="38"/>
      <c r="F16" s="19">
        <v>1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47">
        <v>0</v>
      </c>
      <c r="P16" s="23">
        <f>SUM(F16:O16)</f>
        <v>1</v>
      </c>
      <c r="Q16" s="24"/>
    </row>
    <row r="17" spans="2:17" s="1" customFormat="1" ht="34.5" customHeight="1" thickBot="1" x14ac:dyDescent="0.25">
      <c r="B17" s="48" t="s">
        <v>38</v>
      </c>
      <c r="C17" s="49" t="s">
        <v>39</v>
      </c>
      <c r="D17" s="50"/>
      <c r="E17" s="50"/>
      <c r="F17" s="51">
        <f>F14+F15+F16</f>
        <v>25136</v>
      </c>
      <c r="G17" s="52">
        <f>G14+G15+G16</f>
        <v>44109</v>
      </c>
      <c r="H17" s="52">
        <f t="shared" ref="H17:N17" si="6">H14+H15+H16</f>
        <v>38122</v>
      </c>
      <c r="I17" s="52">
        <f t="shared" si="6"/>
        <v>45745</v>
      </c>
      <c r="J17" s="52">
        <f t="shared" si="6"/>
        <v>33269</v>
      </c>
      <c r="K17" s="52">
        <f t="shared" si="6"/>
        <v>25664</v>
      </c>
      <c r="L17" s="52">
        <f t="shared" si="6"/>
        <v>57060</v>
      </c>
      <c r="M17" s="52">
        <f t="shared" si="6"/>
        <v>59003</v>
      </c>
      <c r="N17" s="52">
        <f t="shared" si="6"/>
        <v>36895</v>
      </c>
      <c r="O17" s="53">
        <f>O14+O15+O16</f>
        <v>27993</v>
      </c>
      <c r="P17" s="54">
        <f>SUM(F17:O17)</f>
        <v>392996</v>
      </c>
      <c r="Q17" s="24"/>
    </row>
    <row r="18" spans="2:17" s="1" customFormat="1" ht="9.75" customHeight="1" thickBot="1" x14ac:dyDescent="0.25">
      <c r="B18" s="55"/>
      <c r="C18" s="56"/>
      <c r="D18" s="56"/>
      <c r="E18" s="56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24"/>
    </row>
    <row r="19" spans="2:17" s="1" customFormat="1" ht="34.5" customHeight="1" x14ac:dyDescent="0.2">
      <c r="B19" s="85" t="s">
        <v>31</v>
      </c>
      <c r="C19" s="86"/>
      <c r="D19" s="86"/>
      <c r="E19" s="87"/>
      <c r="F19" s="59">
        <v>0.86805555555555547</v>
      </c>
      <c r="G19" s="59">
        <v>0.86805555555555547</v>
      </c>
      <c r="H19" s="59">
        <v>0.86805555555555547</v>
      </c>
      <c r="I19" s="59">
        <v>0.86805555555555547</v>
      </c>
      <c r="J19" s="59">
        <v>0.86805555555555547</v>
      </c>
      <c r="K19" s="59">
        <v>0.86805555555555547</v>
      </c>
      <c r="L19" s="59">
        <v>0.86805555555555547</v>
      </c>
      <c r="M19" s="59">
        <v>0.86805555555555547</v>
      </c>
      <c r="N19" s="59">
        <v>0.86805555555555547</v>
      </c>
      <c r="O19" s="60">
        <v>0.86805555555555547</v>
      </c>
      <c r="P19" s="61">
        <v>0.86805555555555547</v>
      </c>
      <c r="Q19" s="24"/>
    </row>
    <row r="20" spans="2:17" s="1" customFormat="1" ht="34.5" customHeight="1" x14ac:dyDescent="0.2">
      <c r="B20" s="91" t="s">
        <v>33</v>
      </c>
      <c r="C20" s="92"/>
      <c r="D20" s="92"/>
      <c r="E20" s="93"/>
      <c r="F20" s="62" t="s">
        <v>50</v>
      </c>
      <c r="G20" s="63" t="s">
        <v>51</v>
      </c>
      <c r="H20" s="63" t="s">
        <v>52</v>
      </c>
      <c r="I20" s="63" t="s">
        <v>53</v>
      </c>
      <c r="J20" s="63" t="s">
        <v>54</v>
      </c>
      <c r="K20" s="63" t="s">
        <v>55</v>
      </c>
      <c r="L20" s="63" t="s">
        <v>56</v>
      </c>
      <c r="M20" s="63" t="s">
        <v>57</v>
      </c>
      <c r="N20" s="63" t="s">
        <v>58</v>
      </c>
      <c r="O20" s="64" t="s">
        <v>59</v>
      </c>
      <c r="P20" s="65" t="s">
        <v>53</v>
      </c>
      <c r="Q20" s="66"/>
    </row>
    <row r="21" spans="2:17" s="1" customFormat="1" ht="34.5" customHeight="1" thickBot="1" x14ac:dyDescent="0.25">
      <c r="B21" s="88" t="s">
        <v>32</v>
      </c>
      <c r="C21" s="89"/>
      <c r="D21" s="89"/>
      <c r="E21" s="90"/>
      <c r="F21" s="67">
        <f>F20-F19</f>
        <v>7.0138888888888973E-2</v>
      </c>
      <c r="G21" s="67">
        <f t="shared" ref="G21:P21" si="7">G20-G19</f>
        <v>7.9166666666666829E-2</v>
      </c>
      <c r="H21" s="67">
        <f t="shared" si="7"/>
        <v>9.5138888888888995E-2</v>
      </c>
      <c r="I21" s="67">
        <f t="shared" si="7"/>
        <v>0.12847222222222232</v>
      </c>
      <c r="J21" s="67">
        <f t="shared" si="7"/>
        <v>7.986111111111116E-2</v>
      </c>
      <c r="K21" s="67">
        <f t="shared" si="7"/>
        <v>0.11458333333333337</v>
      </c>
      <c r="L21" s="67">
        <f t="shared" si="7"/>
        <v>7.6388888888889062E-2</v>
      </c>
      <c r="M21" s="67">
        <f t="shared" si="7"/>
        <v>9.2361111111111227E-2</v>
      </c>
      <c r="N21" s="67">
        <f t="shared" si="7"/>
        <v>7.7777777777777835E-2</v>
      </c>
      <c r="O21" s="68">
        <f t="shared" si="7"/>
        <v>7.5000000000000067E-2</v>
      </c>
      <c r="P21" s="69">
        <f t="shared" si="7"/>
        <v>0.12847222222222232</v>
      </c>
      <c r="Q21" s="66"/>
    </row>
    <row r="22" spans="2:17" s="1" customFormat="1" ht="19.95" customHeight="1" x14ac:dyDescent="0.2">
      <c r="C22" s="84"/>
      <c r="D22" s="84"/>
      <c r="E22" s="84"/>
      <c r="F22" s="84"/>
      <c r="G22" s="70"/>
      <c r="H22" s="70"/>
      <c r="I22" s="70"/>
      <c r="J22" s="71" t="s">
        <v>36</v>
      </c>
      <c r="K22" s="71"/>
      <c r="L22" s="71"/>
      <c r="M22" s="71"/>
      <c r="N22" s="71"/>
      <c r="O22" s="71"/>
      <c r="P22" s="71">
        <f>ROUNDDOWN(P11/4/1,3)</f>
        <v>97138.5</v>
      </c>
      <c r="Q22" s="72"/>
    </row>
    <row r="23" spans="2:17" s="1" customFormat="1" ht="19.95" customHeight="1" x14ac:dyDescent="0.2">
      <c r="C23" s="84"/>
      <c r="D23" s="84"/>
      <c r="E23" s="84"/>
      <c r="F23" s="84"/>
      <c r="G23" s="70"/>
      <c r="H23" s="70"/>
      <c r="I23" s="70"/>
      <c r="J23" s="72" t="s">
        <v>37</v>
      </c>
      <c r="K23" s="72"/>
      <c r="L23" s="72"/>
      <c r="M23" s="72"/>
      <c r="N23" s="72"/>
      <c r="O23" s="72"/>
      <c r="P23" s="72">
        <f>ROUNDDOWN(P11/10/1,3)</f>
        <v>38855.4</v>
      </c>
      <c r="Q23" s="73"/>
    </row>
    <row r="24" spans="2:17" s="15" customFormat="1" ht="19.95" customHeight="1" x14ac:dyDescent="0.2"/>
    <row r="25" spans="2:17" s="15" customFormat="1" ht="25.2" customHeight="1" x14ac:dyDescent="0.2">
      <c r="B25" s="56"/>
      <c r="C25" s="56"/>
      <c r="D25" s="56"/>
      <c r="E25" s="56"/>
      <c r="F25" s="56"/>
      <c r="G25" s="56"/>
      <c r="H25" s="56"/>
      <c r="I25" s="82"/>
      <c r="J25" s="82"/>
      <c r="K25" s="82"/>
      <c r="L25" s="82"/>
      <c r="M25" s="82"/>
      <c r="N25" s="82"/>
      <c r="O25" s="82"/>
      <c r="P25" s="82"/>
      <c r="Q25" s="56"/>
    </row>
    <row r="26" spans="2:17" s="15" customFormat="1" ht="25.2" customHeight="1" x14ac:dyDescent="0.2">
      <c r="B26" s="56"/>
      <c r="C26" s="56"/>
      <c r="D26" s="56"/>
      <c r="E26" s="56"/>
      <c r="F26" s="56"/>
      <c r="G26" s="56"/>
      <c r="H26" s="56"/>
      <c r="I26" s="82"/>
      <c r="J26" s="82"/>
      <c r="K26" s="82"/>
      <c r="L26" s="82"/>
      <c r="M26" s="82"/>
      <c r="N26" s="82"/>
      <c r="O26" s="82"/>
      <c r="P26" s="82"/>
      <c r="Q26" s="56"/>
    </row>
    <row r="27" spans="2:17" ht="19.2" customHeight="1" x14ac:dyDescent="0.2"/>
  </sheetData>
  <sheetProtection algorithmName="SHA-512" hashValue="XG2x9ZYOc+3JfQnZkTJ8YfwDzpNWeSpJ+EcKOhxf1DR/y5XKeYvrYOwzKBGqt+e1n/rrgYO9g6cFF1d3pvQzSw==" saltValue="lRY2ZKYBNyRr6s/865/pww==" spinCount="100000" sheet="1" objects="1" scenarios="1"/>
  <mergeCells count="8">
    <mergeCell ref="I25:P25"/>
    <mergeCell ref="I26:P26"/>
    <mergeCell ref="B1:Q1"/>
    <mergeCell ref="C22:F22"/>
    <mergeCell ref="C23:F23"/>
    <mergeCell ref="B19:E19"/>
    <mergeCell ref="B21:E21"/>
    <mergeCell ref="B20:E20"/>
  </mergeCells>
  <phoneticPr fontId="6" type="Hiragana" alignment="distributed"/>
  <pageMargins left="0.39370078740157483" right="0.39370078740157483" top="0.39370078740157483" bottom="0.39370078740157483" header="0.31496062992125984" footer="0.31496062992125984"/>
  <pageSetup paperSize="9" scale="77" orientation="landscape" r:id="rId1"/>
  <headerFooter alignWithMargins="0">
    <oddFooter>&amp;R令和７年５月２５日執行　さいたま市長選挙</oddFooter>
  </headerFooter>
  <ignoredErrors>
    <ignoredError sqref="Q24:Q25 F22:H25 J24:O24 I22:I24 P24 E22:E25 C22:C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得票数及び当選人</vt:lpstr>
      <vt:lpstr>得票数及び当選人!Print_Area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2025-05-27T03:20:58Z</cp:lastPrinted>
  <dcterms:created xsi:type="dcterms:W3CDTF">1997-01-08T22:48:59Z</dcterms:created>
  <dcterms:modified xsi:type="dcterms:W3CDTF">2025-05-28T23:47:11Z</dcterms:modified>
</cp:coreProperties>
</file>