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comments1.xml" ContentType="application/vnd.openxmlformats-officedocument.spreadsheetml.comments+xml"/>
  <Override PartName="/xl/drawings/drawing3.xml" ContentType="application/vnd.openxmlformats-officedocument.drawing+xml"/>
  <Override PartName="/xl/comments2.xml" ContentType="application/vnd.openxmlformats-officedocument.spreadsheetml.comments+xml"/>
  <Override PartName="/xl/drawings/drawing4.xml" ContentType="application/vnd.openxmlformats-officedocument.drawing+xml"/>
  <Override PartName="/xl/comments3.xml" ContentType="application/vnd.openxmlformats-officedocument.spreadsheetml.comments+xml"/>
  <Override PartName="/xl/drawings/drawing5.xml" ContentType="application/vnd.openxmlformats-officedocument.drawing+xml"/>
  <Override PartName="/xl/comments4.xml" ContentType="application/vnd.openxmlformats-officedocument.spreadsheetml.comments+xml"/>
  <Override PartName="/xl/drawings/drawing6.xml" ContentType="application/vnd.openxmlformats-officedocument.drawing+xml"/>
  <Override PartName="/xl/comments5.xml" ContentType="application/vnd.openxmlformats-officedocument.spreadsheetml.comments+xml"/>
  <Override PartName="/xl/drawings/drawing7.xml" ContentType="application/vnd.openxmlformats-officedocument.drawing+xml"/>
  <Override PartName="/xl/comments6.xml" ContentType="application/vnd.openxmlformats-officedocument.spreadsheetml.comments+xml"/>
  <Override PartName="/xl/drawings/drawing8.xml" ContentType="application/vnd.openxmlformats-officedocument.drawing+xml"/>
  <Override PartName="/xl/comments7.xml" ContentType="application/vnd.openxmlformats-officedocument.spreadsheetml.comments+xml"/>
  <Override PartName="/xl/drawings/drawing9.xml" ContentType="application/vnd.openxmlformats-officedocument.drawing+xml"/>
  <Override PartName="/xl/comments8.xml" ContentType="application/vnd.openxmlformats-officedocument.spreadsheetml.comments+xml"/>
  <Override PartName="/xl/drawings/drawing10.xml" ContentType="application/vnd.openxmlformats-officedocument.drawing+xml"/>
  <Override PartName="/xl/comments9.xml" ContentType="application/vnd.openxmlformats-officedocument.spreadsheetml.comments+xml"/>
  <Override PartName="/xl/drawings/drawing11.xml" ContentType="application/vnd.openxmlformats-officedocument.drawing+xml"/>
  <Override PartName="/xl/comments10.xml" ContentType="application/vnd.openxmlformats-officedocument.spreadsheetml.comments+xml"/>
  <Override PartName="/xl/drawings/drawing12.xml" ContentType="application/vnd.openxmlformats-officedocument.drawing+xml"/>
  <Override PartName="/xl/comments11.xml" ContentType="application/vnd.openxmlformats-officedocument.spreadsheetml.comments+xml"/>
  <Override PartName="/xl/drawings/drawing13.xml" ContentType="application/vnd.openxmlformats-officedocument.drawing+xml"/>
  <Override PartName="/xl/comments12.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7928"/>
  <workbookPr defaultThemeVersion="124226"/>
  <mc:AlternateContent xmlns:mc="http://schemas.openxmlformats.org/markup-compatibility/2006">
    <mc:Choice Requires="x15">
      <x15ac:absPath xmlns:x15ac="http://schemas.microsoft.com/office/spreadsheetml/2010/11/ac" url="\\ssafi002\0016800建設局\0010106技術管理課\令和７年度\03_技術管理係(R7)\19_週休2日&amp;余裕期間\01_週休２日\R7.10月改定\要領・様式\250818～\250904～\起案\"/>
    </mc:Choice>
  </mc:AlternateContent>
  <xr:revisionPtr revIDLastSave="0" documentId="13_ncr:1_{CC6BE33B-D19B-4B9C-9A32-17B156E2D448}" xr6:coauthVersionLast="47" xr6:coauthVersionMax="47" xr10:uidLastSave="{00000000-0000-0000-0000-000000000000}"/>
  <bookViews>
    <workbookView xWindow="-108" yWindow="-108" windowWidth="23256" windowHeight="12456" tabRatio="871" xr2:uid="{00000000-000D-0000-FFFF-FFFF00000000}"/>
  </bookViews>
  <sheets>
    <sheet name="確認シート" sheetId="13" r:id="rId1"/>
    <sheet name="様式２（記入例） (1ヶ月目)" sheetId="4" r:id="rId2"/>
    <sheet name="様式２（記入例） (2ヶ月目)" sheetId="14" r:id="rId3"/>
    <sheet name="様式２（記入例） (3ヶ月目)" sheetId="15" r:id="rId4"/>
    <sheet name="様式２（記入例） (4ヶ月目)" sheetId="16" r:id="rId5"/>
    <sheet name="様式２（記入例） (5ヶ月目)" sheetId="17" r:id="rId6"/>
    <sheet name="様式２（記入例） (6ヶ月目)" sheetId="18" r:id="rId7"/>
    <sheet name="様式２（記入例） (7ヶ月目)" sheetId="19" r:id="rId8"/>
    <sheet name="様式２（記入例） (8ヶ月目)" sheetId="20" r:id="rId9"/>
    <sheet name="様式２（記入例） (9ヶ月目)" sheetId="21" r:id="rId10"/>
    <sheet name="様式２（記入例） (10ヶ月目)" sheetId="22" r:id="rId11"/>
    <sheet name="様式２（記入例） (11ヶ月目)" sheetId="23" r:id="rId12"/>
    <sheet name="様式２（記入例） (12ヶ月目)" sheetId="24" r:id="rId13"/>
  </sheets>
  <externalReferences>
    <externalReference r:id="rId14"/>
  </externalReferences>
  <definedNames>
    <definedName name="_xlnm.Print_Area" localSheetId="10">'様式２（記入例） (10ヶ月目)'!$C$5:$BH$35</definedName>
    <definedName name="_xlnm.Print_Area" localSheetId="11">'様式２（記入例） (11ヶ月目)'!$C$5:$BH$35</definedName>
    <definedName name="_xlnm.Print_Area" localSheetId="12">'様式２（記入例） (12ヶ月目)'!$C$5:$BH$35</definedName>
    <definedName name="_xlnm.Print_Area" localSheetId="1">'様式２（記入例） (1ヶ月目)'!$C$5:$BH$35</definedName>
    <definedName name="_xlnm.Print_Area" localSheetId="2">'様式２（記入例） (2ヶ月目)'!$C$5:$BH$35</definedName>
    <definedName name="_xlnm.Print_Area" localSheetId="3">'様式２（記入例） (3ヶ月目)'!$C$5:$BH$35</definedName>
    <definedName name="_xlnm.Print_Area" localSheetId="4">'様式２（記入例） (4ヶ月目)'!$C$5:$BH$35</definedName>
    <definedName name="_xlnm.Print_Area" localSheetId="5">'様式２（記入例） (5ヶ月目)'!$C$5:$BH$35</definedName>
    <definedName name="_xlnm.Print_Area" localSheetId="6">'様式２（記入例） (6ヶ月目)'!$C$5:$BH$35</definedName>
    <definedName name="_xlnm.Print_Area" localSheetId="7">'様式２（記入例） (7ヶ月目)'!$C$5:$BH$35</definedName>
    <definedName name="_xlnm.Print_Area" localSheetId="8">'様式２（記入例） (8ヶ月目)'!$C$5:$BH$35</definedName>
    <definedName name="_xlnm.Print_Area" localSheetId="9">'様式２（記入例） (9ヶ月目)'!$C$5:$BH$35</definedName>
    <definedName name="選択肢">[1]プルダウン!$B$3:$B$9</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12" i="4" l="1"/>
  <c r="Q11" i="4"/>
  <c r="H11" i="4"/>
  <c r="O10" i="4"/>
  <c r="G10" i="4"/>
  <c r="G9" i="4"/>
  <c r="G8" i="4"/>
  <c r="BF23" i="21" l="1"/>
  <c r="BE25" i="21"/>
  <c r="BE21" i="18"/>
  <c r="BE25" i="14" l="1"/>
  <c r="BE25" i="4" l="1"/>
  <c r="G12" i="24"/>
  <c r="Q11" i="24"/>
  <c r="H11" i="24"/>
  <c r="O10" i="24"/>
  <c r="G10" i="24"/>
  <c r="G9" i="24"/>
  <c r="G8" i="24"/>
  <c r="G12" i="23"/>
  <c r="Q11" i="23"/>
  <c r="H11" i="23"/>
  <c r="O10" i="23"/>
  <c r="G10" i="23"/>
  <c r="G9" i="23"/>
  <c r="G8" i="23"/>
  <c r="G12" i="22"/>
  <c r="Q11" i="22"/>
  <c r="H11" i="22"/>
  <c r="O10" i="22"/>
  <c r="G10" i="22"/>
  <c r="G9" i="22"/>
  <c r="G8" i="22"/>
  <c r="G12" i="21"/>
  <c r="Q11" i="21"/>
  <c r="H11" i="21"/>
  <c r="O10" i="21"/>
  <c r="G10" i="21"/>
  <c r="G9" i="21"/>
  <c r="G8" i="21"/>
  <c r="G12" i="20"/>
  <c r="Q11" i="20"/>
  <c r="H11" i="20"/>
  <c r="O10" i="20"/>
  <c r="G10" i="20"/>
  <c r="G9" i="20"/>
  <c r="G8" i="20"/>
  <c r="G12" i="19"/>
  <c r="Q11" i="19"/>
  <c r="H11" i="19"/>
  <c r="O10" i="19"/>
  <c r="G10" i="19"/>
  <c r="G9" i="19"/>
  <c r="G8" i="19"/>
  <c r="G12" i="18"/>
  <c r="Q11" i="18"/>
  <c r="H11" i="18"/>
  <c r="O10" i="18"/>
  <c r="G10" i="18"/>
  <c r="G9" i="18"/>
  <c r="G8" i="18"/>
  <c r="G12" i="17"/>
  <c r="Q11" i="17"/>
  <c r="H11" i="17"/>
  <c r="O10" i="17"/>
  <c r="G10" i="17"/>
  <c r="G9" i="17"/>
  <c r="G8" i="17"/>
  <c r="G12" i="16"/>
  <c r="Q11" i="16"/>
  <c r="H11" i="16"/>
  <c r="O10" i="16"/>
  <c r="G10" i="16"/>
  <c r="G9" i="16"/>
  <c r="G8" i="16"/>
  <c r="G12" i="15"/>
  <c r="Q11" i="15"/>
  <c r="H11" i="15"/>
  <c r="O10" i="15"/>
  <c r="G10" i="15"/>
  <c r="G9" i="15"/>
  <c r="G8" i="15"/>
  <c r="G12" i="14"/>
  <c r="Q11" i="14"/>
  <c r="H11" i="14"/>
  <c r="O10" i="14"/>
  <c r="G10" i="14"/>
  <c r="G9" i="14"/>
  <c r="G8" i="14"/>
  <c r="BF28" i="24"/>
  <c r="BE28" i="24"/>
  <c r="BC28" i="24"/>
  <c r="BF27" i="24"/>
  <c r="BE27" i="24"/>
  <c r="BC27" i="24"/>
  <c r="BF26" i="24"/>
  <c r="BE26" i="24"/>
  <c r="BC26" i="24"/>
  <c r="BF25" i="24"/>
  <c r="BE25" i="24"/>
  <c r="BC25" i="24"/>
  <c r="BF24" i="24"/>
  <c r="BE24" i="24"/>
  <c r="BC24" i="24"/>
  <c r="BF23" i="24"/>
  <c r="BE23" i="24"/>
  <c r="BC23" i="24"/>
  <c r="BF22" i="24"/>
  <c r="BE22" i="24"/>
  <c r="BC22" i="24"/>
  <c r="BF21" i="24"/>
  <c r="BE21" i="24"/>
  <c r="BC21" i="24"/>
  <c r="BF20" i="24"/>
  <c r="BE20" i="24"/>
  <c r="BC20" i="24"/>
  <c r="BF19" i="24"/>
  <c r="BE19" i="24"/>
  <c r="BC19" i="24"/>
  <c r="BG28" i="24" l="1"/>
  <c r="BG26" i="24"/>
  <c r="BG27" i="24"/>
  <c r="BD19" i="24"/>
  <c r="BD29" i="24" s="1"/>
  <c r="BG19" i="24"/>
  <c r="BG24" i="24"/>
  <c r="BG20" i="24"/>
  <c r="BG23" i="24"/>
  <c r="BG22" i="24"/>
  <c r="BG21" i="24"/>
  <c r="BG25" i="24"/>
  <c r="BH19" i="24" l="1"/>
  <c r="BF28" i="23"/>
  <c r="BE28" i="23"/>
  <c r="BC28" i="23"/>
  <c r="BF27" i="23"/>
  <c r="BG27" i="23" s="1"/>
  <c r="BE27" i="23"/>
  <c r="BC27" i="23"/>
  <c r="BF26" i="23"/>
  <c r="BG26" i="23" s="1"/>
  <c r="BE26" i="23"/>
  <c r="BC26" i="23"/>
  <c r="BF25" i="23"/>
  <c r="BE25" i="23"/>
  <c r="BC25" i="23"/>
  <c r="BF24" i="23"/>
  <c r="BE24" i="23"/>
  <c r="BC24" i="23"/>
  <c r="BF23" i="23"/>
  <c r="BE23" i="23"/>
  <c r="BC23" i="23"/>
  <c r="BF22" i="23"/>
  <c r="BE22" i="23"/>
  <c r="BC22" i="23"/>
  <c r="BF21" i="23"/>
  <c r="BE21" i="23"/>
  <c r="BC21" i="23"/>
  <c r="BF20" i="23"/>
  <c r="BE20" i="23"/>
  <c r="BC20" i="23"/>
  <c r="BF19" i="23"/>
  <c r="BE19" i="23"/>
  <c r="BC19" i="23"/>
  <c r="BF28" i="22"/>
  <c r="BG28" i="22" s="1"/>
  <c r="BE28" i="22"/>
  <c r="BC28" i="22"/>
  <c r="BF27" i="22"/>
  <c r="BE27" i="22"/>
  <c r="BC27" i="22"/>
  <c r="BF26" i="22"/>
  <c r="BE26" i="22"/>
  <c r="BC26" i="22"/>
  <c r="BF25" i="22"/>
  <c r="BE25" i="22"/>
  <c r="BC25" i="22"/>
  <c r="BF24" i="22"/>
  <c r="BE24" i="22"/>
  <c r="BC24" i="22"/>
  <c r="BF23" i="22"/>
  <c r="BE23" i="22"/>
  <c r="BC23" i="22"/>
  <c r="BF22" i="22"/>
  <c r="BE22" i="22"/>
  <c r="BC22" i="22"/>
  <c r="BF21" i="22"/>
  <c r="BE21" i="22"/>
  <c r="BC21" i="22"/>
  <c r="BF20" i="22"/>
  <c r="BE20" i="22"/>
  <c r="BC20" i="22"/>
  <c r="BF19" i="22"/>
  <c r="BE19" i="22"/>
  <c r="BC19" i="22"/>
  <c r="BF28" i="21"/>
  <c r="BE28" i="21"/>
  <c r="BC28" i="21"/>
  <c r="BF27" i="21"/>
  <c r="BE27" i="21"/>
  <c r="BC27" i="21"/>
  <c r="BF26" i="21"/>
  <c r="BE26" i="21"/>
  <c r="BC26" i="21"/>
  <c r="BF25" i="21"/>
  <c r="BC25" i="21"/>
  <c r="BF24" i="21"/>
  <c r="BE24" i="21"/>
  <c r="BC24" i="21"/>
  <c r="BE23" i="21"/>
  <c r="BC23" i="21"/>
  <c r="BF22" i="21"/>
  <c r="BE22" i="21"/>
  <c r="BC22" i="21"/>
  <c r="BF21" i="21"/>
  <c r="BE21" i="21"/>
  <c r="BC21" i="21"/>
  <c r="BF20" i="21"/>
  <c r="BE20" i="21"/>
  <c r="BC20" i="21"/>
  <c r="BF19" i="21"/>
  <c r="BE19" i="21"/>
  <c r="BC19" i="21"/>
  <c r="BF28" i="20"/>
  <c r="BE28" i="20"/>
  <c r="BC28" i="20"/>
  <c r="BF27" i="20"/>
  <c r="BE27" i="20"/>
  <c r="BC27" i="20"/>
  <c r="BF26" i="20"/>
  <c r="BG26" i="20" s="1"/>
  <c r="BE26" i="20"/>
  <c r="BC26" i="20"/>
  <c r="BF25" i="20"/>
  <c r="BE25" i="20"/>
  <c r="BC25" i="20"/>
  <c r="BF24" i="20"/>
  <c r="BE24" i="20"/>
  <c r="BC24" i="20"/>
  <c r="BF23" i="20"/>
  <c r="BE23" i="20"/>
  <c r="BC23" i="20"/>
  <c r="BF22" i="20"/>
  <c r="BE22" i="20"/>
  <c r="BC22" i="20"/>
  <c r="BF21" i="20"/>
  <c r="BE21" i="20"/>
  <c r="BC21" i="20"/>
  <c r="BF20" i="20"/>
  <c r="BE20" i="20"/>
  <c r="BC20" i="20"/>
  <c r="BF19" i="20"/>
  <c r="BE19" i="20"/>
  <c r="BC19" i="20"/>
  <c r="BF28" i="19"/>
  <c r="BG28" i="19" s="1"/>
  <c r="BE28" i="19"/>
  <c r="BC28" i="19"/>
  <c r="BF27" i="19"/>
  <c r="BE27" i="19"/>
  <c r="BC27" i="19"/>
  <c r="BF26" i="19"/>
  <c r="BG26" i="19" s="1"/>
  <c r="BE26" i="19"/>
  <c r="BC26" i="19"/>
  <c r="BF25" i="19"/>
  <c r="BE25" i="19"/>
  <c r="BC25" i="19"/>
  <c r="BF24" i="19"/>
  <c r="BE24" i="19"/>
  <c r="BC24" i="19"/>
  <c r="BF23" i="19"/>
  <c r="BE23" i="19"/>
  <c r="BC23" i="19"/>
  <c r="BF22" i="19"/>
  <c r="BE22" i="19"/>
  <c r="BC22" i="19"/>
  <c r="BF21" i="19"/>
  <c r="BE21" i="19"/>
  <c r="BC21" i="19"/>
  <c r="BF20" i="19"/>
  <c r="BE20" i="19"/>
  <c r="BC20" i="19"/>
  <c r="BF19" i="19"/>
  <c r="BE19" i="19"/>
  <c r="BC19" i="19"/>
  <c r="BF28" i="18"/>
  <c r="BE28" i="18"/>
  <c r="BC28" i="18"/>
  <c r="BF27" i="18"/>
  <c r="BE27" i="18"/>
  <c r="BC27" i="18"/>
  <c r="BF26" i="18"/>
  <c r="BE26" i="18"/>
  <c r="BC26" i="18"/>
  <c r="BF25" i="18"/>
  <c r="BE25" i="18"/>
  <c r="BC25" i="18"/>
  <c r="BF24" i="18"/>
  <c r="BE24" i="18"/>
  <c r="BC24" i="18"/>
  <c r="BF23" i="18"/>
  <c r="BG23" i="18" s="1"/>
  <c r="BE23" i="18"/>
  <c r="BC23" i="18"/>
  <c r="BF22" i="18"/>
  <c r="BG22" i="18" s="1"/>
  <c r="BE22" i="18"/>
  <c r="BC22" i="18"/>
  <c r="BF21" i="18"/>
  <c r="BC21" i="18"/>
  <c r="BF20" i="18"/>
  <c r="BE20" i="18"/>
  <c r="BC20" i="18"/>
  <c r="BF19" i="18"/>
  <c r="BE19" i="18"/>
  <c r="BC19" i="18"/>
  <c r="BF28" i="17"/>
  <c r="BE28" i="17"/>
  <c r="BC28" i="17"/>
  <c r="BF27" i="17"/>
  <c r="BG27" i="17" s="1"/>
  <c r="BE27" i="17"/>
  <c r="BC27" i="17"/>
  <c r="BF26" i="17"/>
  <c r="BE26" i="17"/>
  <c r="BC26" i="17"/>
  <c r="BF25" i="17"/>
  <c r="BE25" i="17"/>
  <c r="BC25" i="17"/>
  <c r="BF24" i="17"/>
  <c r="BE24" i="17"/>
  <c r="BC24" i="17"/>
  <c r="BF23" i="17"/>
  <c r="BE23" i="17"/>
  <c r="BC23" i="17"/>
  <c r="BF22" i="17"/>
  <c r="BE22" i="17"/>
  <c r="BC22" i="17"/>
  <c r="BF21" i="17"/>
  <c r="BE21" i="17"/>
  <c r="BC21" i="17"/>
  <c r="BF20" i="17"/>
  <c r="BE20" i="17"/>
  <c r="BC20" i="17"/>
  <c r="BF19" i="17"/>
  <c r="BE19" i="17"/>
  <c r="BC19" i="17"/>
  <c r="BF28" i="16"/>
  <c r="BG28" i="16" s="1"/>
  <c r="BE28" i="16"/>
  <c r="BC28" i="16"/>
  <c r="BF27" i="16"/>
  <c r="BE27" i="16"/>
  <c r="BC27" i="16"/>
  <c r="BF26" i="16"/>
  <c r="BE26" i="16"/>
  <c r="BC26" i="16"/>
  <c r="BF25" i="16"/>
  <c r="BE25" i="16"/>
  <c r="BC25" i="16"/>
  <c r="BF24" i="16"/>
  <c r="BE24" i="16"/>
  <c r="BC24" i="16"/>
  <c r="BF23" i="16"/>
  <c r="BE23" i="16"/>
  <c r="BC23" i="16"/>
  <c r="BF22" i="16"/>
  <c r="BE22" i="16"/>
  <c r="BC22" i="16"/>
  <c r="BF21" i="16"/>
  <c r="BE21" i="16"/>
  <c r="BC21" i="16"/>
  <c r="BF20" i="16"/>
  <c r="BE20" i="16"/>
  <c r="BC20" i="16"/>
  <c r="BF19" i="16"/>
  <c r="BE19" i="16"/>
  <c r="BC19" i="16"/>
  <c r="BF28" i="15"/>
  <c r="BE28" i="15"/>
  <c r="BC28" i="15"/>
  <c r="BF27" i="15"/>
  <c r="BE27" i="15"/>
  <c r="BC27" i="15"/>
  <c r="BF26" i="15"/>
  <c r="BE26" i="15"/>
  <c r="BC26" i="15"/>
  <c r="BF25" i="15"/>
  <c r="BE25" i="15"/>
  <c r="BC25" i="15"/>
  <c r="BF24" i="15"/>
  <c r="BE24" i="15"/>
  <c r="BC24" i="15"/>
  <c r="BF23" i="15"/>
  <c r="BE23" i="15"/>
  <c r="BC23" i="15"/>
  <c r="BF22" i="15"/>
  <c r="BE22" i="15"/>
  <c r="BC22" i="15"/>
  <c r="BF21" i="15"/>
  <c r="BE21" i="15"/>
  <c r="BC21" i="15"/>
  <c r="BF20" i="15"/>
  <c r="BE20" i="15"/>
  <c r="BC20" i="15"/>
  <c r="BF19" i="15"/>
  <c r="BE19" i="15"/>
  <c r="BC19" i="15"/>
  <c r="BF28" i="14"/>
  <c r="BE28" i="14"/>
  <c r="BC28" i="14"/>
  <c r="BF27" i="14"/>
  <c r="BG27" i="14" s="1"/>
  <c r="BE27" i="14"/>
  <c r="BC27" i="14"/>
  <c r="BF26" i="14"/>
  <c r="BE26" i="14"/>
  <c r="BC26" i="14"/>
  <c r="BF25" i="14"/>
  <c r="BC25" i="14"/>
  <c r="BF24" i="14"/>
  <c r="BE24" i="14"/>
  <c r="BC24" i="14"/>
  <c r="BF23" i="14"/>
  <c r="BE23" i="14"/>
  <c r="BC23" i="14"/>
  <c r="BF22" i="14"/>
  <c r="BE22" i="14"/>
  <c r="BC22" i="14"/>
  <c r="BF21" i="14"/>
  <c r="BE21" i="14"/>
  <c r="BC21" i="14"/>
  <c r="BF20" i="14"/>
  <c r="BE20" i="14"/>
  <c r="BC20" i="14"/>
  <c r="BF19" i="14"/>
  <c r="BE19" i="14"/>
  <c r="BC19" i="14"/>
  <c r="F16" i="4"/>
  <c r="AD10" i="24" l="1"/>
  <c r="E25" i="13" s="1"/>
  <c r="F25" i="13"/>
  <c r="BG28" i="23"/>
  <c r="BG26" i="22"/>
  <c r="BG27" i="22"/>
  <c r="BD19" i="21"/>
  <c r="BD29" i="21" s="1"/>
  <c r="BG26" i="21"/>
  <c r="BG28" i="21"/>
  <c r="BG27" i="21"/>
  <c r="BG27" i="20"/>
  <c r="BG28" i="20"/>
  <c r="BG21" i="19"/>
  <c r="BG27" i="19"/>
  <c r="BG28" i="18"/>
  <c r="BG26" i="18"/>
  <c r="BG27" i="18"/>
  <c r="BG28" i="17"/>
  <c r="BG26" i="17"/>
  <c r="BG27" i="16"/>
  <c r="BG26" i="16"/>
  <c r="BG28" i="15"/>
  <c r="BG26" i="15"/>
  <c r="BD19" i="15"/>
  <c r="BD29" i="15" s="1"/>
  <c r="BG27" i="15"/>
  <c r="BG28" i="14"/>
  <c r="BG26" i="14"/>
  <c r="G16" i="4"/>
  <c r="H16" i="4" s="1"/>
  <c r="H13" i="4" s="1"/>
  <c r="F13" i="4"/>
  <c r="BD19" i="23"/>
  <c r="BD29" i="23" s="1"/>
  <c r="BG22" i="23"/>
  <c r="BG23" i="23"/>
  <c r="BG21" i="23"/>
  <c r="BG20" i="23"/>
  <c r="BG24" i="23"/>
  <c r="BG25" i="23"/>
  <c r="BG19" i="23"/>
  <c r="BD19" i="22"/>
  <c r="BD29" i="22" s="1"/>
  <c r="BG25" i="22"/>
  <c r="BG22" i="22"/>
  <c r="BG21" i="22"/>
  <c r="BG23" i="22"/>
  <c r="BG20" i="22"/>
  <c r="BG24" i="22"/>
  <c r="BG19" i="22"/>
  <c r="BG25" i="21"/>
  <c r="BG24" i="21"/>
  <c r="BG19" i="21"/>
  <c r="BD19" i="20"/>
  <c r="BD29" i="20" s="1"/>
  <c r="BD19" i="19"/>
  <c r="BD29" i="19" s="1"/>
  <c r="BG25" i="20"/>
  <c r="BG19" i="20"/>
  <c r="BG24" i="19"/>
  <c r="BG25" i="19"/>
  <c r="BG20" i="19"/>
  <c r="BG23" i="19"/>
  <c r="BG22" i="19"/>
  <c r="BG19" i="19"/>
  <c r="BH19" i="19" s="1"/>
  <c r="BD19" i="18"/>
  <c r="BD29" i="18" s="1"/>
  <c r="BG21" i="18"/>
  <c r="BG24" i="18"/>
  <c r="BG19" i="18"/>
  <c r="BG25" i="18"/>
  <c r="BG20" i="18"/>
  <c r="BD19" i="17"/>
  <c r="BD29" i="17" s="1"/>
  <c r="BD19" i="16"/>
  <c r="BD29" i="16" s="1"/>
  <c r="BG25" i="17"/>
  <c r="BG23" i="17"/>
  <c r="BG24" i="17"/>
  <c r="BG19" i="17"/>
  <c r="BG21" i="16"/>
  <c r="BG24" i="16"/>
  <c r="BG22" i="16"/>
  <c r="BG25" i="16"/>
  <c r="BG20" i="16"/>
  <c r="BG23" i="16"/>
  <c r="BG19" i="16"/>
  <c r="BG21" i="15"/>
  <c r="BG24" i="15"/>
  <c r="BG19" i="15"/>
  <c r="BG25" i="15"/>
  <c r="BG23" i="15"/>
  <c r="BD19" i="14"/>
  <c r="BD29" i="14" s="1"/>
  <c r="BG25" i="14"/>
  <c r="BG24" i="14"/>
  <c r="BG23" i="14"/>
  <c r="BG22" i="14"/>
  <c r="BG21" i="14"/>
  <c r="BG19" i="14"/>
  <c r="BG20" i="14"/>
  <c r="BG20" i="21"/>
  <c r="BG22" i="21"/>
  <c r="BG21" i="21"/>
  <c r="BG23" i="21"/>
  <c r="BG20" i="20"/>
  <c r="BG22" i="20"/>
  <c r="BG24" i="20"/>
  <c r="BG21" i="20"/>
  <c r="BG23" i="20"/>
  <c r="BG20" i="17"/>
  <c r="BG22" i="17"/>
  <c r="BG21" i="17"/>
  <c r="BG20" i="15"/>
  <c r="BG22" i="15"/>
  <c r="F17" i="4"/>
  <c r="F18" i="4" s="1"/>
  <c r="BH29" i="19" l="1"/>
  <c r="AD10" i="19" s="1"/>
  <c r="E20" i="13" s="1"/>
  <c r="F20" i="13"/>
  <c r="BH19" i="18"/>
  <c r="G17" i="4"/>
  <c r="G18" i="4" s="1"/>
  <c r="G13" i="4"/>
  <c r="BH29" i="18"/>
  <c r="AD10" i="18" s="1"/>
  <c r="E19" i="13" s="1"/>
  <c r="F19" i="13"/>
  <c r="BH19" i="23"/>
  <c r="BH19" i="22"/>
  <c r="BH19" i="21"/>
  <c r="BH19" i="20"/>
  <c r="BH19" i="17"/>
  <c r="BH19" i="16"/>
  <c r="BH19" i="15"/>
  <c r="BH19" i="14"/>
  <c r="I16" i="4"/>
  <c r="I13" i="4" s="1"/>
  <c r="H17" i="4"/>
  <c r="H18" i="4" s="1"/>
  <c r="BH29" i="23" l="1"/>
  <c r="AD10" i="23" s="1"/>
  <c r="E24" i="13" s="1"/>
  <c r="F24" i="13"/>
  <c r="BH29" i="20"/>
  <c r="AD10" i="20" s="1"/>
  <c r="E21" i="13" s="1"/>
  <c r="F21" i="13"/>
  <c r="BH29" i="17"/>
  <c r="AD10" i="17" s="1"/>
  <c r="F18" i="13"/>
  <c r="BH29" i="16"/>
  <c r="AD10" i="16" s="1"/>
  <c r="E18" i="13" s="1"/>
  <c r="F17" i="13"/>
  <c r="BH29" i="15"/>
  <c r="AD10" i="15" s="1"/>
  <c r="F16" i="13"/>
  <c r="AD10" i="21"/>
  <c r="E22" i="13" s="1"/>
  <c r="F22" i="13"/>
  <c r="BH29" i="22"/>
  <c r="AD10" i="22" s="1"/>
  <c r="E23" i="13" s="1"/>
  <c r="F23" i="13"/>
  <c r="BH29" i="14"/>
  <c r="AD10" i="14" s="1"/>
  <c r="E15" i="13" s="1"/>
  <c r="F15" i="13"/>
  <c r="J16" i="4"/>
  <c r="J13" i="4" s="1"/>
  <c r="I17" i="4"/>
  <c r="I18" i="4" s="1"/>
  <c r="E17" i="13" l="1"/>
  <c r="E16" i="13"/>
  <c r="K16" i="4"/>
  <c r="K13" i="4" s="1"/>
  <c r="J17" i="4"/>
  <c r="J18" i="4" s="1"/>
  <c r="L16" i="4" l="1"/>
  <c r="L13" i="4" s="1"/>
  <c r="K17" i="4"/>
  <c r="K18" i="4" s="1"/>
  <c r="M16" i="4" l="1"/>
  <c r="M13" i="4" s="1"/>
  <c r="L17" i="4"/>
  <c r="L18" i="4" s="1"/>
  <c r="N16" i="4" l="1"/>
  <c r="N13" i="4" s="1"/>
  <c r="M17" i="4"/>
  <c r="M18" i="4" s="1"/>
  <c r="O16" i="4" l="1"/>
  <c r="O13" i="4" s="1"/>
  <c r="N17" i="4"/>
  <c r="N18" i="4" s="1"/>
  <c r="P16" i="4" l="1"/>
  <c r="P13" i="4" s="1"/>
  <c r="O17" i="4"/>
  <c r="O18" i="4" s="1"/>
  <c r="Q16" i="4" l="1"/>
  <c r="Q13" i="4" s="1"/>
  <c r="P17" i="4"/>
  <c r="P18" i="4" s="1"/>
  <c r="R16" i="4" l="1"/>
  <c r="R13" i="4" s="1"/>
  <c r="Q17" i="4"/>
  <c r="Q18" i="4" s="1"/>
  <c r="S16" i="4" l="1"/>
  <c r="S13" i="4" s="1"/>
  <c r="R17" i="4"/>
  <c r="R18" i="4" s="1"/>
  <c r="T16" i="4" l="1"/>
  <c r="T13" i="4" s="1"/>
  <c r="S17" i="4"/>
  <c r="S18" i="4" s="1"/>
  <c r="U16" i="4" l="1"/>
  <c r="U13" i="4" s="1"/>
  <c r="T17" i="4"/>
  <c r="T18" i="4" s="1"/>
  <c r="V16" i="4" l="1"/>
  <c r="V13" i="4" s="1"/>
  <c r="U17" i="4"/>
  <c r="U18" i="4" s="1"/>
  <c r="W16" i="4" l="1"/>
  <c r="W13" i="4" s="1"/>
  <c r="V17" i="4"/>
  <c r="V18" i="4" s="1"/>
  <c r="X16" i="4" l="1"/>
  <c r="X13" i="4" s="1"/>
  <c r="W17" i="4"/>
  <c r="W18" i="4" s="1"/>
  <c r="Y16" i="4" l="1"/>
  <c r="Y13" i="4" s="1"/>
  <c r="X17" i="4"/>
  <c r="X18" i="4" s="1"/>
  <c r="Z16" i="4" l="1"/>
  <c r="Z13" i="4" s="1"/>
  <c r="Y17" i="4"/>
  <c r="Y18" i="4" s="1"/>
  <c r="AA16" i="4" l="1"/>
  <c r="AA13" i="4" s="1"/>
  <c r="Z17" i="4"/>
  <c r="Z18" i="4" s="1"/>
  <c r="AB16" i="4" l="1"/>
  <c r="AB13" i="4" s="1"/>
  <c r="AA17" i="4"/>
  <c r="AA18" i="4" s="1"/>
  <c r="AC16" i="4" l="1"/>
  <c r="AC13" i="4" s="1"/>
  <c r="AB17" i="4"/>
  <c r="AB18" i="4" s="1"/>
  <c r="AD16" i="4" l="1"/>
  <c r="AD13" i="4" s="1"/>
  <c r="AC17" i="4"/>
  <c r="AC18" i="4" s="1"/>
  <c r="AE16" i="4" l="1"/>
  <c r="AE13" i="4" s="1"/>
  <c r="AD17" i="4"/>
  <c r="AD18" i="4" s="1"/>
  <c r="AF16" i="4" l="1"/>
  <c r="AF13" i="4" s="1"/>
  <c r="AE17" i="4"/>
  <c r="AE18" i="4" s="1"/>
  <c r="AG16" i="4" l="1"/>
  <c r="AG13" i="4" s="1"/>
  <c r="AF17" i="4"/>
  <c r="AF18" i="4" s="1"/>
  <c r="AH16" i="4" l="1"/>
  <c r="AH13" i="4" s="1"/>
  <c r="AG17" i="4"/>
  <c r="AG18" i="4" s="1"/>
  <c r="AI16" i="4" l="1"/>
  <c r="AI13" i="4" s="1"/>
  <c r="AH17" i="4"/>
  <c r="AH18" i="4" s="1"/>
  <c r="AJ16" i="4" l="1"/>
  <c r="AI17" i="4"/>
  <c r="AI18" i="4" s="1"/>
  <c r="AJ17" i="4" l="1"/>
  <c r="AJ18" i="4" s="1"/>
  <c r="AJ13" i="4"/>
  <c r="AP20" i="4" l="1"/>
  <c r="AO20" i="4" s="1"/>
  <c r="AX21" i="4"/>
  <c r="AW21" i="4" s="1"/>
  <c r="AP23" i="4"/>
  <c r="AO23" i="4" s="1"/>
  <c r="AP27" i="4"/>
  <c r="AO27" i="4" s="1"/>
  <c r="AT24" i="4"/>
  <c r="AS24" i="4" s="1"/>
  <c r="AX27" i="4"/>
  <c r="AW27" i="4" s="1"/>
  <c r="AT28" i="4"/>
  <c r="AS28" i="4" s="1"/>
  <c r="AT19" i="4"/>
  <c r="AS19" i="4" s="1"/>
  <c r="AP21" i="4"/>
  <c r="AO21" i="4" s="1"/>
  <c r="AP25" i="4"/>
  <c r="AO25" i="4" s="1"/>
  <c r="AX19" i="4"/>
  <c r="AW19" i="4" s="1"/>
  <c r="AX20" i="4"/>
  <c r="AW20" i="4" s="1"/>
  <c r="AX26" i="4"/>
  <c r="AW26" i="4" s="1"/>
  <c r="AX25" i="4"/>
  <c r="AW25" i="4" s="1"/>
  <c r="AX22" i="4"/>
  <c r="AW22" i="4" s="1"/>
  <c r="AP26" i="4"/>
  <c r="AO26" i="4" s="1"/>
  <c r="AT26" i="4"/>
  <c r="AS26" i="4" s="1"/>
  <c r="AT20" i="4"/>
  <c r="AS20" i="4" s="1"/>
  <c r="AP28" i="4"/>
  <c r="AO28" i="4" s="1"/>
  <c r="AX28" i="4"/>
  <c r="AW28" i="4" s="1"/>
  <c r="AT22" i="4"/>
  <c r="AS22" i="4" s="1"/>
  <c r="AX23" i="4"/>
  <c r="AW23" i="4" s="1"/>
  <c r="AP19" i="4"/>
  <c r="AO19" i="4" s="1"/>
  <c r="AT25" i="4"/>
  <c r="AS25" i="4" s="1"/>
  <c r="AT21" i="4"/>
  <c r="AS21" i="4" s="1"/>
  <c r="AT27" i="4"/>
  <c r="AS27" i="4" s="1"/>
  <c r="AX24" i="4"/>
  <c r="AW24" i="4" s="1"/>
  <c r="AP22" i="4"/>
  <c r="AO22" i="4" s="1"/>
  <c r="AP24" i="4"/>
  <c r="AO24" i="4" s="1"/>
  <c r="AT23" i="4"/>
  <c r="AS23" i="4" s="1"/>
  <c r="AM24" i="20" l="1"/>
  <c r="AM26" i="20"/>
  <c r="AM23" i="20"/>
  <c r="AM22" i="20"/>
  <c r="AM25" i="20"/>
  <c r="AM20" i="20"/>
  <c r="AM28" i="20"/>
  <c r="AM27" i="20"/>
  <c r="AM21" i="20"/>
  <c r="AM19" i="20"/>
  <c r="AN19" i="20" l="1"/>
  <c r="AN29" i="20" s="1"/>
  <c r="BF19" i="4" l="1"/>
  <c r="BE20" i="4"/>
  <c r="BE21" i="4"/>
  <c r="BE22" i="4"/>
  <c r="BE23" i="4"/>
  <c r="BE24" i="4"/>
  <c r="BE26" i="4"/>
  <c r="BE27" i="4"/>
  <c r="BE28" i="4"/>
  <c r="BE19" i="4"/>
  <c r="M14" i="4"/>
  <c r="M14" i="22" s="1"/>
  <c r="M14" i="17" l="1"/>
  <c r="M14" i="21"/>
  <c r="F16" i="21" s="1"/>
  <c r="F13" i="21" s="1"/>
  <c r="M14" i="19"/>
  <c r="F16" i="19" s="1"/>
  <c r="M14" i="14"/>
  <c r="M14" i="20"/>
  <c r="M14" i="16"/>
  <c r="M14" i="24"/>
  <c r="M14" i="15"/>
  <c r="M14" i="23"/>
  <c r="M14" i="18"/>
  <c r="F14" i="4"/>
  <c r="BG19" i="4"/>
  <c r="F14" i="20" l="1"/>
  <c r="F16" i="20"/>
  <c r="F14" i="24"/>
  <c r="F16" i="24"/>
  <c r="F16" i="16"/>
  <c r="F14" i="16"/>
  <c r="F16" i="22"/>
  <c r="F13" i="22" s="1"/>
  <c r="F14" i="22"/>
  <c r="F16" i="14"/>
  <c r="F14" i="14"/>
  <c r="F16" i="18"/>
  <c r="F14" i="18"/>
  <c r="F14" i="19"/>
  <c r="F16" i="23"/>
  <c r="F14" i="23"/>
  <c r="F14" i="21"/>
  <c r="F16" i="15"/>
  <c r="F14" i="15"/>
  <c r="F16" i="17"/>
  <c r="F14" i="17"/>
  <c r="F13" i="23" l="1"/>
  <c r="F13" i="16"/>
  <c r="F13" i="24"/>
  <c r="F13" i="17"/>
  <c r="F13" i="18"/>
  <c r="F13" i="20"/>
  <c r="G16" i="20"/>
  <c r="F17" i="20"/>
  <c r="F18" i="20" s="1"/>
  <c r="F13" i="15"/>
  <c r="F13" i="14"/>
  <c r="F17" i="14"/>
  <c r="F18" i="14" s="1"/>
  <c r="G16" i="14"/>
  <c r="G13" i="14" s="1"/>
  <c r="G16" i="21"/>
  <c r="G13" i="21" s="1"/>
  <c r="F17" i="21"/>
  <c r="F18" i="21" s="1"/>
  <c r="G16" i="22"/>
  <c r="G13" i="22" s="1"/>
  <c r="F17" i="22"/>
  <c r="F18" i="22" s="1"/>
  <c r="G16" i="17"/>
  <c r="G13" i="17" s="1"/>
  <c r="F17" i="17"/>
  <c r="F18" i="17" s="1"/>
  <c r="G16" i="19"/>
  <c r="F13" i="19"/>
  <c r="F17" i="19"/>
  <c r="F18" i="19" s="1"/>
  <c r="F17" i="16"/>
  <c r="F18" i="16" s="1"/>
  <c r="G16" i="16"/>
  <c r="G13" i="16" s="1"/>
  <c r="G16" i="23"/>
  <c r="G13" i="23" s="1"/>
  <c r="F17" i="23"/>
  <c r="F18" i="23" s="1"/>
  <c r="G16" i="24"/>
  <c r="G13" i="24" s="1"/>
  <c r="F17" i="24"/>
  <c r="F18" i="24" s="1"/>
  <c r="F17" i="15"/>
  <c r="F18" i="15" s="1"/>
  <c r="G16" i="15"/>
  <c r="G13" i="15" s="1"/>
  <c r="G16" i="18"/>
  <c r="G13" i="18" s="1"/>
  <c r="F17" i="18"/>
  <c r="F18" i="18" s="1"/>
  <c r="BF28" i="4"/>
  <c r="BF27" i="4"/>
  <c r="BF26" i="4"/>
  <c r="BF25" i="4"/>
  <c r="BF24" i="4"/>
  <c r="BF23" i="4"/>
  <c r="BF22" i="4"/>
  <c r="BF21" i="4"/>
  <c r="BF20" i="4"/>
  <c r="G13" i="20" l="1"/>
  <c r="H16" i="20"/>
  <c r="G17" i="20"/>
  <c r="G18" i="20" s="1"/>
  <c r="H16" i="22"/>
  <c r="H13" i="22" s="1"/>
  <c r="G17" i="22"/>
  <c r="G18" i="22" s="1"/>
  <c r="G13" i="19"/>
  <c r="G17" i="19"/>
  <c r="G18" i="19" s="1"/>
  <c r="H16" i="19"/>
  <c r="H16" i="21"/>
  <c r="H13" i="21" s="1"/>
  <c r="G17" i="21"/>
  <c r="G18" i="21" s="1"/>
  <c r="H16" i="24"/>
  <c r="H13" i="24" s="1"/>
  <c r="G17" i="24"/>
  <c r="G18" i="24" s="1"/>
  <c r="G17" i="18"/>
  <c r="G18" i="18" s="1"/>
  <c r="H16" i="18"/>
  <c r="H13" i="18" s="1"/>
  <c r="H16" i="15"/>
  <c r="H13" i="15" s="1"/>
  <c r="G17" i="15"/>
  <c r="G18" i="15" s="1"/>
  <c r="H16" i="23"/>
  <c r="H13" i="23" s="1"/>
  <c r="G17" i="23"/>
  <c r="G18" i="23" s="1"/>
  <c r="H16" i="17"/>
  <c r="H13" i="17" s="1"/>
  <c r="G17" i="17"/>
  <c r="G18" i="17" s="1"/>
  <c r="G17" i="14"/>
  <c r="G18" i="14" s="1"/>
  <c r="H16" i="14"/>
  <c r="H13" i="14" s="1"/>
  <c r="G17" i="16"/>
  <c r="G18" i="16" s="1"/>
  <c r="H16" i="16"/>
  <c r="H13" i="16" s="1"/>
  <c r="BG21" i="4"/>
  <c r="BG24" i="4"/>
  <c r="BG23" i="4"/>
  <c r="BG25" i="4"/>
  <c r="BG26" i="4"/>
  <c r="BG20" i="4"/>
  <c r="BG27" i="4"/>
  <c r="BG28" i="4"/>
  <c r="BG22" i="4"/>
  <c r="H13" i="20" l="1"/>
  <c r="H17" i="20"/>
  <c r="H18" i="20" s="1"/>
  <c r="I16" i="20"/>
  <c r="I16" i="22"/>
  <c r="I13" i="22" s="1"/>
  <c r="H17" i="22"/>
  <c r="H18" i="22" s="1"/>
  <c r="H17" i="23"/>
  <c r="H18" i="23" s="1"/>
  <c r="I16" i="23"/>
  <c r="I13" i="23" s="1"/>
  <c r="I16" i="17"/>
  <c r="I13" i="17" s="1"/>
  <c r="H17" i="17"/>
  <c r="H18" i="17" s="1"/>
  <c r="H17" i="18"/>
  <c r="H18" i="18" s="1"/>
  <c r="I16" i="18"/>
  <c r="I13" i="18" s="1"/>
  <c r="I16" i="14"/>
  <c r="I13" i="14" s="1"/>
  <c r="H17" i="14"/>
  <c r="H18" i="14" s="1"/>
  <c r="H17" i="19"/>
  <c r="H18" i="19" s="1"/>
  <c r="I16" i="19"/>
  <c r="H13" i="19"/>
  <c r="H17" i="16"/>
  <c r="H18" i="16" s="1"/>
  <c r="I16" i="16"/>
  <c r="I13" i="16" s="1"/>
  <c r="H17" i="24"/>
  <c r="H18" i="24" s="1"/>
  <c r="I16" i="24"/>
  <c r="I13" i="24" s="1"/>
  <c r="I16" i="15"/>
  <c r="I13" i="15" s="1"/>
  <c r="H17" i="15"/>
  <c r="H18" i="15" s="1"/>
  <c r="I16" i="21"/>
  <c r="I13" i="21" s="1"/>
  <c r="H17" i="21"/>
  <c r="H18" i="21" s="1"/>
  <c r="BH19" i="4"/>
  <c r="AD10" i="4" s="1"/>
  <c r="E14" i="13" s="1"/>
  <c r="E10" i="13" s="1"/>
  <c r="I13" i="20" l="1"/>
  <c r="J16" i="20"/>
  <c r="I17" i="20"/>
  <c r="I18" i="20" s="1"/>
  <c r="I17" i="21"/>
  <c r="I18" i="21" s="1"/>
  <c r="J16" i="21"/>
  <c r="J13" i="21" s="1"/>
  <c r="J16" i="15"/>
  <c r="J13" i="15" s="1"/>
  <c r="I17" i="15"/>
  <c r="I18" i="15" s="1"/>
  <c r="I17" i="16"/>
  <c r="I18" i="16" s="1"/>
  <c r="J16" i="16"/>
  <c r="J13" i="16" s="1"/>
  <c r="J16" i="22"/>
  <c r="J13" i="22" s="1"/>
  <c r="I17" i="22"/>
  <c r="I18" i="22" s="1"/>
  <c r="J16" i="24"/>
  <c r="J13" i="24" s="1"/>
  <c r="I17" i="24"/>
  <c r="I18" i="24" s="1"/>
  <c r="J16" i="17"/>
  <c r="J13" i="17" s="1"/>
  <c r="I17" i="17"/>
  <c r="I18" i="17" s="1"/>
  <c r="I13" i="19"/>
  <c r="I17" i="19"/>
  <c r="I18" i="19" s="1"/>
  <c r="J16" i="19"/>
  <c r="J16" i="14"/>
  <c r="J13" i="14" s="1"/>
  <c r="I17" i="14"/>
  <c r="I18" i="14" s="1"/>
  <c r="J16" i="18"/>
  <c r="J13" i="18" s="1"/>
  <c r="I17" i="18"/>
  <c r="I18" i="18" s="1"/>
  <c r="J16" i="23"/>
  <c r="J13" i="23" s="1"/>
  <c r="I17" i="23"/>
  <c r="I18" i="23" s="1"/>
  <c r="F14" i="13"/>
  <c r="F26" i="13" s="1"/>
  <c r="F10" i="13" s="1"/>
  <c r="J13" i="20" l="1"/>
  <c r="K16" i="20"/>
  <c r="J17" i="20"/>
  <c r="J18" i="20" s="1"/>
  <c r="K16" i="23"/>
  <c r="K13" i="23" s="1"/>
  <c r="J17" i="23"/>
  <c r="J18" i="23" s="1"/>
  <c r="K16" i="18"/>
  <c r="K13" i="18" s="1"/>
  <c r="J17" i="18"/>
  <c r="J18" i="18" s="1"/>
  <c r="K16" i="17"/>
  <c r="K13" i="17" s="1"/>
  <c r="J17" i="17"/>
  <c r="J18" i="17" s="1"/>
  <c r="J17" i="16"/>
  <c r="J18" i="16" s="1"/>
  <c r="K16" i="16"/>
  <c r="K13" i="16" s="1"/>
  <c r="J17" i="15"/>
  <c r="J18" i="15" s="1"/>
  <c r="K16" i="15"/>
  <c r="K13" i="15" s="1"/>
  <c r="K16" i="24"/>
  <c r="K13" i="24" s="1"/>
  <c r="J17" i="24"/>
  <c r="J18" i="24" s="1"/>
  <c r="J13" i="19"/>
  <c r="J17" i="19"/>
  <c r="J18" i="19" s="1"/>
  <c r="K16" i="19"/>
  <c r="K16" i="21"/>
  <c r="K13" i="21" s="1"/>
  <c r="J17" i="21"/>
  <c r="J18" i="21" s="1"/>
  <c r="J17" i="14"/>
  <c r="J18" i="14" s="1"/>
  <c r="K16" i="14"/>
  <c r="K13" i="14" s="1"/>
  <c r="K16" i="22"/>
  <c r="K13" i="22" s="1"/>
  <c r="J17" i="22"/>
  <c r="J18" i="22" s="1"/>
  <c r="K13" i="20" l="1"/>
  <c r="L16" i="20"/>
  <c r="K17" i="20"/>
  <c r="K18" i="20" s="1"/>
  <c r="L16" i="15"/>
  <c r="L13" i="15" s="1"/>
  <c r="K17" i="15"/>
  <c r="K18" i="15" s="1"/>
  <c r="K13" i="19"/>
  <c r="L16" i="19"/>
  <c r="K17" i="19"/>
  <c r="K18" i="19" s="1"/>
  <c r="K17" i="16"/>
  <c r="K18" i="16" s="1"/>
  <c r="L16" i="16"/>
  <c r="L13" i="16" s="1"/>
  <c r="L16" i="14"/>
  <c r="L13" i="14" s="1"/>
  <c r="K17" i="14"/>
  <c r="K18" i="14" s="1"/>
  <c r="L16" i="24"/>
  <c r="L13" i="24" s="1"/>
  <c r="K17" i="24"/>
  <c r="K18" i="24" s="1"/>
  <c r="L16" i="17"/>
  <c r="L13" i="17" s="1"/>
  <c r="K17" i="17"/>
  <c r="K18" i="17" s="1"/>
  <c r="L16" i="23"/>
  <c r="L13" i="23" s="1"/>
  <c r="K17" i="23"/>
  <c r="K18" i="23" s="1"/>
  <c r="L16" i="18"/>
  <c r="L13" i="18" s="1"/>
  <c r="K17" i="18"/>
  <c r="K18" i="18" s="1"/>
  <c r="L16" i="21"/>
  <c r="L13" i="21" s="1"/>
  <c r="K17" i="21"/>
  <c r="K18" i="21" s="1"/>
  <c r="L16" i="22"/>
  <c r="L13" i="22" s="1"/>
  <c r="K17" i="22"/>
  <c r="K18" i="22" s="1"/>
  <c r="L13" i="20" l="1"/>
  <c r="M16" i="20"/>
  <c r="L17" i="20"/>
  <c r="L18" i="20" s="1"/>
  <c r="M16" i="15"/>
  <c r="M13" i="15" s="1"/>
  <c r="L17" i="15"/>
  <c r="L18" i="15" s="1"/>
  <c r="M16" i="14"/>
  <c r="M13" i="14" s="1"/>
  <c r="L17" i="14"/>
  <c r="L18" i="14" s="1"/>
  <c r="M16" i="24"/>
  <c r="M13" i="24" s="1"/>
  <c r="L17" i="24"/>
  <c r="L18" i="24" s="1"/>
  <c r="L13" i="19"/>
  <c r="M16" i="19"/>
  <c r="L17" i="19"/>
  <c r="L18" i="19" s="1"/>
  <c r="M16" i="23"/>
  <c r="M13" i="23" s="1"/>
  <c r="L17" i="23"/>
  <c r="L18" i="23" s="1"/>
  <c r="M16" i="21"/>
  <c r="M13" i="21" s="1"/>
  <c r="L17" i="21"/>
  <c r="L18" i="21" s="1"/>
  <c r="L17" i="17"/>
  <c r="L18" i="17" s="1"/>
  <c r="M16" i="17"/>
  <c r="M13" i="17" s="1"/>
  <c r="L17" i="16"/>
  <c r="L18" i="16" s="1"/>
  <c r="M16" i="16"/>
  <c r="M13" i="16" s="1"/>
  <c r="M16" i="18"/>
  <c r="M13" i="18" s="1"/>
  <c r="L17" i="18"/>
  <c r="L18" i="18" s="1"/>
  <c r="M16" i="22"/>
  <c r="M13" i="22" s="1"/>
  <c r="L17" i="22"/>
  <c r="L18" i="22" s="1"/>
  <c r="M13" i="20" l="1"/>
  <c r="M17" i="20"/>
  <c r="M18" i="20" s="1"/>
  <c r="N16" i="20"/>
  <c r="N16" i="22"/>
  <c r="N13" i="22" s="1"/>
  <c r="M17" i="22"/>
  <c r="M18" i="22" s="1"/>
  <c r="N16" i="16"/>
  <c r="N13" i="16" s="1"/>
  <c r="M17" i="16"/>
  <c r="M18" i="16" s="1"/>
  <c r="M17" i="23"/>
  <c r="M18" i="23" s="1"/>
  <c r="N16" i="23"/>
  <c r="N13" i="23" s="1"/>
  <c r="M17" i="14"/>
  <c r="M18" i="14" s="1"/>
  <c r="N16" i="14"/>
  <c r="N13" i="14" s="1"/>
  <c r="N16" i="17"/>
  <c r="N13" i="17" s="1"/>
  <c r="M17" i="17"/>
  <c r="M18" i="17" s="1"/>
  <c r="M17" i="15"/>
  <c r="M18" i="15" s="1"/>
  <c r="N16" i="15"/>
  <c r="N13" i="15" s="1"/>
  <c r="M17" i="21"/>
  <c r="M18" i="21" s="1"/>
  <c r="N16" i="21"/>
  <c r="N13" i="21" s="1"/>
  <c r="N16" i="19"/>
  <c r="M17" i="19"/>
  <c r="M18" i="19" s="1"/>
  <c r="M13" i="19"/>
  <c r="M17" i="24"/>
  <c r="M18" i="24" s="1"/>
  <c r="N16" i="24"/>
  <c r="N13" i="24" s="1"/>
  <c r="N16" i="18"/>
  <c r="N13" i="18" s="1"/>
  <c r="M17" i="18"/>
  <c r="M18" i="18" s="1"/>
  <c r="N13" i="20" l="1"/>
  <c r="N17" i="20"/>
  <c r="N18" i="20" s="1"/>
  <c r="O16" i="20"/>
  <c r="N17" i="18"/>
  <c r="N18" i="18" s="1"/>
  <c r="O16" i="18"/>
  <c r="O13" i="18" s="1"/>
  <c r="N17" i="21"/>
  <c r="N18" i="21" s="1"/>
  <c r="O16" i="21"/>
  <c r="O13" i="21" s="1"/>
  <c r="N17" i="24"/>
  <c r="N18" i="24" s="1"/>
  <c r="O16" i="24"/>
  <c r="O13" i="24" s="1"/>
  <c r="N17" i="14"/>
  <c r="N18" i="14" s="1"/>
  <c r="O16" i="14"/>
  <c r="O13" i="14" s="1"/>
  <c r="O16" i="22"/>
  <c r="O13" i="22" s="1"/>
  <c r="N17" i="22"/>
  <c r="N18" i="22" s="1"/>
  <c r="O16" i="19"/>
  <c r="N17" i="19"/>
  <c r="N18" i="19" s="1"/>
  <c r="N13" i="19"/>
  <c r="N17" i="15"/>
  <c r="N18" i="15" s="1"/>
  <c r="O16" i="15"/>
  <c r="O13" i="15" s="1"/>
  <c r="N17" i="23"/>
  <c r="N18" i="23" s="1"/>
  <c r="O16" i="23"/>
  <c r="O13" i="23" s="1"/>
  <c r="N17" i="17"/>
  <c r="N18" i="17" s="1"/>
  <c r="O16" i="17"/>
  <c r="O13" i="17" s="1"/>
  <c r="O16" i="16"/>
  <c r="O13" i="16" s="1"/>
  <c r="N17" i="16"/>
  <c r="N18" i="16" s="1"/>
  <c r="O13" i="20" l="1"/>
  <c r="P16" i="20"/>
  <c r="O17" i="20"/>
  <c r="O18" i="20" s="1"/>
  <c r="P16" i="23"/>
  <c r="P13" i="23" s="1"/>
  <c r="O17" i="23"/>
  <c r="O18" i="23" s="1"/>
  <c r="O17" i="22"/>
  <c r="O18" i="22" s="1"/>
  <c r="P16" i="22"/>
  <c r="P13" i="22" s="1"/>
  <c r="P16" i="21"/>
  <c r="P13" i="21" s="1"/>
  <c r="O17" i="21"/>
  <c r="O18" i="21" s="1"/>
  <c r="O17" i="16"/>
  <c r="O18" i="16" s="1"/>
  <c r="P16" i="16"/>
  <c r="P13" i="16" s="1"/>
  <c r="P16" i="14"/>
  <c r="P13" i="14" s="1"/>
  <c r="O17" i="14"/>
  <c r="O18" i="14" s="1"/>
  <c r="P16" i="18"/>
  <c r="P13" i="18" s="1"/>
  <c r="O17" i="18"/>
  <c r="O18" i="18" s="1"/>
  <c r="P16" i="17"/>
  <c r="P13" i="17" s="1"/>
  <c r="O17" i="17"/>
  <c r="O18" i="17" s="1"/>
  <c r="P16" i="15"/>
  <c r="P13" i="15" s="1"/>
  <c r="O17" i="15"/>
  <c r="O18" i="15" s="1"/>
  <c r="O13" i="19"/>
  <c r="O17" i="19"/>
  <c r="O18" i="19" s="1"/>
  <c r="P16" i="19"/>
  <c r="P16" i="24"/>
  <c r="P13" i="24" s="1"/>
  <c r="O17" i="24"/>
  <c r="O18" i="24" s="1"/>
  <c r="P13" i="20" l="1"/>
  <c r="Q16" i="20"/>
  <c r="P17" i="20"/>
  <c r="P18" i="20" s="1"/>
  <c r="Q16" i="15"/>
  <c r="Q13" i="15" s="1"/>
  <c r="P17" i="15"/>
  <c r="P18" i="15" s="1"/>
  <c r="Q16" i="21"/>
  <c r="Q13" i="21" s="1"/>
  <c r="P17" i="21"/>
  <c r="P18" i="21" s="1"/>
  <c r="Q16" i="14"/>
  <c r="Q13" i="14" s="1"/>
  <c r="P17" i="14"/>
  <c r="P18" i="14" s="1"/>
  <c r="Q16" i="16"/>
  <c r="Q13" i="16" s="1"/>
  <c r="P17" i="16"/>
  <c r="P18" i="16" s="1"/>
  <c r="Q16" i="22"/>
  <c r="Q13" i="22" s="1"/>
  <c r="P17" i="22"/>
  <c r="P18" i="22" s="1"/>
  <c r="Q16" i="19"/>
  <c r="P13" i="19"/>
  <c r="P17" i="19"/>
  <c r="P18" i="19" s="1"/>
  <c r="P17" i="17"/>
  <c r="P18" i="17" s="1"/>
  <c r="Q16" i="17"/>
  <c r="Q13" i="17" s="1"/>
  <c r="P17" i="23"/>
  <c r="P18" i="23" s="1"/>
  <c r="Q16" i="23"/>
  <c r="Q13" i="23" s="1"/>
  <c r="P17" i="24"/>
  <c r="P18" i="24" s="1"/>
  <c r="Q16" i="24"/>
  <c r="Q13" i="24" s="1"/>
  <c r="P17" i="18"/>
  <c r="P18" i="18" s="1"/>
  <c r="Q16" i="18"/>
  <c r="Q13" i="18" s="1"/>
  <c r="Q13" i="20" l="1"/>
  <c r="Q17" i="20"/>
  <c r="Q18" i="20" s="1"/>
  <c r="R16" i="20"/>
  <c r="R16" i="14"/>
  <c r="R13" i="14" s="1"/>
  <c r="Q17" i="14"/>
  <c r="Q18" i="14" s="1"/>
  <c r="Q13" i="19"/>
  <c r="Q17" i="19"/>
  <c r="Q18" i="19" s="1"/>
  <c r="R16" i="19"/>
  <c r="R16" i="23"/>
  <c r="R13" i="23" s="1"/>
  <c r="Q17" i="23"/>
  <c r="Q18" i="23" s="1"/>
  <c r="R16" i="22"/>
  <c r="R13" i="22" s="1"/>
  <c r="Q17" i="22"/>
  <c r="Q18" i="22" s="1"/>
  <c r="R16" i="18"/>
  <c r="R13" i="18" s="1"/>
  <c r="Q17" i="18"/>
  <c r="Q18" i="18" s="1"/>
  <c r="R16" i="17"/>
  <c r="R13" i="17" s="1"/>
  <c r="Q17" i="17"/>
  <c r="Q18" i="17" s="1"/>
  <c r="R16" i="21"/>
  <c r="R13" i="21" s="1"/>
  <c r="Q17" i="21"/>
  <c r="Q18" i="21" s="1"/>
  <c r="R16" i="24"/>
  <c r="R13" i="24" s="1"/>
  <c r="Q17" i="24"/>
  <c r="Q18" i="24" s="1"/>
  <c r="Q17" i="16"/>
  <c r="Q18" i="16" s="1"/>
  <c r="R16" i="16"/>
  <c r="R13" i="16" s="1"/>
  <c r="R16" i="15"/>
  <c r="R13" i="15" s="1"/>
  <c r="Q17" i="15"/>
  <c r="Q18" i="15" s="1"/>
  <c r="R13" i="20" l="1"/>
  <c r="S16" i="20"/>
  <c r="R17" i="20"/>
  <c r="R18" i="20" s="1"/>
  <c r="S16" i="23"/>
  <c r="S13" i="23" s="1"/>
  <c r="R17" i="23"/>
  <c r="R18" i="23" s="1"/>
  <c r="R13" i="19"/>
  <c r="R17" i="19"/>
  <c r="R18" i="19" s="1"/>
  <c r="S16" i="19"/>
  <c r="S16" i="24"/>
  <c r="S13" i="24" s="1"/>
  <c r="R17" i="24"/>
  <c r="R18" i="24" s="1"/>
  <c r="S16" i="18"/>
  <c r="S13" i="18" s="1"/>
  <c r="R17" i="18"/>
  <c r="R18" i="18" s="1"/>
  <c r="S16" i="21"/>
  <c r="S13" i="21" s="1"/>
  <c r="R17" i="21"/>
  <c r="R18" i="21" s="1"/>
  <c r="S16" i="22"/>
  <c r="S13" i="22" s="1"/>
  <c r="R17" i="22"/>
  <c r="R18" i="22" s="1"/>
  <c r="S16" i="15"/>
  <c r="S13" i="15" s="1"/>
  <c r="R17" i="15"/>
  <c r="R18" i="15" s="1"/>
  <c r="R17" i="16"/>
  <c r="R18" i="16" s="1"/>
  <c r="S16" i="16"/>
  <c r="S13" i="16" s="1"/>
  <c r="S16" i="17"/>
  <c r="S13" i="17" s="1"/>
  <c r="R17" i="17"/>
  <c r="R18" i="17" s="1"/>
  <c r="R17" i="14"/>
  <c r="R18" i="14" s="1"/>
  <c r="S16" i="14"/>
  <c r="S13" i="14" s="1"/>
  <c r="S13" i="20" l="1"/>
  <c r="T16" i="20"/>
  <c r="S17" i="20"/>
  <c r="S18" i="20" s="1"/>
  <c r="T16" i="24"/>
  <c r="T13" i="24" s="1"/>
  <c r="S17" i="24"/>
  <c r="S18" i="24" s="1"/>
  <c r="S17" i="22"/>
  <c r="S18" i="22" s="1"/>
  <c r="T16" i="22"/>
  <c r="T13" i="22" s="1"/>
  <c r="S13" i="19"/>
  <c r="T16" i="19"/>
  <c r="S17" i="19"/>
  <c r="S18" i="19" s="1"/>
  <c r="T16" i="21"/>
  <c r="T13" i="21" s="1"/>
  <c r="S17" i="21"/>
  <c r="S18" i="21" s="1"/>
  <c r="S17" i="14"/>
  <c r="S18" i="14" s="1"/>
  <c r="T16" i="14"/>
  <c r="T13" i="14" s="1"/>
  <c r="S17" i="15"/>
  <c r="S18" i="15" s="1"/>
  <c r="T16" i="15"/>
  <c r="T13" i="15" s="1"/>
  <c r="S17" i="16"/>
  <c r="S18" i="16" s="1"/>
  <c r="T16" i="16"/>
  <c r="T13" i="16" s="1"/>
  <c r="T16" i="18"/>
  <c r="T13" i="18" s="1"/>
  <c r="S17" i="18"/>
  <c r="S18" i="18" s="1"/>
  <c r="S17" i="17"/>
  <c r="S18" i="17" s="1"/>
  <c r="T16" i="17"/>
  <c r="T13" i="17" s="1"/>
  <c r="T16" i="23"/>
  <c r="T13" i="23" s="1"/>
  <c r="S17" i="23"/>
  <c r="S18" i="23" s="1"/>
  <c r="T13" i="20" l="1"/>
  <c r="U16" i="20"/>
  <c r="T17" i="20"/>
  <c r="T18" i="20" s="1"/>
  <c r="U16" i="18"/>
  <c r="U13" i="18" s="1"/>
  <c r="T17" i="18"/>
  <c r="T18" i="18" s="1"/>
  <c r="U16" i="14"/>
  <c r="U13" i="14" s="1"/>
  <c r="T17" i="14"/>
  <c r="T18" i="14" s="1"/>
  <c r="U16" i="22"/>
  <c r="U13" i="22" s="1"/>
  <c r="T17" i="22"/>
  <c r="T18" i="22" s="1"/>
  <c r="U16" i="23"/>
  <c r="U13" i="23" s="1"/>
  <c r="T17" i="23"/>
  <c r="T18" i="23" s="1"/>
  <c r="T17" i="16"/>
  <c r="T18" i="16" s="1"/>
  <c r="U16" i="16"/>
  <c r="U13" i="16" s="1"/>
  <c r="T13" i="19"/>
  <c r="U16" i="19"/>
  <c r="T17" i="19"/>
  <c r="T18" i="19" s="1"/>
  <c r="U16" i="17"/>
  <c r="U13" i="17" s="1"/>
  <c r="T17" i="17"/>
  <c r="T18" i="17" s="1"/>
  <c r="U16" i="15"/>
  <c r="U13" i="15" s="1"/>
  <c r="T17" i="15"/>
  <c r="T18" i="15" s="1"/>
  <c r="U16" i="21"/>
  <c r="U13" i="21" s="1"/>
  <c r="T17" i="21"/>
  <c r="T18" i="21" s="1"/>
  <c r="U16" i="24"/>
  <c r="U13" i="24" s="1"/>
  <c r="T17" i="24"/>
  <c r="T18" i="24" s="1"/>
  <c r="U13" i="20" l="1"/>
  <c r="U17" i="20"/>
  <c r="U18" i="20" s="1"/>
  <c r="V16" i="20"/>
  <c r="V16" i="16"/>
  <c r="V13" i="16" s="1"/>
  <c r="U17" i="16"/>
  <c r="U18" i="16" s="1"/>
  <c r="V16" i="22"/>
  <c r="V13" i="22" s="1"/>
  <c r="U17" i="22"/>
  <c r="U18" i="22" s="1"/>
  <c r="U17" i="24"/>
  <c r="U18" i="24" s="1"/>
  <c r="V16" i="24"/>
  <c r="V13" i="24" s="1"/>
  <c r="V16" i="14"/>
  <c r="V13" i="14" s="1"/>
  <c r="U17" i="14"/>
  <c r="U18" i="14" s="1"/>
  <c r="V16" i="15"/>
  <c r="V13" i="15" s="1"/>
  <c r="U17" i="15"/>
  <c r="U18" i="15" s="1"/>
  <c r="V16" i="17"/>
  <c r="V13" i="17" s="1"/>
  <c r="U17" i="17"/>
  <c r="U18" i="17" s="1"/>
  <c r="U17" i="23"/>
  <c r="U18" i="23" s="1"/>
  <c r="V16" i="23"/>
  <c r="V13" i="23" s="1"/>
  <c r="U17" i="21"/>
  <c r="U18" i="21" s="1"/>
  <c r="V16" i="21"/>
  <c r="V13" i="21" s="1"/>
  <c r="V16" i="19"/>
  <c r="U13" i="19"/>
  <c r="U17" i="19"/>
  <c r="U18" i="19" s="1"/>
  <c r="V16" i="18"/>
  <c r="V13" i="18" s="1"/>
  <c r="U17" i="18"/>
  <c r="U18" i="18" s="1"/>
  <c r="V13" i="20" l="1"/>
  <c r="W16" i="20"/>
  <c r="V17" i="20"/>
  <c r="V18" i="20" s="1"/>
  <c r="V17" i="17"/>
  <c r="V18" i="17" s="1"/>
  <c r="W16" i="17"/>
  <c r="W13" i="17" s="1"/>
  <c r="V17" i="23"/>
  <c r="V18" i="23" s="1"/>
  <c r="W16" i="23"/>
  <c r="W13" i="23" s="1"/>
  <c r="W16" i="15"/>
  <c r="W13" i="15" s="1"/>
  <c r="V17" i="15"/>
  <c r="V18" i="15" s="1"/>
  <c r="V17" i="22"/>
  <c r="V18" i="22" s="1"/>
  <c r="W16" i="22"/>
  <c r="W13" i="22" s="1"/>
  <c r="V17" i="21"/>
  <c r="V18" i="21" s="1"/>
  <c r="W16" i="21"/>
  <c r="W13" i="21" s="1"/>
  <c r="V17" i="18"/>
  <c r="V18" i="18" s="1"/>
  <c r="W16" i="18"/>
  <c r="W13" i="18" s="1"/>
  <c r="V17" i="14"/>
  <c r="V18" i="14" s="1"/>
  <c r="W16" i="14"/>
  <c r="W13" i="14" s="1"/>
  <c r="W16" i="16"/>
  <c r="W13" i="16" s="1"/>
  <c r="V17" i="16"/>
  <c r="V18" i="16" s="1"/>
  <c r="V17" i="24"/>
  <c r="V18" i="24" s="1"/>
  <c r="W16" i="24"/>
  <c r="W13" i="24" s="1"/>
  <c r="W16" i="19"/>
  <c r="V13" i="19"/>
  <c r="V17" i="19"/>
  <c r="V18" i="19" s="1"/>
  <c r="W13" i="20" l="1"/>
  <c r="X16" i="20"/>
  <c r="W17" i="20"/>
  <c r="W18" i="20" s="1"/>
  <c r="X16" i="21"/>
  <c r="X13" i="21" s="1"/>
  <c r="W17" i="21"/>
  <c r="W18" i="21" s="1"/>
  <c r="X16" i="16"/>
  <c r="X13" i="16" s="1"/>
  <c r="W17" i="16"/>
  <c r="W18" i="16" s="1"/>
  <c r="W17" i="23"/>
  <c r="W18" i="23" s="1"/>
  <c r="X16" i="23"/>
  <c r="X13" i="23" s="1"/>
  <c r="X16" i="14"/>
  <c r="X13" i="14" s="1"/>
  <c r="W17" i="14"/>
  <c r="W18" i="14" s="1"/>
  <c r="X16" i="24"/>
  <c r="X13" i="24" s="1"/>
  <c r="W17" i="24"/>
  <c r="W18" i="24" s="1"/>
  <c r="X16" i="22"/>
  <c r="X13" i="22" s="1"/>
  <c r="W17" i="22"/>
  <c r="W18" i="22" s="1"/>
  <c r="X16" i="17"/>
  <c r="X13" i="17" s="1"/>
  <c r="W17" i="17"/>
  <c r="W18" i="17" s="1"/>
  <c r="X16" i="15"/>
  <c r="X13" i="15" s="1"/>
  <c r="W17" i="15"/>
  <c r="W18" i="15" s="1"/>
  <c r="W17" i="18"/>
  <c r="W18" i="18" s="1"/>
  <c r="X16" i="18"/>
  <c r="X13" i="18" s="1"/>
  <c r="X16" i="19"/>
  <c r="W17" i="19"/>
  <c r="W18" i="19" s="1"/>
  <c r="W13" i="19"/>
  <c r="X13" i="20" l="1"/>
  <c r="X17" i="20"/>
  <c r="X18" i="20" s="1"/>
  <c r="Y16" i="20"/>
  <c r="X17" i="22"/>
  <c r="X18" i="22" s="1"/>
  <c r="Y16" i="22"/>
  <c r="Y13" i="22" s="1"/>
  <c r="X17" i="24"/>
  <c r="X18" i="24" s="1"/>
  <c r="Y16" i="24"/>
  <c r="Y13" i="24" s="1"/>
  <c r="X17" i="16"/>
  <c r="X18" i="16" s="1"/>
  <c r="Y16" i="16"/>
  <c r="Y13" i="16" s="1"/>
  <c r="Y16" i="19"/>
  <c r="X13" i="19"/>
  <c r="X17" i="19"/>
  <c r="X18" i="19" s="1"/>
  <c r="Y16" i="17"/>
  <c r="Y13" i="17" s="1"/>
  <c r="X17" i="17"/>
  <c r="X18" i="17" s="1"/>
  <c r="X17" i="14"/>
  <c r="X18" i="14" s="1"/>
  <c r="Y16" i="14"/>
  <c r="Y13" i="14" s="1"/>
  <c r="X17" i="15"/>
  <c r="X18" i="15" s="1"/>
  <c r="Y16" i="15"/>
  <c r="Y13" i="15" s="1"/>
  <c r="Y16" i="18"/>
  <c r="Y13" i="18" s="1"/>
  <c r="X17" i="18"/>
  <c r="X18" i="18" s="1"/>
  <c r="X17" i="23"/>
  <c r="X18" i="23" s="1"/>
  <c r="Y16" i="23"/>
  <c r="Y13" i="23" s="1"/>
  <c r="Y16" i="21"/>
  <c r="Y13" i="21" s="1"/>
  <c r="X17" i="21"/>
  <c r="X18" i="21" s="1"/>
  <c r="Y13" i="20" l="1"/>
  <c r="Z16" i="20"/>
  <c r="Y17" i="20"/>
  <c r="Y18" i="20" s="1"/>
  <c r="Z16" i="17"/>
  <c r="Z13" i="17" s="1"/>
  <c r="Y17" i="17"/>
  <c r="Y18" i="17" s="1"/>
  <c r="Z16" i="24"/>
  <c r="Z13" i="24" s="1"/>
  <c r="Y17" i="24"/>
  <c r="Y18" i="24" s="1"/>
  <c r="Z16" i="18"/>
  <c r="Z13" i="18" s="1"/>
  <c r="Y17" i="18"/>
  <c r="Y18" i="18" s="1"/>
  <c r="Y17" i="15"/>
  <c r="Y18" i="15" s="1"/>
  <c r="Z16" i="15"/>
  <c r="Z13" i="15" s="1"/>
  <c r="Z16" i="22"/>
  <c r="Z13" i="22" s="1"/>
  <c r="Y17" i="22"/>
  <c r="Y18" i="22" s="1"/>
  <c r="Y17" i="21"/>
  <c r="Y18" i="21" s="1"/>
  <c r="Z16" i="21"/>
  <c r="Z13" i="21" s="1"/>
  <c r="Z16" i="23"/>
  <c r="Z13" i="23" s="1"/>
  <c r="Y17" i="23"/>
  <c r="Y18" i="23" s="1"/>
  <c r="Z16" i="14"/>
  <c r="Z13" i="14" s="1"/>
  <c r="Y17" i="14"/>
  <c r="Y18" i="14" s="1"/>
  <c r="Y13" i="19"/>
  <c r="Z16" i="19"/>
  <c r="Y17" i="19"/>
  <c r="Y18" i="19" s="1"/>
  <c r="Y17" i="16"/>
  <c r="Y18" i="16" s="1"/>
  <c r="Z16" i="16"/>
  <c r="Z13" i="16" s="1"/>
  <c r="Z13" i="20" l="1"/>
  <c r="AA16" i="20"/>
  <c r="Z17" i="20"/>
  <c r="Z18" i="20" s="1"/>
  <c r="Z17" i="22"/>
  <c r="Z18" i="22" s="1"/>
  <c r="AA16" i="22"/>
  <c r="AA13" i="22" s="1"/>
  <c r="AA16" i="15"/>
  <c r="AA13" i="15" s="1"/>
  <c r="Z17" i="15"/>
  <c r="Z18" i="15" s="1"/>
  <c r="AA16" i="24"/>
  <c r="AA13" i="24" s="1"/>
  <c r="Z17" i="24"/>
  <c r="Z18" i="24" s="1"/>
  <c r="AA16" i="23"/>
  <c r="AA13" i="23" s="1"/>
  <c r="Z17" i="23"/>
  <c r="Z18" i="23" s="1"/>
  <c r="AA16" i="14"/>
  <c r="AA13" i="14" s="1"/>
  <c r="Z17" i="14"/>
  <c r="Z18" i="14" s="1"/>
  <c r="Z17" i="17"/>
  <c r="Z18" i="17" s="1"/>
  <c r="AA16" i="17"/>
  <c r="AA13" i="17" s="1"/>
  <c r="AA16" i="18"/>
  <c r="AA13" i="18" s="1"/>
  <c r="Z17" i="18"/>
  <c r="Z18" i="18" s="1"/>
  <c r="Z17" i="16"/>
  <c r="Z18" i="16" s="1"/>
  <c r="AA16" i="16"/>
  <c r="AA13" i="16" s="1"/>
  <c r="Z13" i="19"/>
  <c r="AA16" i="19"/>
  <c r="Z17" i="19"/>
  <c r="Z18" i="19" s="1"/>
  <c r="AA16" i="21"/>
  <c r="AA13" i="21" s="1"/>
  <c r="Z17" i="21"/>
  <c r="Z18" i="21" s="1"/>
  <c r="AA13" i="20" l="1"/>
  <c r="AB16" i="20"/>
  <c r="AA17" i="20"/>
  <c r="AA18" i="20" s="1"/>
  <c r="AA17" i="16"/>
  <c r="AA18" i="16" s="1"/>
  <c r="AB16" i="16"/>
  <c r="AB13" i="16" s="1"/>
  <c r="AB16" i="24"/>
  <c r="AB13" i="24" s="1"/>
  <c r="AA17" i="24"/>
  <c r="AA18" i="24" s="1"/>
  <c r="AA17" i="14"/>
  <c r="AA18" i="14" s="1"/>
  <c r="AB16" i="14"/>
  <c r="AB13" i="14" s="1"/>
  <c r="AA17" i="22"/>
  <c r="AA18" i="22" s="1"/>
  <c r="AB16" i="22"/>
  <c r="AB13" i="22" s="1"/>
  <c r="AA17" i="15"/>
  <c r="AA18" i="15" s="1"/>
  <c r="AB16" i="15"/>
  <c r="AB13" i="15" s="1"/>
  <c r="AB16" i="21"/>
  <c r="AB13" i="21" s="1"/>
  <c r="AA17" i="21"/>
  <c r="AA18" i="21" s="1"/>
  <c r="AB16" i="18"/>
  <c r="AB13" i="18" s="1"/>
  <c r="AA17" i="18"/>
  <c r="AA18" i="18" s="1"/>
  <c r="AA13" i="19"/>
  <c r="AA17" i="19"/>
  <c r="AA18" i="19" s="1"/>
  <c r="AB16" i="19"/>
  <c r="AA17" i="17"/>
  <c r="AA18" i="17" s="1"/>
  <c r="AB16" i="17"/>
  <c r="AB13" i="17" s="1"/>
  <c r="AB16" i="23"/>
  <c r="AB13" i="23" s="1"/>
  <c r="AA17" i="23"/>
  <c r="AA18" i="23" s="1"/>
  <c r="AB13" i="20" l="1"/>
  <c r="AC16" i="20"/>
  <c r="AB17" i="20"/>
  <c r="AB18" i="20" s="1"/>
  <c r="AB13" i="19"/>
  <c r="AB17" i="19"/>
  <c r="AB18" i="19" s="1"/>
  <c r="AC16" i="19"/>
  <c r="AC16" i="15"/>
  <c r="AC13" i="15" s="1"/>
  <c r="AB17" i="15"/>
  <c r="AB18" i="15" s="1"/>
  <c r="AC16" i="24"/>
  <c r="AC13" i="24" s="1"/>
  <c r="AB17" i="24"/>
  <c r="AB18" i="24" s="1"/>
  <c r="AC16" i="18"/>
  <c r="AC13" i="18" s="1"/>
  <c r="AB17" i="18"/>
  <c r="AB18" i="18" s="1"/>
  <c r="AC16" i="22"/>
  <c r="AC13" i="22" s="1"/>
  <c r="AB17" i="22"/>
  <c r="AB18" i="22" s="1"/>
  <c r="AC16" i="23"/>
  <c r="AC13" i="23" s="1"/>
  <c r="AB17" i="23"/>
  <c r="AB18" i="23" s="1"/>
  <c r="AB17" i="17"/>
  <c r="AB18" i="17" s="1"/>
  <c r="AC16" i="17"/>
  <c r="AC13" i="17" s="1"/>
  <c r="AB17" i="16"/>
  <c r="AB18" i="16" s="1"/>
  <c r="AC16" i="16"/>
  <c r="AC13" i="16" s="1"/>
  <c r="AC16" i="21"/>
  <c r="AC13" i="21" s="1"/>
  <c r="AB17" i="21"/>
  <c r="AB18" i="21" s="1"/>
  <c r="AB17" i="14"/>
  <c r="AB18" i="14" s="1"/>
  <c r="AC16" i="14"/>
  <c r="AC13" i="14" s="1"/>
  <c r="AC13" i="20" l="1"/>
  <c r="AC17" i="20"/>
  <c r="AC18" i="20" s="1"/>
  <c r="AD16" i="20"/>
  <c r="AC17" i="24"/>
  <c r="AC18" i="24" s="1"/>
  <c r="AD16" i="24"/>
  <c r="AD13" i="24" s="1"/>
  <c r="AC17" i="21"/>
  <c r="AC18" i="21" s="1"/>
  <c r="AD16" i="21"/>
  <c r="AD13" i="21" s="1"/>
  <c r="AD16" i="14"/>
  <c r="AD13" i="14" s="1"/>
  <c r="AC17" i="14"/>
  <c r="AC18" i="14" s="1"/>
  <c r="AC17" i="17"/>
  <c r="AC18" i="17" s="1"/>
  <c r="AD16" i="17"/>
  <c r="AD13" i="17" s="1"/>
  <c r="AC17" i="22"/>
  <c r="AC18" i="22" s="1"/>
  <c r="AD16" i="22"/>
  <c r="AD13" i="22" s="1"/>
  <c r="AC17" i="15"/>
  <c r="AC18" i="15" s="1"/>
  <c r="AD16" i="15"/>
  <c r="AD13" i="15" s="1"/>
  <c r="AD16" i="16"/>
  <c r="AD13" i="16" s="1"/>
  <c r="AC17" i="16"/>
  <c r="AC18" i="16" s="1"/>
  <c r="AC17" i="18"/>
  <c r="AC18" i="18" s="1"/>
  <c r="AD16" i="18"/>
  <c r="AD13" i="18" s="1"/>
  <c r="AC13" i="19"/>
  <c r="AC17" i="19"/>
  <c r="AC18" i="19" s="1"/>
  <c r="AD16" i="19"/>
  <c r="AC17" i="23"/>
  <c r="AC18" i="23" s="1"/>
  <c r="AD16" i="23"/>
  <c r="AD13" i="23" s="1"/>
  <c r="AD13" i="20" l="1"/>
  <c r="AD17" i="20"/>
  <c r="AD18" i="20" s="1"/>
  <c r="AE16" i="20"/>
  <c r="AD17" i="22"/>
  <c r="AD18" i="22" s="1"/>
  <c r="AE16" i="22"/>
  <c r="AE13" i="22" s="1"/>
  <c r="AD17" i="14"/>
  <c r="AD18" i="14" s="1"/>
  <c r="AE16" i="14"/>
  <c r="AE13" i="14" s="1"/>
  <c r="AD17" i="23"/>
  <c r="AD18" i="23" s="1"/>
  <c r="AE16" i="23"/>
  <c r="AE13" i="23" s="1"/>
  <c r="AD17" i="21"/>
  <c r="AD18" i="21" s="1"/>
  <c r="AE16" i="21"/>
  <c r="AE13" i="21" s="1"/>
  <c r="AE16" i="16"/>
  <c r="AE13" i="16" s="1"/>
  <c r="AD17" i="16"/>
  <c r="AD18" i="16" s="1"/>
  <c r="AD17" i="17"/>
  <c r="AD18" i="17" s="1"/>
  <c r="AE16" i="17"/>
  <c r="AE13" i="17" s="1"/>
  <c r="AE16" i="19"/>
  <c r="AD17" i="19"/>
  <c r="AD18" i="19" s="1"/>
  <c r="AD13" i="19"/>
  <c r="AD17" i="24"/>
  <c r="AD18" i="24" s="1"/>
  <c r="AE16" i="24"/>
  <c r="AE13" i="24" s="1"/>
  <c r="AD17" i="18"/>
  <c r="AD18" i="18" s="1"/>
  <c r="AE16" i="18"/>
  <c r="AE13" i="18" s="1"/>
  <c r="AE16" i="15"/>
  <c r="AE13" i="15" s="1"/>
  <c r="AD17" i="15"/>
  <c r="AD18" i="15" s="1"/>
  <c r="AE13" i="20" l="1"/>
  <c r="AF16" i="20"/>
  <c r="AE17" i="20"/>
  <c r="AE18" i="20" s="1"/>
  <c r="AF16" i="23"/>
  <c r="AF13" i="23" s="1"/>
  <c r="AE17" i="23"/>
  <c r="AE18" i="23" s="1"/>
  <c r="AE17" i="16"/>
  <c r="AE18" i="16" s="1"/>
  <c r="AF16" i="16"/>
  <c r="AF13" i="16" s="1"/>
  <c r="AF16" i="14"/>
  <c r="AF13" i="14" s="1"/>
  <c r="AE17" i="14"/>
  <c r="AE18" i="14" s="1"/>
  <c r="AF16" i="21"/>
  <c r="AF13" i="21" s="1"/>
  <c r="AE17" i="21"/>
  <c r="AE18" i="21" s="1"/>
  <c r="AF16" i="19"/>
  <c r="AE13" i="19"/>
  <c r="AE17" i="19"/>
  <c r="AE18" i="19" s="1"/>
  <c r="AF16" i="24"/>
  <c r="AF13" i="24" s="1"/>
  <c r="AE17" i="24"/>
  <c r="AE18" i="24" s="1"/>
  <c r="AF16" i="15"/>
  <c r="AF13" i="15" s="1"/>
  <c r="AE17" i="15"/>
  <c r="AE18" i="15" s="1"/>
  <c r="AF16" i="18"/>
  <c r="AF13" i="18" s="1"/>
  <c r="AE17" i="18"/>
  <c r="AE18" i="18" s="1"/>
  <c r="AF16" i="17"/>
  <c r="AF13" i="17" s="1"/>
  <c r="AE17" i="17"/>
  <c r="AE18" i="17" s="1"/>
  <c r="AF16" i="22"/>
  <c r="AF13" i="22" s="1"/>
  <c r="AE17" i="22"/>
  <c r="AE18" i="22" s="1"/>
  <c r="AF13" i="20" l="1"/>
  <c r="AF17" i="20"/>
  <c r="AF18" i="20" s="1"/>
  <c r="AG16" i="20"/>
  <c r="AF17" i="24"/>
  <c r="AF18" i="24" s="1"/>
  <c r="AG16" i="24"/>
  <c r="AG13" i="24" s="1"/>
  <c r="AG16" i="18"/>
  <c r="AG13" i="18" s="1"/>
  <c r="AF17" i="18"/>
  <c r="AF18" i="18" s="1"/>
  <c r="AG16" i="16"/>
  <c r="AG13" i="16" s="1"/>
  <c r="AF17" i="16"/>
  <c r="AF18" i="16" s="1"/>
  <c r="AG16" i="14"/>
  <c r="AG13" i="14" s="1"/>
  <c r="AF17" i="14"/>
  <c r="AF18" i="14" s="1"/>
  <c r="AG16" i="19"/>
  <c r="AF17" i="19"/>
  <c r="AF18" i="19" s="1"/>
  <c r="AF13" i="19"/>
  <c r="AG16" i="22"/>
  <c r="AG13" i="22" s="1"/>
  <c r="AF17" i="22"/>
  <c r="AF18" i="22" s="1"/>
  <c r="AF17" i="15"/>
  <c r="AF18" i="15" s="1"/>
  <c r="AG16" i="15"/>
  <c r="AG13" i="15" s="1"/>
  <c r="AG16" i="17"/>
  <c r="AG13" i="17" s="1"/>
  <c r="AF17" i="17"/>
  <c r="AF18" i="17" s="1"/>
  <c r="AG16" i="21"/>
  <c r="AG13" i="21" s="1"/>
  <c r="AF17" i="21"/>
  <c r="AF18" i="21" s="1"/>
  <c r="AG16" i="23"/>
  <c r="AG13" i="23" s="1"/>
  <c r="AF17" i="23"/>
  <c r="AF18" i="23" s="1"/>
  <c r="AG13" i="20" l="1"/>
  <c r="AH16" i="20"/>
  <c r="AG17" i="20"/>
  <c r="AG18" i="20" s="1"/>
  <c r="AG17" i="17"/>
  <c r="AG18" i="17" s="1"/>
  <c r="AH16" i="17"/>
  <c r="AH13" i="17" s="1"/>
  <c r="AG17" i="16"/>
  <c r="AG18" i="16" s="1"/>
  <c r="AH16" i="16"/>
  <c r="AH13" i="16" s="1"/>
  <c r="AH16" i="15"/>
  <c r="AH13" i="15" s="1"/>
  <c r="AG17" i="15"/>
  <c r="AG18" i="15" s="1"/>
  <c r="AG13" i="19"/>
  <c r="AH16" i="19"/>
  <c r="AG17" i="19"/>
  <c r="AG18" i="19" s="1"/>
  <c r="AH16" i="23"/>
  <c r="AH13" i="23" s="1"/>
  <c r="AG17" i="23"/>
  <c r="AG18" i="23" s="1"/>
  <c r="AH16" i="18"/>
  <c r="AH13" i="18" s="1"/>
  <c r="AG17" i="18"/>
  <c r="AG18" i="18" s="1"/>
  <c r="AH16" i="14"/>
  <c r="AH13" i="14" s="1"/>
  <c r="AG17" i="14"/>
  <c r="AG18" i="14" s="1"/>
  <c r="AH16" i="24"/>
  <c r="AH13" i="24" s="1"/>
  <c r="AG17" i="24"/>
  <c r="AG18" i="24" s="1"/>
  <c r="AH16" i="21"/>
  <c r="AH13" i="21" s="1"/>
  <c r="AG17" i="21"/>
  <c r="AG18" i="21" s="1"/>
  <c r="AG17" i="22"/>
  <c r="AG18" i="22" s="1"/>
  <c r="AH16" i="22"/>
  <c r="AH13" i="22" s="1"/>
  <c r="AH13" i="20" l="1"/>
  <c r="AH17" i="20"/>
  <c r="AH18" i="20" s="1"/>
  <c r="AI16" i="20"/>
  <c r="AI16" i="15"/>
  <c r="AI13" i="15" s="1"/>
  <c r="AH17" i="15"/>
  <c r="AH18" i="15" s="1"/>
  <c r="AH17" i="16"/>
  <c r="AH18" i="16" s="1"/>
  <c r="AI16" i="16"/>
  <c r="AI13" i="16" s="1"/>
  <c r="AI16" i="23"/>
  <c r="AI13" i="23" s="1"/>
  <c r="AH17" i="23"/>
  <c r="AH18" i="23" s="1"/>
  <c r="AI16" i="22"/>
  <c r="AI13" i="22" s="1"/>
  <c r="AH17" i="22"/>
  <c r="AH18" i="22" s="1"/>
  <c r="AI16" i="18"/>
  <c r="AI13" i="18" s="1"/>
  <c r="AH17" i="18"/>
  <c r="AH18" i="18" s="1"/>
  <c r="AI16" i="14"/>
  <c r="AI13" i="14" s="1"/>
  <c r="AH17" i="14"/>
  <c r="AH18" i="14" s="1"/>
  <c r="AI16" i="17"/>
  <c r="AI13" i="17" s="1"/>
  <c r="AH17" i="17"/>
  <c r="AH18" i="17" s="1"/>
  <c r="AI16" i="24"/>
  <c r="AI13" i="24" s="1"/>
  <c r="AH17" i="24"/>
  <c r="AH18" i="24" s="1"/>
  <c r="AH13" i="19"/>
  <c r="AI16" i="19"/>
  <c r="AH17" i="19"/>
  <c r="AH18" i="19" s="1"/>
  <c r="AI16" i="21"/>
  <c r="AI13" i="21" s="1"/>
  <c r="AH17" i="21"/>
  <c r="AH18" i="21" s="1"/>
  <c r="AI13" i="20" l="1"/>
  <c r="AJ16" i="20"/>
  <c r="AI17" i="20"/>
  <c r="AI18" i="20" s="1"/>
  <c r="AJ16" i="23"/>
  <c r="AJ13" i="23" s="1"/>
  <c r="AI17" i="23"/>
  <c r="AI18" i="23" s="1"/>
  <c r="AI17" i="18"/>
  <c r="AI18" i="18" s="1"/>
  <c r="AJ16" i="18"/>
  <c r="AJ13" i="18" s="1"/>
  <c r="AJ16" i="22"/>
  <c r="AJ13" i="22" s="1"/>
  <c r="AI17" i="22"/>
  <c r="AI18" i="22" s="1"/>
  <c r="AJ16" i="24"/>
  <c r="AJ13" i="24" s="1"/>
  <c r="AI17" i="24"/>
  <c r="AI18" i="24" s="1"/>
  <c r="AI17" i="21"/>
  <c r="AI18" i="21" s="1"/>
  <c r="AJ16" i="21"/>
  <c r="AJ13" i="21" s="1"/>
  <c r="AJ16" i="15"/>
  <c r="AJ13" i="15" s="1"/>
  <c r="AI17" i="15"/>
  <c r="AI18" i="15" s="1"/>
  <c r="AJ16" i="16"/>
  <c r="AJ13" i="16" s="1"/>
  <c r="AI17" i="16"/>
  <c r="AI18" i="16" s="1"/>
  <c r="AJ16" i="17"/>
  <c r="AJ13" i="17" s="1"/>
  <c r="AI17" i="17"/>
  <c r="AI18" i="17" s="1"/>
  <c r="AJ16" i="19"/>
  <c r="AI17" i="19"/>
  <c r="AI18" i="19" s="1"/>
  <c r="AI13" i="19"/>
  <c r="AJ16" i="14"/>
  <c r="AJ13" i="14" s="1"/>
  <c r="AI17" i="14"/>
  <c r="AI18" i="14" s="1"/>
  <c r="AP23" i="16" l="1"/>
  <c r="AO23" i="16" s="1"/>
  <c r="AQ23" i="16" s="1"/>
  <c r="AX22" i="16"/>
  <c r="AW22" i="16" s="1"/>
  <c r="AY22" i="16" s="1"/>
  <c r="AX23" i="16"/>
  <c r="AW23" i="16" s="1"/>
  <c r="AY23" i="16" s="1"/>
  <c r="AP21" i="16"/>
  <c r="AO21" i="16" s="1"/>
  <c r="AQ21" i="16" s="1"/>
  <c r="AP27" i="16"/>
  <c r="AO27" i="16" s="1"/>
  <c r="AQ27" i="16" s="1"/>
  <c r="AP19" i="16"/>
  <c r="AO19" i="16" s="1"/>
  <c r="AQ19" i="16" s="1"/>
  <c r="AP22" i="16"/>
  <c r="AO22" i="16" s="1"/>
  <c r="AQ22" i="16" s="1"/>
  <c r="AP20" i="16"/>
  <c r="AO20" i="16" s="1"/>
  <c r="AQ20" i="16" s="1"/>
  <c r="AT27" i="16"/>
  <c r="AS27" i="16" s="1"/>
  <c r="AU27" i="16" s="1"/>
  <c r="AP26" i="16"/>
  <c r="AO26" i="16" s="1"/>
  <c r="AQ26" i="16" s="1"/>
  <c r="AT19" i="16"/>
  <c r="AS19" i="16" s="1"/>
  <c r="AU19" i="16" s="1"/>
  <c r="AP25" i="16"/>
  <c r="AO25" i="16" s="1"/>
  <c r="AQ25" i="16" s="1"/>
  <c r="AX24" i="16"/>
  <c r="AW24" i="16" s="1"/>
  <c r="AY24" i="16" s="1"/>
  <c r="AX19" i="16"/>
  <c r="AW19" i="16" s="1"/>
  <c r="AY19" i="16" s="1"/>
  <c r="AX28" i="16"/>
  <c r="AW28" i="16" s="1"/>
  <c r="AY28" i="16" s="1"/>
  <c r="AT25" i="16"/>
  <c r="AS25" i="16" s="1"/>
  <c r="AU25" i="16" s="1"/>
  <c r="AX20" i="16"/>
  <c r="AW20" i="16" s="1"/>
  <c r="AY20" i="16" s="1"/>
  <c r="AX26" i="16"/>
  <c r="AW26" i="16" s="1"/>
  <c r="AY26" i="16" s="1"/>
  <c r="AT24" i="16"/>
  <c r="AS24" i="16" s="1"/>
  <c r="AU24" i="16" s="1"/>
  <c r="AP24" i="16"/>
  <c r="AO24" i="16" s="1"/>
  <c r="AQ24" i="16" s="1"/>
  <c r="AX27" i="16"/>
  <c r="AW27" i="16" s="1"/>
  <c r="AY27" i="16" s="1"/>
  <c r="AT21" i="16"/>
  <c r="AS21" i="16" s="1"/>
  <c r="AU21" i="16" s="1"/>
  <c r="AT26" i="16"/>
  <c r="AS26" i="16" s="1"/>
  <c r="AU26" i="16" s="1"/>
  <c r="AT20" i="16"/>
  <c r="AS20" i="16" s="1"/>
  <c r="AU20" i="16" s="1"/>
  <c r="AT23" i="16"/>
  <c r="AS23" i="16" s="1"/>
  <c r="AU23" i="16" s="1"/>
  <c r="AX25" i="16"/>
  <c r="AW25" i="16" s="1"/>
  <c r="AY25" i="16" s="1"/>
  <c r="AP28" i="16"/>
  <c r="AO28" i="16" s="1"/>
  <c r="AQ28" i="16" s="1"/>
  <c r="AT28" i="16"/>
  <c r="AS28" i="16" s="1"/>
  <c r="AU28" i="16" s="1"/>
  <c r="AT22" i="16"/>
  <c r="AS22" i="16" s="1"/>
  <c r="AU22" i="16" s="1"/>
  <c r="AX21" i="16"/>
  <c r="AW21" i="16" s="1"/>
  <c r="AY21" i="16" s="1"/>
  <c r="AT26" i="18"/>
  <c r="AS26" i="18" s="1"/>
  <c r="AU26" i="18" s="1"/>
  <c r="AX25" i="18"/>
  <c r="AW25" i="18" s="1"/>
  <c r="AY25" i="18" s="1"/>
  <c r="AP23" i="18"/>
  <c r="AO23" i="18" s="1"/>
  <c r="AQ23" i="18" s="1"/>
  <c r="AT21" i="18"/>
  <c r="AS21" i="18" s="1"/>
  <c r="AU21" i="18" s="1"/>
  <c r="AX27" i="18"/>
  <c r="AW27" i="18" s="1"/>
  <c r="AY27" i="18" s="1"/>
  <c r="AT19" i="18"/>
  <c r="AS19" i="18" s="1"/>
  <c r="AU19" i="18" s="1"/>
  <c r="AX28" i="18"/>
  <c r="AW28" i="18" s="1"/>
  <c r="AY28" i="18" s="1"/>
  <c r="AT27" i="18"/>
  <c r="AS27" i="18" s="1"/>
  <c r="AU27" i="18" s="1"/>
  <c r="AT23" i="18"/>
  <c r="AS23" i="18" s="1"/>
  <c r="AU23" i="18" s="1"/>
  <c r="AP22" i="18"/>
  <c r="AO22" i="18" s="1"/>
  <c r="AQ22" i="18" s="1"/>
  <c r="AP19" i="18"/>
  <c r="AO19" i="18" s="1"/>
  <c r="AQ19" i="18" s="1"/>
  <c r="AX22" i="18"/>
  <c r="AW22" i="18" s="1"/>
  <c r="AY22" i="18" s="1"/>
  <c r="AP21" i="18"/>
  <c r="AO21" i="18" s="1"/>
  <c r="AQ21" i="18" s="1"/>
  <c r="AT28" i="18"/>
  <c r="AS28" i="18" s="1"/>
  <c r="AU28" i="18" s="1"/>
  <c r="AT24" i="18"/>
  <c r="AS24" i="18" s="1"/>
  <c r="AU24" i="18" s="1"/>
  <c r="AP20" i="18"/>
  <c r="AO20" i="18" s="1"/>
  <c r="AQ20" i="18" s="1"/>
  <c r="AX24" i="18"/>
  <c r="AW24" i="18" s="1"/>
  <c r="AY24" i="18" s="1"/>
  <c r="AX19" i="18"/>
  <c r="AW19" i="18" s="1"/>
  <c r="AY19" i="18" s="1"/>
  <c r="AP24" i="18"/>
  <c r="AO24" i="18" s="1"/>
  <c r="AQ24" i="18" s="1"/>
  <c r="AP25" i="18"/>
  <c r="AO25" i="18" s="1"/>
  <c r="AQ25" i="18" s="1"/>
  <c r="AX26" i="18"/>
  <c r="AW26" i="18" s="1"/>
  <c r="AY26" i="18" s="1"/>
  <c r="AX23" i="18"/>
  <c r="AW23" i="18" s="1"/>
  <c r="AY23" i="18" s="1"/>
  <c r="AX21" i="18"/>
  <c r="AW21" i="18" s="1"/>
  <c r="AY21" i="18" s="1"/>
  <c r="AX20" i="18"/>
  <c r="AW20" i="18" s="1"/>
  <c r="AY20" i="18" s="1"/>
  <c r="AP26" i="18"/>
  <c r="AO26" i="18" s="1"/>
  <c r="AQ26" i="18" s="1"/>
  <c r="AT25" i="18"/>
  <c r="AS25" i="18" s="1"/>
  <c r="AU25" i="18" s="1"/>
  <c r="AT20" i="18"/>
  <c r="AS20" i="18" s="1"/>
  <c r="AU20" i="18" s="1"/>
  <c r="AT22" i="18"/>
  <c r="AS22" i="18" s="1"/>
  <c r="AU22" i="18" s="1"/>
  <c r="AP28" i="18"/>
  <c r="AO28" i="18" s="1"/>
  <c r="AQ28" i="18" s="1"/>
  <c r="AP27" i="18"/>
  <c r="AO27" i="18" s="1"/>
  <c r="AQ27" i="18" s="1"/>
  <c r="AP26" i="14"/>
  <c r="AO26" i="14" s="1"/>
  <c r="AQ26" i="14" s="1"/>
  <c r="AX23" i="14"/>
  <c r="AW23" i="14" s="1"/>
  <c r="AY23" i="14" s="1"/>
  <c r="AT28" i="14"/>
  <c r="AS28" i="14" s="1"/>
  <c r="AU28" i="14" s="1"/>
  <c r="AP27" i="14"/>
  <c r="AO27" i="14" s="1"/>
  <c r="AQ27" i="14" s="1"/>
  <c r="AX19" i="14"/>
  <c r="AW19" i="14" s="1"/>
  <c r="AY19" i="14" s="1"/>
  <c r="AX27" i="14"/>
  <c r="AW27" i="14" s="1"/>
  <c r="AY27" i="14" s="1"/>
  <c r="AT19" i="14"/>
  <c r="AS19" i="14" s="1"/>
  <c r="AU19" i="14" s="1"/>
  <c r="AP19" i="14"/>
  <c r="AO19" i="14" s="1"/>
  <c r="AQ19" i="14" s="1"/>
  <c r="AT22" i="14"/>
  <c r="AS22" i="14" s="1"/>
  <c r="AU22" i="14" s="1"/>
  <c r="AX20" i="14"/>
  <c r="AW20" i="14" s="1"/>
  <c r="AY20" i="14" s="1"/>
  <c r="AP25" i="14"/>
  <c r="AO25" i="14" s="1"/>
  <c r="AQ25" i="14" s="1"/>
  <c r="AP28" i="14"/>
  <c r="AO28" i="14" s="1"/>
  <c r="AQ28" i="14" s="1"/>
  <c r="AP22" i="14"/>
  <c r="AO22" i="14" s="1"/>
  <c r="AQ22" i="14" s="1"/>
  <c r="AP23" i="14"/>
  <c r="AO23" i="14" s="1"/>
  <c r="AQ23" i="14" s="1"/>
  <c r="AT26" i="14"/>
  <c r="AS26" i="14" s="1"/>
  <c r="AU26" i="14" s="1"/>
  <c r="AT23" i="14"/>
  <c r="AS23" i="14" s="1"/>
  <c r="AU23" i="14" s="1"/>
  <c r="AX22" i="14"/>
  <c r="AW22" i="14" s="1"/>
  <c r="AY22" i="14" s="1"/>
  <c r="AX25" i="14"/>
  <c r="AW25" i="14" s="1"/>
  <c r="AY25" i="14" s="1"/>
  <c r="AP21" i="14"/>
  <c r="AO21" i="14" s="1"/>
  <c r="AQ21" i="14" s="1"/>
  <c r="AX28" i="14"/>
  <c r="AW28" i="14" s="1"/>
  <c r="AY28" i="14" s="1"/>
  <c r="AT20" i="14"/>
  <c r="AS20" i="14" s="1"/>
  <c r="AU20" i="14" s="1"/>
  <c r="AP20" i="14"/>
  <c r="AO20" i="14" s="1"/>
  <c r="AQ20" i="14" s="1"/>
  <c r="AX24" i="14"/>
  <c r="AW24" i="14" s="1"/>
  <c r="AY24" i="14" s="1"/>
  <c r="AT24" i="14"/>
  <c r="AS24" i="14" s="1"/>
  <c r="AU24" i="14" s="1"/>
  <c r="AT27" i="14"/>
  <c r="AS27" i="14" s="1"/>
  <c r="AU27" i="14" s="1"/>
  <c r="AP24" i="14"/>
  <c r="AO24" i="14" s="1"/>
  <c r="AQ24" i="14" s="1"/>
  <c r="AX21" i="14"/>
  <c r="AW21" i="14" s="1"/>
  <c r="AY21" i="14" s="1"/>
  <c r="AT25" i="14"/>
  <c r="AS25" i="14" s="1"/>
  <c r="AU25" i="14" s="1"/>
  <c r="AT21" i="14"/>
  <c r="AS21" i="14" s="1"/>
  <c r="AU21" i="14" s="1"/>
  <c r="AX26" i="14"/>
  <c r="AW26" i="14" s="1"/>
  <c r="AY26" i="14" s="1"/>
  <c r="AX24" i="15"/>
  <c r="AW24" i="15" s="1"/>
  <c r="AY24" i="15" s="1"/>
  <c r="AT19" i="15"/>
  <c r="AS19" i="15" s="1"/>
  <c r="AU19" i="15" s="1"/>
  <c r="AP19" i="15"/>
  <c r="AO19" i="15" s="1"/>
  <c r="AQ19" i="15" s="1"/>
  <c r="AP26" i="15"/>
  <c r="AO26" i="15" s="1"/>
  <c r="AQ26" i="15" s="1"/>
  <c r="AP28" i="15"/>
  <c r="AO28" i="15" s="1"/>
  <c r="AQ28" i="15" s="1"/>
  <c r="AP22" i="15"/>
  <c r="AO22" i="15" s="1"/>
  <c r="AQ22" i="15" s="1"/>
  <c r="AX20" i="15"/>
  <c r="AW20" i="15" s="1"/>
  <c r="AY20" i="15" s="1"/>
  <c r="AT24" i="15"/>
  <c r="AS24" i="15" s="1"/>
  <c r="AU24" i="15" s="1"/>
  <c r="AX26" i="15"/>
  <c r="AW26" i="15" s="1"/>
  <c r="AY26" i="15" s="1"/>
  <c r="AP25" i="15"/>
  <c r="AO25" i="15" s="1"/>
  <c r="AQ25" i="15" s="1"/>
  <c r="AX28" i="15"/>
  <c r="AW28" i="15" s="1"/>
  <c r="AY28" i="15" s="1"/>
  <c r="AX27" i="15"/>
  <c r="AW27" i="15" s="1"/>
  <c r="AY27" i="15" s="1"/>
  <c r="AT20" i="15"/>
  <c r="AS20" i="15" s="1"/>
  <c r="AU20" i="15" s="1"/>
  <c r="AP24" i="15"/>
  <c r="AO24" i="15" s="1"/>
  <c r="AQ24" i="15" s="1"/>
  <c r="AT26" i="15"/>
  <c r="AS26" i="15" s="1"/>
  <c r="AU26" i="15" s="1"/>
  <c r="AT22" i="15"/>
  <c r="AS22" i="15" s="1"/>
  <c r="AU22" i="15" s="1"/>
  <c r="AX25" i="15"/>
  <c r="AW25" i="15" s="1"/>
  <c r="AY25" i="15" s="1"/>
  <c r="AT25" i="15"/>
  <c r="AS25" i="15" s="1"/>
  <c r="AU25" i="15" s="1"/>
  <c r="AT21" i="15"/>
  <c r="AS21" i="15" s="1"/>
  <c r="AU21" i="15" s="1"/>
  <c r="AP21" i="15"/>
  <c r="AO21" i="15" s="1"/>
  <c r="AQ21" i="15" s="1"/>
  <c r="AT23" i="15"/>
  <c r="AS23" i="15" s="1"/>
  <c r="AU23" i="15" s="1"/>
  <c r="AP27" i="15"/>
  <c r="AO27" i="15" s="1"/>
  <c r="AQ27" i="15" s="1"/>
  <c r="AX19" i="15"/>
  <c r="AW19" i="15" s="1"/>
  <c r="AY19" i="15" s="1"/>
  <c r="AX21" i="15"/>
  <c r="AW21" i="15" s="1"/>
  <c r="AY21" i="15" s="1"/>
  <c r="AT28" i="15"/>
  <c r="AS28" i="15" s="1"/>
  <c r="AU28" i="15" s="1"/>
  <c r="AT27" i="15"/>
  <c r="AS27" i="15" s="1"/>
  <c r="AU27" i="15" s="1"/>
  <c r="AP23" i="15"/>
  <c r="AO23" i="15" s="1"/>
  <c r="AQ23" i="15" s="1"/>
  <c r="AX23" i="15"/>
  <c r="AW23" i="15" s="1"/>
  <c r="AY23" i="15" s="1"/>
  <c r="AP20" i="15"/>
  <c r="AO20" i="15" s="1"/>
  <c r="AQ20" i="15" s="1"/>
  <c r="AX22" i="15"/>
  <c r="AW22" i="15" s="1"/>
  <c r="AY22" i="15" s="1"/>
  <c r="AT26" i="24"/>
  <c r="AS26" i="24" s="1"/>
  <c r="AU26" i="24" s="1"/>
  <c r="AX20" i="24"/>
  <c r="AW20" i="24" s="1"/>
  <c r="AY20" i="24" s="1"/>
  <c r="AX27" i="24"/>
  <c r="AW27" i="24" s="1"/>
  <c r="AY27" i="24" s="1"/>
  <c r="AP22" i="24"/>
  <c r="AO22" i="24" s="1"/>
  <c r="AQ22" i="24" s="1"/>
  <c r="AT21" i="24"/>
  <c r="AS21" i="24" s="1"/>
  <c r="AU21" i="24" s="1"/>
  <c r="AX22" i="24"/>
  <c r="AW22" i="24" s="1"/>
  <c r="AY22" i="24" s="1"/>
  <c r="AT20" i="24"/>
  <c r="AS20" i="24" s="1"/>
  <c r="AU20" i="24" s="1"/>
  <c r="AT25" i="24"/>
  <c r="AS25" i="24" s="1"/>
  <c r="AU25" i="24" s="1"/>
  <c r="AX19" i="24"/>
  <c r="AW19" i="24" s="1"/>
  <c r="AY19" i="24" s="1"/>
  <c r="AX24" i="24"/>
  <c r="AW24" i="24" s="1"/>
  <c r="AY24" i="24" s="1"/>
  <c r="AP20" i="24"/>
  <c r="AO20" i="24" s="1"/>
  <c r="AQ20" i="24" s="1"/>
  <c r="AT22" i="24"/>
  <c r="AS22" i="24" s="1"/>
  <c r="AU22" i="24" s="1"/>
  <c r="AX23" i="24"/>
  <c r="AW23" i="24" s="1"/>
  <c r="AY23" i="24" s="1"/>
  <c r="AX25" i="24"/>
  <c r="AW25" i="24" s="1"/>
  <c r="AY25" i="24" s="1"/>
  <c r="AP27" i="24"/>
  <c r="AO27" i="24" s="1"/>
  <c r="AQ27" i="24" s="1"/>
  <c r="AP28" i="24"/>
  <c r="AO28" i="24" s="1"/>
  <c r="AQ28" i="24" s="1"/>
  <c r="AP23" i="24"/>
  <c r="AO23" i="24" s="1"/>
  <c r="AQ23" i="24" s="1"/>
  <c r="AP26" i="24"/>
  <c r="AO26" i="24" s="1"/>
  <c r="AQ26" i="24" s="1"/>
  <c r="AP21" i="24"/>
  <c r="AO21" i="24" s="1"/>
  <c r="AQ21" i="24" s="1"/>
  <c r="AT24" i="24"/>
  <c r="AS24" i="24" s="1"/>
  <c r="AU24" i="24" s="1"/>
  <c r="AT19" i="24"/>
  <c r="AS19" i="24" s="1"/>
  <c r="AU19" i="24" s="1"/>
  <c r="AP25" i="24"/>
  <c r="AO25" i="24" s="1"/>
  <c r="AQ25" i="24" s="1"/>
  <c r="AP19" i="24"/>
  <c r="AO19" i="24" s="1"/>
  <c r="AQ19" i="24" s="1"/>
  <c r="AX21" i="24"/>
  <c r="AW21" i="24" s="1"/>
  <c r="AY21" i="24" s="1"/>
  <c r="AT23" i="24"/>
  <c r="AS23" i="24" s="1"/>
  <c r="AU23" i="24" s="1"/>
  <c r="AX28" i="24"/>
  <c r="AW28" i="24" s="1"/>
  <c r="AY28" i="24" s="1"/>
  <c r="AT28" i="24"/>
  <c r="AS28" i="24" s="1"/>
  <c r="AU28" i="24" s="1"/>
  <c r="AP24" i="24"/>
  <c r="AO24" i="24" s="1"/>
  <c r="AQ24" i="24" s="1"/>
  <c r="AT27" i="24"/>
  <c r="AS27" i="24" s="1"/>
  <c r="AU27" i="24" s="1"/>
  <c r="AX26" i="24"/>
  <c r="AW26" i="24" s="1"/>
  <c r="AY26" i="24" s="1"/>
  <c r="AJ13" i="20"/>
  <c r="AJ17" i="20"/>
  <c r="AJ18" i="20" s="1"/>
  <c r="AP19" i="23"/>
  <c r="AO19" i="23" s="1"/>
  <c r="AQ19" i="23" s="1"/>
  <c r="AX28" i="23"/>
  <c r="AW28" i="23" s="1"/>
  <c r="AY28" i="23" s="1"/>
  <c r="AT24" i="23"/>
  <c r="AS24" i="23" s="1"/>
  <c r="AU24" i="23" s="1"/>
  <c r="AT27" i="23"/>
  <c r="AS27" i="23" s="1"/>
  <c r="AU27" i="23" s="1"/>
  <c r="AX19" i="23"/>
  <c r="AW19" i="23" s="1"/>
  <c r="AY19" i="23" s="1"/>
  <c r="AX27" i="23"/>
  <c r="AW27" i="23" s="1"/>
  <c r="AY27" i="23" s="1"/>
  <c r="AP22" i="23"/>
  <c r="AO22" i="23" s="1"/>
  <c r="AQ22" i="23" s="1"/>
  <c r="AT25" i="23"/>
  <c r="AS25" i="23" s="1"/>
  <c r="AU25" i="23" s="1"/>
  <c r="AX26" i="23"/>
  <c r="AW26" i="23" s="1"/>
  <c r="AY26" i="23" s="1"/>
  <c r="AP25" i="23"/>
  <c r="AO25" i="23" s="1"/>
  <c r="AQ25" i="23" s="1"/>
  <c r="AX25" i="23"/>
  <c r="AW25" i="23" s="1"/>
  <c r="AY25" i="23" s="1"/>
  <c r="AX21" i="23"/>
  <c r="AW21" i="23" s="1"/>
  <c r="AY21" i="23" s="1"/>
  <c r="AX20" i="23"/>
  <c r="AW20" i="23" s="1"/>
  <c r="AY20" i="23" s="1"/>
  <c r="AP23" i="23"/>
  <c r="AO23" i="23" s="1"/>
  <c r="AQ23" i="23" s="1"/>
  <c r="AX24" i="23"/>
  <c r="AW24" i="23" s="1"/>
  <c r="AY24" i="23" s="1"/>
  <c r="AP27" i="23"/>
  <c r="AO27" i="23" s="1"/>
  <c r="AQ27" i="23" s="1"/>
  <c r="AT23" i="23"/>
  <c r="AS23" i="23" s="1"/>
  <c r="AU23" i="23" s="1"/>
  <c r="AX23" i="23"/>
  <c r="AW23" i="23" s="1"/>
  <c r="AY23" i="23" s="1"/>
  <c r="AT22" i="23"/>
  <c r="AS22" i="23" s="1"/>
  <c r="AU22" i="23" s="1"/>
  <c r="AP24" i="23"/>
  <c r="AO24" i="23" s="1"/>
  <c r="AQ24" i="23" s="1"/>
  <c r="AP28" i="23"/>
  <c r="AO28" i="23" s="1"/>
  <c r="AQ28" i="23" s="1"/>
  <c r="AT20" i="23"/>
  <c r="AS20" i="23" s="1"/>
  <c r="AU20" i="23" s="1"/>
  <c r="AP26" i="23"/>
  <c r="AO26" i="23" s="1"/>
  <c r="AQ26" i="23" s="1"/>
  <c r="AX22" i="23"/>
  <c r="AW22" i="23" s="1"/>
  <c r="AY22" i="23" s="1"/>
  <c r="AP20" i="23"/>
  <c r="AO20" i="23" s="1"/>
  <c r="AQ20" i="23" s="1"/>
  <c r="AP21" i="23"/>
  <c r="AO21" i="23" s="1"/>
  <c r="AQ21" i="23" s="1"/>
  <c r="AT19" i="23"/>
  <c r="AS19" i="23" s="1"/>
  <c r="AU19" i="23" s="1"/>
  <c r="AT26" i="23"/>
  <c r="AS26" i="23" s="1"/>
  <c r="AU26" i="23" s="1"/>
  <c r="AT21" i="23"/>
  <c r="AS21" i="23" s="1"/>
  <c r="AU21" i="23" s="1"/>
  <c r="AT28" i="23"/>
  <c r="AS28" i="23" s="1"/>
  <c r="AU28" i="23" s="1"/>
  <c r="AX23" i="17"/>
  <c r="AW23" i="17" s="1"/>
  <c r="AY23" i="17" s="1"/>
  <c r="AP22" i="17"/>
  <c r="AO22" i="17" s="1"/>
  <c r="AQ22" i="17" s="1"/>
  <c r="AT27" i="17"/>
  <c r="AS27" i="17" s="1"/>
  <c r="AU27" i="17" s="1"/>
  <c r="AX20" i="17"/>
  <c r="AW20" i="17" s="1"/>
  <c r="AY20" i="17" s="1"/>
  <c r="AX27" i="17"/>
  <c r="AW27" i="17" s="1"/>
  <c r="AY27" i="17" s="1"/>
  <c r="AP23" i="17"/>
  <c r="AO23" i="17" s="1"/>
  <c r="AQ23" i="17" s="1"/>
  <c r="AX22" i="17"/>
  <c r="AW22" i="17" s="1"/>
  <c r="AY22" i="17" s="1"/>
  <c r="AP28" i="17"/>
  <c r="AO28" i="17" s="1"/>
  <c r="AQ28" i="17" s="1"/>
  <c r="AP25" i="17"/>
  <c r="AO25" i="17" s="1"/>
  <c r="AQ25" i="17" s="1"/>
  <c r="AT20" i="17"/>
  <c r="AS20" i="17" s="1"/>
  <c r="AU20" i="17" s="1"/>
  <c r="AP19" i="17"/>
  <c r="AO19" i="17" s="1"/>
  <c r="AQ19" i="17" s="1"/>
  <c r="AT25" i="17"/>
  <c r="AS25" i="17" s="1"/>
  <c r="AU25" i="17" s="1"/>
  <c r="AP24" i="17"/>
  <c r="AO24" i="17" s="1"/>
  <c r="AQ24" i="17" s="1"/>
  <c r="AX24" i="17"/>
  <c r="AW24" i="17" s="1"/>
  <c r="AY24" i="17" s="1"/>
  <c r="AT28" i="17"/>
  <c r="AS28" i="17" s="1"/>
  <c r="AU28" i="17" s="1"/>
  <c r="AT22" i="17"/>
  <c r="AS22" i="17" s="1"/>
  <c r="AU22" i="17" s="1"/>
  <c r="AT26" i="17"/>
  <c r="AS26" i="17" s="1"/>
  <c r="AU26" i="17" s="1"/>
  <c r="AX19" i="17"/>
  <c r="AW19" i="17" s="1"/>
  <c r="AY19" i="17" s="1"/>
  <c r="AX21" i="17"/>
  <c r="AW21" i="17" s="1"/>
  <c r="AY21" i="17" s="1"/>
  <c r="AT21" i="17"/>
  <c r="AS21" i="17" s="1"/>
  <c r="AU21" i="17" s="1"/>
  <c r="AP26" i="17"/>
  <c r="AO26" i="17" s="1"/>
  <c r="AQ26" i="17" s="1"/>
  <c r="AT19" i="17"/>
  <c r="AS19" i="17" s="1"/>
  <c r="AU19" i="17" s="1"/>
  <c r="AX28" i="17"/>
  <c r="AW28" i="17" s="1"/>
  <c r="AY28" i="17" s="1"/>
  <c r="AX26" i="17"/>
  <c r="AW26" i="17" s="1"/>
  <c r="AY26" i="17" s="1"/>
  <c r="AT23" i="17"/>
  <c r="AS23" i="17" s="1"/>
  <c r="AU23" i="17" s="1"/>
  <c r="AT24" i="17"/>
  <c r="AS24" i="17" s="1"/>
  <c r="AU24" i="17" s="1"/>
  <c r="AP21" i="17"/>
  <c r="AO21" i="17" s="1"/>
  <c r="AQ21" i="17" s="1"/>
  <c r="AP27" i="17"/>
  <c r="AO27" i="17" s="1"/>
  <c r="AQ27" i="17" s="1"/>
  <c r="AX25" i="17"/>
  <c r="AW25" i="17" s="1"/>
  <c r="AY25" i="17" s="1"/>
  <c r="AP20" i="17"/>
  <c r="AO20" i="17" s="1"/>
  <c r="AQ20" i="17" s="1"/>
  <c r="AJ17" i="21"/>
  <c r="AJ18" i="21" s="1"/>
  <c r="AJ17" i="22"/>
  <c r="AJ18" i="22" s="1"/>
  <c r="AJ17" i="18"/>
  <c r="AJ18" i="18" s="1"/>
  <c r="AJ17" i="15"/>
  <c r="AJ18" i="15" s="1"/>
  <c r="AJ17" i="17"/>
  <c r="AJ18" i="17" s="1"/>
  <c r="AJ17" i="14"/>
  <c r="AJ18" i="14" s="1"/>
  <c r="AJ17" i="16"/>
  <c r="AJ18" i="16" s="1"/>
  <c r="AJ17" i="24"/>
  <c r="AJ18" i="24" s="1"/>
  <c r="AJ17" i="19"/>
  <c r="AJ18" i="19" s="1"/>
  <c r="AJ13" i="19"/>
  <c r="AJ17" i="23"/>
  <c r="AJ18" i="23" s="1"/>
  <c r="AQ27" i="4"/>
  <c r="AL25" i="4"/>
  <c r="AK25" i="4" s="1"/>
  <c r="AM25" i="4" s="1"/>
  <c r="AL27" i="4"/>
  <c r="AK27" i="4" s="1"/>
  <c r="AM27" i="4" s="1"/>
  <c r="AL23" i="4"/>
  <c r="AK23" i="4" s="1"/>
  <c r="AM23" i="4" s="1"/>
  <c r="AY23" i="4"/>
  <c r="AQ20" i="4"/>
  <c r="AQ21" i="4"/>
  <c r="AU23" i="4"/>
  <c r="AQ25" i="4"/>
  <c r="AL21" i="4"/>
  <c r="AK21" i="4" s="1"/>
  <c r="AM21" i="4" s="1"/>
  <c r="AL20" i="4"/>
  <c r="AK20" i="4" s="1"/>
  <c r="AM20" i="4" s="1"/>
  <c r="AL22" i="4"/>
  <c r="AK22" i="4" s="1"/>
  <c r="AM22" i="4" s="1"/>
  <c r="AY22" i="4"/>
  <c r="AU20" i="4"/>
  <c r="AL19" i="4"/>
  <c r="AK19" i="4" s="1"/>
  <c r="AY28" i="4"/>
  <c r="AY25" i="4"/>
  <c r="AQ22" i="4"/>
  <c r="AQ28" i="4"/>
  <c r="AU19" i="4"/>
  <c r="AL24" i="4"/>
  <c r="AK24" i="4" s="1"/>
  <c r="AM24" i="4" s="1"/>
  <c r="AU25" i="4"/>
  <c r="AY19" i="4"/>
  <c r="AQ23" i="4"/>
  <c r="AU22" i="4"/>
  <c r="AL26" i="4"/>
  <c r="AK26" i="4" s="1"/>
  <c r="AM26" i="4" s="1"/>
  <c r="AY20" i="4"/>
  <c r="AU21" i="4"/>
  <c r="AY27" i="4"/>
  <c r="AU27" i="4"/>
  <c r="AU28" i="4"/>
  <c r="AL28" i="4"/>
  <c r="AK28" i="4" s="1"/>
  <c r="AM28" i="4" s="1"/>
  <c r="AQ26" i="4"/>
  <c r="AY21" i="4"/>
  <c r="AQ24" i="4"/>
  <c r="AU26" i="4"/>
  <c r="AY26" i="4"/>
  <c r="AU24" i="4"/>
  <c r="AY24" i="4"/>
  <c r="AQ19" i="4"/>
  <c r="BC24" i="4"/>
  <c r="BC22" i="4"/>
  <c r="BC21" i="4"/>
  <c r="BC28" i="4"/>
  <c r="BC27" i="4"/>
  <c r="BC23" i="4"/>
  <c r="BC26" i="4"/>
  <c r="BC25" i="4"/>
  <c r="BC20" i="4"/>
  <c r="AZ19" i="17" l="1"/>
  <c r="AZ19" i="18"/>
  <c r="AR19" i="24"/>
  <c r="AZ19" i="16"/>
  <c r="AR19" i="16"/>
  <c r="AZ19" i="23"/>
  <c r="AV19" i="24"/>
  <c r="AR19" i="15"/>
  <c r="AV19" i="17"/>
  <c r="AV19" i="15"/>
  <c r="AR19" i="14"/>
  <c r="AV19" i="18"/>
  <c r="AT24" i="20"/>
  <c r="AS24" i="20" s="1"/>
  <c r="AU24" i="20" s="1"/>
  <c r="AP28" i="20"/>
  <c r="AO28" i="20" s="1"/>
  <c r="AQ28" i="20" s="1"/>
  <c r="AT28" i="20"/>
  <c r="AS28" i="20" s="1"/>
  <c r="AU28" i="20" s="1"/>
  <c r="AP25" i="20"/>
  <c r="AO25" i="20" s="1"/>
  <c r="AQ25" i="20" s="1"/>
  <c r="AX21" i="20"/>
  <c r="AW21" i="20" s="1"/>
  <c r="AY21" i="20" s="1"/>
  <c r="AX27" i="20"/>
  <c r="AW27" i="20" s="1"/>
  <c r="AY27" i="20" s="1"/>
  <c r="AX28" i="20"/>
  <c r="AW28" i="20" s="1"/>
  <c r="AY28" i="20" s="1"/>
  <c r="AT27" i="20"/>
  <c r="AS27" i="20" s="1"/>
  <c r="AU27" i="20" s="1"/>
  <c r="AT26" i="20"/>
  <c r="AS26" i="20" s="1"/>
  <c r="AU26" i="20" s="1"/>
  <c r="AX20" i="20"/>
  <c r="AW20" i="20" s="1"/>
  <c r="AY20" i="20" s="1"/>
  <c r="AP23" i="20"/>
  <c r="AO23" i="20" s="1"/>
  <c r="AQ23" i="20" s="1"/>
  <c r="AT21" i="20"/>
  <c r="AS21" i="20" s="1"/>
  <c r="AU21" i="20" s="1"/>
  <c r="AX23" i="20"/>
  <c r="AW23" i="20" s="1"/>
  <c r="AY23" i="20" s="1"/>
  <c r="AP21" i="20"/>
  <c r="AO21" i="20" s="1"/>
  <c r="AQ21" i="20" s="1"/>
  <c r="AP24" i="20"/>
  <c r="AO24" i="20" s="1"/>
  <c r="AQ24" i="20" s="1"/>
  <c r="AT20" i="20"/>
  <c r="AS20" i="20" s="1"/>
  <c r="AU20" i="20" s="1"/>
  <c r="AP19" i="20"/>
  <c r="AO19" i="20" s="1"/>
  <c r="AQ19" i="20" s="1"/>
  <c r="AX26" i="20"/>
  <c r="AW26" i="20" s="1"/>
  <c r="AY26" i="20" s="1"/>
  <c r="AX19" i="20"/>
  <c r="AW19" i="20" s="1"/>
  <c r="AY19" i="20" s="1"/>
  <c r="AT23" i="20"/>
  <c r="AS23" i="20" s="1"/>
  <c r="AU23" i="20" s="1"/>
  <c r="AX22" i="20"/>
  <c r="AW22" i="20" s="1"/>
  <c r="AY22" i="20" s="1"/>
  <c r="AP22" i="20"/>
  <c r="AO22" i="20" s="1"/>
  <c r="AQ22" i="20" s="1"/>
  <c r="AT22" i="20"/>
  <c r="AS22" i="20" s="1"/>
  <c r="AU22" i="20" s="1"/>
  <c r="AP27" i="20"/>
  <c r="AO27" i="20" s="1"/>
  <c r="AQ27" i="20" s="1"/>
  <c r="AT19" i="20"/>
  <c r="AS19" i="20" s="1"/>
  <c r="AU19" i="20" s="1"/>
  <c r="AT25" i="20"/>
  <c r="AS25" i="20" s="1"/>
  <c r="AU25" i="20" s="1"/>
  <c r="AX24" i="20"/>
  <c r="AW24" i="20" s="1"/>
  <c r="AY24" i="20" s="1"/>
  <c r="AX25" i="20"/>
  <c r="AW25" i="20" s="1"/>
  <c r="AY25" i="20" s="1"/>
  <c r="AP26" i="20"/>
  <c r="AO26" i="20" s="1"/>
  <c r="AQ26" i="20" s="1"/>
  <c r="AP20" i="20"/>
  <c r="AO20" i="20" s="1"/>
  <c r="AQ20" i="20" s="1"/>
  <c r="AV19" i="23"/>
  <c r="AV19" i="14"/>
  <c r="AV19" i="16"/>
  <c r="AR19" i="17"/>
  <c r="AR19" i="23"/>
  <c r="AZ19" i="24"/>
  <c r="AZ19" i="15"/>
  <c r="AZ19" i="14"/>
  <c r="AR19" i="18"/>
  <c r="AP28" i="22"/>
  <c r="AO28" i="22" s="1"/>
  <c r="AQ28" i="22" s="1"/>
  <c r="AT25" i="22"/>
  <c r="AS25" i="22" s="1"/>
  <c r="AU25" i="22" s="1"/>
  <c r="AT20" i="22"/>
  <c r="AS20" i="22" s="1"/>
  <c r="AU20" i="22" s="1"/>
  <c r="AT26" i="22"/>
  <c r="AS26" i="22" s="1"/>
  <c r="AU26" i="22" s="1"/>
  <c r="AX24" i="22"/>
  <c r="AW24" i="22" s="1"/>
  <c r="AY24" i="22" s="1"/>
  <c r="AP22" i="22"/>
  <c r="AO22" i="22" s="1"/>
  <c r="AQ22" i="22" s="1"/>
  <c r="AX28" i="22"/>
  <c r="AW28" i="22" s="1"/>
  <c r="AY28" i="22" s="1"/>
  <c r="AT24" i="22"/>
  <c r="AS24" i="22" s="1"/>
  <c r="AU24" i="22" s="1"/>
  <c r="AT27" i="22"/>
  <c r="AS27" i="22" s="1"/>
  <c r="AU27" i="22" s="1"/>
  <c r="AT22" i="22"/>
  <c r="AS22" i="22" s="1"/>
  <c r="AU22" i="22" s="1"/>
  <c r="AX23" i="22"/>
  <c r="AW23" i="22" s="1"/>
  <c r="AY23" i="22" s="1"/>
  <c r="AP21" i="22"/>
  <c r="AO21" i="22" s="1"/>
  <c r="AQ21" i="22" s="1"/>
  <c r="AX20" i="22"/>
  <c r="AW20" i="22" s="1"/>
  <c r="AY20" i="22" s="1"/>
  <c r="AX22" i="22"/>
  <c r="AW22" i="22" s="1"/>
  <c r="AY22" i="22" s="1"/>
  <c r="AP26" i="22"/>
  <c r="AO26" i="22" s="1"/>
  <c r="AQ26" i="22" s="1"/>
  <c r="AT28" i="22"/>
  <c r="AS28" i="22" s="1"/>
  <c r="AU28" i="22" s="1"/>
  <c r="AP24" i="22"/>
  <c r="AO24" i="22" s="1"/>
  <c r="AQ24" i="22" s="1"/>
  <c r="AT19" i="22"/>
  <c r="AS19" i="22" s="1"/>
  <c r="AU19" i="22" s="1"/>
  <c r="AX25" i="22"/>
  <c r="AW25" i="22" s="1"/>
  <c r="AY25" i="22" s="1"/>
  <c r="AP27" i="22"/>
  <c r="AO27" i="22" s="1"/>
  <c r="AQ27" i="22" s="1"/>
  <c r="AX21" i="22"/>
  <c r="AW21" i="22" s="1"/>
  <c r="AY21" i="22" s="1"/>
  <c r="AP23" i="22"/>
  <c r="AO23" i="22" s="1"/>
  <c r="AQ23" i="22" s="1"/>
  <c r="AP25" i="22"/>
  <c r="AO25" i="22" s="1"/>
  <c r="AQ25" i="22" s="1"/>
  <c r="AT21" i="22"/>
  <c r="AS21" i="22" s="1"/>
  <c r="AU21" i="22" s="1"/>
  <c r="AX19" i="22"/>
  <c r="AW19" i="22" s="1"/>
  <c r="AY19" i="22" s="1"/>
  <c r="AP19" i="22"/>
  <c r="AO19" i="22" s="1"/>
  <c r="AQ19" i="22" s="1"/>
  <c r="AT23" i="22"/>
  <c r="AS23" i="22" s="1"/>
  <c r="AU23" i="22" s="1"/>
  <c r="AP20" i="22"/>
  <c r="AO20" i="22" s="1"/>
  <c r="AQ20" i="22" s="1"/>
  <c r="AX26" i="22"/>
  <c r="AW26" i="22" s="1"/>
  <c r="AY26" i="22" s="1"/>
  <c r="AX27" i="22"/>
  <c r="AW27" i="22" s="1"/>
  <c r="AY27" i="22" s="1"/>
  <c r="AP28" i="19"/>
  <c r="AO28" i="19" s="1"/>
  <c r="AQ28" i="19" s="1"/>
  <c r="AP20" i="19"/>
  <c r="AO20" i="19" s="1"/>
  <c r="AQ20" i="19" s="1"/>
  <c r="AX28" i="19"/>
  <c r="AW28" i="19" s="1"/>
  <c r="AY28" i="19" s="1"/>
  <c r="AP27" i="19"/>
  <c r="AO27" i="19" s="1"/>
  <c r="AQ27" i="19" s="1"/>
  <c r="AX21" i="19"/>
  <c r="AW21" i="19" s="1"/>
  <c r="AY21" i="19" s="1"/>
  <c r="AX22" i="19"/>
  <c r="AW22" i="19" s="1"/>
  <c r="AY22" i="19" s="1"/>
  <c r="AX26" i="19"/>
  <c r="AW26" i="19" s="1"/>
  <c r="AY26" i="19" s="1"/>
  <c r="AP19" i="19"/>
  <c r="AO19" i="19" s="1"/>
  <c r="AQ19" i="19" s="1"/>
  <c r="AX27" i="19"/>
  <c r="AW27" i="19" s="1"/>
  <c r="AY27" i="19" s="1"/>
  <c r="AT22" i="19"/>
  <c r="AS22" i="19" s="1"/>
  <c r="AU22" i="19" s="1"/>
  <c r="AP21" i="19"/>
  <c r="AO21" i="19" s="1"/>
  <c r="AQ21" i="19" s="1"/>
  <c r="AX25" i="19"/>
  <c r="AW25" i="19" s="1"/>
  <c r="AY25" i="19" s="1"/>
  <c r="AP22" i="19"/>
  <c r="AO22" i="19" s="1"/>
  <c r="AQ22" i="19" s="1"/>
  <c r="AT26" i="19"/>
  <c r="AS26" i="19" s="1"/>
  <c r="AU26" i="19" s="1"/>
  <c r="AP23" i="19"/>
  <c r="AO23" i="19" s="1"/>
  <c r="AQ23" i="19" s="1"/>
  <c r="AT20" i="19"/>
  <c r="AS20" i="19" s="1"/>
  <c r="AU20" i="19" s="1"/>
  <c r="AT23" i="19"/>
  <c r="AS23" i="19" s="1"/>
  <c r="AU23" i="19" s="1"/>
  <c r="AT19" i="19"/>
  <c r="AS19" i="19" s="1"/>
  <c r="AU19" i="19" s="1"/>
  <c r="AP26" i="19"/>
  <c r="AO26" i="19" s="1"/>
  <c r="AQ26" i="19" s="1"/>
  <c r="AT21" i="19"/>
  <c r="AS21" i="19" s="1"/>
  <c r="AU21" i="19" s="1"/>
  <c r="AP25" i="19"/>
  <c r="AO25" i="19" s="1"/>
  <c r="AQ25" i="19" s="1"/>
  <c r="AX24" i="19"/>
  <c r="AW24" i="19" s="1"/>
  <c r="AY24" i="19" s="1"/>
  <c r="AT28" i="19"/>
  <c r="AS28" i="19" s="1"/>
  <c r="AU28" i="19" s="1"/>
  <c r="AT25" i="19"/>
  <c r="AS25" i="19" s="1"/>
  <c r="AU25" i="19" s="1"/>
  <c r="AT24" i="19"/>
  <c r="AS24" i="19" s="1"/>
  <c r="AU24" i="19" s="1"/>
  <c r="AP24" i="19"/>
  <c r="AO24" i="19" s="1"/>
  <c r="AQ24" i="19" s="1"/>
  <c r="AX20" i="19"/>
  <c r="AW20" i="19" s="1"/>
  <c r="AY20" i="19" s="1"/>
  <c r="AX23" i="19"/>
  <c r="AW23" i="19" s="1"/>
  <c r="AY23" i="19" s="1"/>
  <c r="AT27" i="19"/>
  <c r="AS27" i="19" s="1"/>
  <c r="AU27" i="19" s="1"/>
  <c r="AX19" i="19"/>
  <c r="AW19" i="19" s="1"/>
  <c r="AY19" i="19" s="1"/>
  <c r="AT28" i="21"/>
  <c r="AS28" i="21" s="1"/>
  <c r="AU28" i="21" s="1"/>
  <c r="AX23" i="21"/>
  <c r="AW23" i="21" s="1"/>
  <c r="AY23" i="21" s="1"/>
  <c r="AP21" i="21"/>
  <c r="AO21" i="21" s="1"/>
  <c r="AQ21" i="21" s="1"/>
  <c r="AX28" i="21"/>
  <c r="AW28" i="21" s="1"/>
  <c r="AY28" i="21" s="1"/>
  <c r="AX21" i="21"/>
  <c r="AW21" i="21" s="1"/>
  <c r="AY21" i="21" s="1"/>
  <c r="AX20" i="21"/>
  <c r="AW20" i="21" s="1"/>
  <c r="AY20" i="21" s="1"/>
  <c r="AP24" i="21"/>
  <c r="AO24" i="21" s="1"/>
  <c r="AQ24" i="21" s="1"/>
  <c r="AP22" i="21"/>
  <c r="AO22" i="21" s="1"/>
  <c r="AQ22" i="21" s="1"/>
  <c r="AX27" i="21"/>
  <c r="AW27" i="21" s="1"/>
  <c r="AY27" i="21" s="1"/>
  <c r="AT19" i="21"/>
  <c r="AS19" i="21" s="1"/>
  <c r="AU19" i="21" s="1"/>
  <c r="AT21" i="21"/>
  <c r="AS21" i="21" s="1"/>
  <c r="AU21" i="21" s="1"/>
  <c r="AP23" i="21"/>
  <c r="AO23" i="21" s="1"/>
  <c r="AQ23" i="21" s="1"/>
  <c r="AX19" i="21"/>
  <c r="AW19" i="21" s="1"/>
  <c r="AY19" i="21" s="1"/>
  <c r="AT27" i="21"/>
  <c r="AS27" i="21" s="1"/>
  <c r="AU27" i="21" s="1"/>
  <c r="AP20" i="21"/>
  <c r="AO20" i="21" s="1"/>
  <c r="AQ20" i="21" s="1"/>
  <c r="AT26" i="21"/>
  <c r="AS26" i="21" s="1"/>
  <c r="AU26" i="21" s="1"/>
  <c r="AP25" i="21"/>
  <c r="AO25" i="21" s="1"/>
  <c r="AQ25" i="21" s="1"/>
  <c r="AT23" i="21"/>
  <c r="AS23" i="21" s="1"/>
  <c r="AU23" i="21" s="1"/>
  <c r="AX24" i="21"/>
  <c r="AW24" i="21" s="1"/>
  <c r="AY24" i="21" s="1"/>
  <c r="AP28" i="21"/>
  <c r="AO28" i="21" s="1"/>
  <c r="AQ28" i="21" s="1"/>
  <c r="AT20" i="21"/>
  <c r="AS20" i="21" s="1"/>
  <c r="AU20" i="21" s="1"/>
  <c r="AP26" i="21"/>
  <c r="AO26" i="21" s="1"/>
  <c r="AQ26" i="21" s="1"/>
  <c r="AT25" i="21"/>
  <c r="AS25" i="21" s="1"/>
  <c r="AU25" i="21" s="1"/>
  <c r="AX25" i="21"/>
  <c r="AW25" i="21" s="1"/>
  <c r="AY25" i="21" s="1"/>
  <c r="AP19" i="21"/>
  <c r="AO19" i="21" s="1"/>
  <c r="AQ19" i="21" s="1"/>
  <c r="AX22" i="21"/>
  <c r="AW22" i="21" s="1"/>
  <c r="AY22" i="21" s="1"/>
  <c r="AT22" i="21"/>
  <c r="AS22" i="21" s="1"/>
  <c r="AU22" i="21" s="1"/>
  <c r="AX26" i="21"/>
  <c r="AW26" i="21" s="1"/>
  <c r="AY26" i="21" s="1"/>
  <c r="AP27" i="21"/>
  <c r="AO27" i="21" s="1"/>
  <c r="AQ27" i="21" s="1"/>
  <c r="AT24" i="21"/>
  <c r="AS24" i="21" s="1"/>
  <c r="AU24" i="21" s="1"/>
  <c r="AM24" i="24"/>
  <c r="AM25" i="24"/>
  <c r="AM20" i="24"/>
  <c r="AM26" i="24"/>
  <c r="AM23" i="24"/>
  <c r="AM21" i="24"/>
  <c r="AR29" i="24"/>
  <c r="AM27" i="24"/>
  <c r="AM22" i="24"/>
  <c r="AM19" i="24"/>
  <c r="AM28" i="24"/>
  <c r="AM24" i="15"/>
  <c r="AM20" i="15"/>
  <c r="AM22" i="15"/>
  <c r="AM25" i="15"/>
  <c r="AL27" i="15"/>
  <c r="AK27" i="15" s="1"/>
  <c r="AM27" i="15" s="1"/>
  <c r="AL26" i="15"/>
  <c r="AK26" i="15" s="1"/>
  <c r="AM26" i="15" s="1"/>
  <c r="AL28" i="15"/>
  <c r="AK28" i="15" s="1"/>
  <c r="AM28" i="15" s="1"/>
  <c r="AM23" i="15"/>
  <c r="AM21" i="15"/>
  <c r="AM19" i="15"/>
  <c r="AL25" i="16"/>
  <c r="AK25" i="16" s="1"/>
  <c r="AM25" i="16" s="1"/>
  <c r="AL21" i="16"/>
  <c r="AK21" i="16" s="1"/>
  <c r="AM21" i="16" s="1"/>
  <c r="AL19" i="16"/>
  <c r="AK19" i="16" s="1"/>
  <c r="AM19" i="16" s="1"/>
  <c r="AL28" i="16"/>
  <c r="AK28" i="16" s="1"/>
  <c r="AM28" i="16" s="1"/>
  <c r="AL22" i="16"/>
  <c r="AK22" i="16" s="1"/>
  <c r="AM22" i="16" s="1"/>
  <c r="AL27" i="16"/>
  <c r="AK27" i="16" s="1"/>
  <c r="AM27" i="16" s="1"/>
  <c r="AL23" i="16"/>
  <c r="AK23" i="16" s="1"/>
  <c r="AM23" i="16" s="1"/>
  <c r="AL26" i="16"/>
  <c r="AK26" i="16" s="1"/>
  <c r="AM26" i="16" s="1"/>
  <c r="AL20" i="16"/>
  <c r="AK20" i="16" s="1"/>
  <c r="AM20" i="16" s="1"/>
  <c r="AL24" i="16"/>
  <c r="AK24" i="16" s="1"/>
  <c r="AM24" i="16" s="1"/>
  <c r="AM23" i="18"/>
  <c r="AM25" i="18"/>
  <c r="AM28" i="18"/>
  <c r="AM24" i="18"/>
  <c r="AM19" i="18"/>
  <c r="AM20" i="18"/>
  <c r="AM21" i="18"/>
  <c r="AV29" i="18"/>
  <c r="AM26" i="18"/>
  <c r="AM27" i="18"/>
  <c r="AM22" i="18"/>
  <c r="AM28" i="23"/>
  <c r="AM21" i="23"/>
  <c r="AM27" i="23"/>
  <c r="AM24" i="23"/>
  <c r="AM23" i="23"/>
  <c r="AM26" i="23"/>
  <c r="AM19" i="23"/>
  <c r="AM20" i="23"/>
  <c r="AM25" i="23"/>
  <c r="AM22" i="23"/>
  <c r="AM28" i="14"/>
  <c r="AM23" i="14"/>
  <c r="AM26" i="14"/>
  <c r="AM24" i="14"/>
  <c r="AM25" i="14"/>
  <c r="AM27" i="14"/>
  <c r="AM22" i="14"/>
  <c r="AM19" i="14"/>
  <c r="AM21" i="14"/>
  <c r="AM20" i="14"/>
  <c r="AM24" i="22"/>
  <c r="AM20" i="22"/>
  <c r="AM26" i="22"/>
  <c r="AM21" i="22"/>
  <c r="AM27" i="22"/>
  <c r="AM25" i="22"/>
  <c r="AM19" i="22"/>
  <c r="AM22" i="22"/>
  <c r="AM28" i="22"/>
  <c r="AM23" i="22"/>
  <c r="AM21" i="19"/>
  <c r="AM27" i="19"/>
  <c r="AM28" i="19"/>
  <c r="AM22" i="19"/>
  <c r="AM25" i="19"/>
  <c r="AM19" i="19"/>
  <c r="AM20" i="19"/>
  <c r="AM23" i="19"/>
  <c r="AM24" i="19"/>
  <c r="AM26" i="19"/>
  <c r="AM24" i="17"/>
  <c r="AM20" i="17"/>
  <c r="AM22" i="17"/>
  <c r="AM19" i="17"/>
  <c r="AM28" i="17"/>
  <c r="AM25" i="17"/>
  <c r="AM23" i="17"/>
  <c r="AM21" i="17"/>
  <c r="AM27" i="17"/>
  <c r="AM26" i="17"/>
  <c r="AM21" i="21"/>
  <c r="AM19" i="21"/>
  <c r="AM26" i="21"/>
  <c r="AM27" i="21"/>
  <c r="AM23" i="21"/>
  <c r="AM28" i="21"/>
  <c r="AM25" i="21"/>
  <c r="AM22" i="21"/>
  <c r="AM20" i="21"/>
  <c r="AM24" i="21"/>
  <c r="AM19" i="4"/>
  <c r="AN19" i="4" s="1"/>
  <c r="AN29" i="4" s="1"/>
  <c r="BC19" i="4"/>
  <c r="BD19" i="4" s="1"/>
  <c r="BD29" i="4" s="1"/>
  <c r="AR19" i="4"/>
  <c r="AR29" i="4" s="1"/>
  <c r="AV19" i="4"/>
  <c r="AV29" i="4" s="1"/>
  <c r="AZ19" i="4"/>
  <c r="AZ29" i="4" s="1"/>
  <c r="AZ19" i="19" l="1"/>
  <c r="AZ29" i="19" s="1"/>
  <c r="AZ19" i="20"/>
  <c r="AZ29" i="20" s="1"/>
  <c r="AV19" i="20"/>
  <c r="AV29" i="20" s="1"/>
  <c r="AR19" i="20"/>
  <c r="AR29" i="20" s="1"/>
  <c r="AD9" i="20" s="1"/>
  <c r="D21" i="13" s="1"/>
  <c r="AR19" i="22"/>
  <c r="AR29" i="22" s="1"/>
  <c r="AV19" i="22"/>
  <c r="AV29" i="22" s="1"/>
  <c r="AZ19" i="22"/>
  <c r="AZ29" i="22" s="1"/>
  <c r="AR19" i="19"/>
  <c r="AR29" i="19" s="1"/>
  <c r="AV19" i="19"/>
  <c r="AZ19" i="21"/>
  <c r="AZ29" i="21" s="1"/>
  <c r="AV19" i="21"/>
  <c r="AV29" i="21" s="1"/>
  <c r="AR19" i="21"/>
  <c r="AR29" i="21" s="1"/>
  <c r="AR29" i="16"/>
  <c r="AN19" i="15"/>
  <c r="AN29" i="15" s="1"/>
  <c r="AV29" i="17"/>
  <c r="AN19" i="17"/>
  <c r="AN29" i="17" s="1"/>
  <c r="AN19" i="19"/>
  <c r="AN29" i="19" s="1"/>
  <c r="AZ29" i="14"/>
  <c r="AN19" i="14"/>
  <c r="AN29" i="14" s="1"/>
  <c r="AZ29" i="15"/>
  <c r="AN19" i="24"/>
  <c r="AN29" i="24" s="1"/>
  <c r="AV29" i="23"/>
  <c r="AR29" i="23"/>
  <c r="AZ29" i="16"/>
  <c r="AR29" i="18"/>
  <c r="AR29" i="15"/>
  <c r="AV29" i="24"/>
  <c r="AR29" i="17"/>
  <c r="AN19" i="21"/>
  <c r="AN29" i="21" s="1"/>
  <c r="AN19" i="22"/>
  <c r="AN29" i="22" s="1"/>
  <c r="AN19" i="18"/>
  <c r="AN29" i="18" s="1"/>
  <c r="AD9" i="18" s="1"/>
  <c r="D19" i="13" s="1"/>
  <c r="AZ29" i="18"/>
  <c r="AV29" i="16"/>
  <c r="AV29" i="14"/>
  <c r="AZ29" i="23"/>
  <c r="AV29" i="15"/>
  <c r="AZ29" i="24"/>
  <c r="AV29" i="19"/>
  <c r="AZ29" i="17"/>
  <c r="AR29" i="14"/>
  <c r="AN19" i="23"/>
  <c r="AN29" i="23" s="1"/>
  <c r="AN19" i="16"/>
  <c r="AN29" i="16" s="1"/>
  <c r="AD9" i="4"/>
  <c r="D14" i="13" s="1"/>
  <c r="AD9" i="23" l="1"/>
  <c r="D24" i="13" s="1"/>
  <c r="AD9" i="15"/>
  <c r="AD9" i="14"/>
  <c r="D15" i="13" s="1"/>
  <c r="AD9" i="16"/>
  <c r="D18" i="13" s="1"/>
  <c r="AD9" i="22"/>
  <c r="D23" i="13" s="1"/>
  <c r="AD9" i="21"/>
  <c r="D22" i="13" s="1"/>
  <c r="AD9" i="19"/>
  <c r="D20" i="13" s="1"/>
  <c r="AD9" i="17"/>
  <c r="AD9" i="24"/>
  <c r="D25" i="13" s="1"/>
  <c r="D17" i="13" l="1"/>
  <c r="D16" i="13"/>
  <c r="D10" i="13"/>
  <c r="G10" i="13" s="1" a="1"/>
  <c r="G10" i="13"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千葉県</author>
  </authors>
  <commentList>
    <comment ref="F19" authorId="0" shapeId="0" xr:uid="{757C952A-DDFD-4AB1-84DF-9F2348B49D06}">
      <text>
        <r>
          <rPr>
            <b/>
            <sz val="9"/>
            <color indexed="81"/>
            <rFont val="MS P ゴシック"/>
            <family val="3"/>
            <charset val="128"/>
          </rPr>
          <t>プルダウンから選択
×：対象期間外
休：休日
工：勤務日</t>
        </r>
      </text>
    </comment>
    <comment ref="D28" authorId="0" shapeId="0" xr:uid="{710EF88D-14FD-47AC-8B03-BBA3D7671FC9}">
      <text>
        <r>
          <rPr>
            <b/>
            <sz val="9"/>
            <color indexed="81"/>
            <rFont val="MS P ゴシック"/>
            <family val="3"/>
            <charset val="128"/>
          </rPr>
          <t>対象者数に合わせて
適宜行を追加してください。</t>
        </r>
      </text>
    </comment>
  </commentList>
</comments>
</file>

<file path=xl/comments10.xml><?xml version="1.0" encoding="utf-8"?>
<comments xmlns="http://schemas.openxmlformats.org/spreadsheetml/2006/main" xmlns:mc="http://schemas.openxmlformats.org/markup-compatibility/2006" xmlns:xr="http://schemas.microsoft.com/office/spreadsheetml/2014/revision" mc:Ignorable="xr">
  <authors>
    <author>千葉県</author>
  </authors>
  <commentList>
    <comment ref="F19" authorId="0" shapeId="0" xr:uid="{AE90F338-BDD8-40C8-A2A7-A6C2ABD16CAB}">
      <text>
        <r>
          <rPr>
            <b/>
            <sz val="9"/>
            <color indexed="81"/>
            <rFont val="MS P ゴシック"/>
            <family val="3"/>
            <charset val="128"/>
          </rPr>
          <t>プルダウンから選択
×：対象期間外
休：休日
工：勤務日</t>
        </r>
      </text>
    </comment>
    <comment ref="D28" authorId="0" shapeId="0" xr:uid="{6D45E007-BC29-4927-809C-FB4110D74EB0}">
      <text>
        <r>
          <rPr>
            <b/>
            <sz val="9"/>
            <color indexed="81"/>
            <rFont val="MS P ゴシック"/>
            <family val="3"/>
            <charset val="128"/>
          </rPr>
          <t>対象者数に合わせて
適宜行を追加してください。</t>
        </r>
      </text>
    </comment>
  </commentList>
</comments>
</file>

<file path=xl/comments11.xml><?xml version="1.0" encoding="utf-8"?>
<comments xmlns="http://schemas.openxmlformats.org/spreadsheetml/2006/main" xmlns:mc="http://schemas.openxmlformats.org/markup-compatibility/2006" xmlns:xr="http://schemas.microsoft.com/office/spreadsheetml/2014/revision" mc:Ignorable="xr">
  <authors>
    <author>千葉県</author>
  </authors>
  <commentList>
    <comment ref="F19" authorId="0" shapeId="0" xr:uid="{7DE8319B-5487-47DD-9DFF-0D2C501C2A67}">
      <text>
        <r>
          <rPr>
            <b/>
            <sz val="9"/>
            <color indexed="81"/>
            <rFont val="MS P ゴシック"/>
            <family val="3"/>
            <charset val="128"/>
          </rPr>
          <t>プルダウンから選択
×：対象期間外
休：休日
工：勤務日</t>
        </r>
      </text>
    </comment>
    <comment ref="D28" authorId="0" shapeId="0" xr:uid="{241B5DF0-C0EE-407F-B608-AE4CE7DBD760}">
      <text>
        <r>
          <rPr>
            <b/>
            <sz val="9"/>
            <color indexed="81"/>
            <rFont val="MS P ゴシック"/>
            <family val="3"/>
            <charset val="128"/>
          </rPr>
          <t>対象者数に合わせて
適宜行を追加してください。</t>
        </r>
      </text>
    </comment>
  </commentList>
</comments>
</file>

<file path=xl/comments12.xml><?xml version="1.0" encoding="utf-8"?>
<comments xmlns="http://schemas.openxmlformats.org/spreadsheetml/2006/main" xmlns:mc="http://schemas.openxmlformats.org/markup-compatibility/2006" xmlns:xr="http://schemas.microsoft.com/office/spreadsheetml/2014/revision" mc:Ignorable="xr">
  <authors>
    <author>千葉県</author>
  </authors>
  <commentList>
    <comment ref="F19" authorId="0" shapeId="0" xr:uid="{A384326B-3206-485A-A910-F445E9554E0E}">
      <text>
        <r>
          <rPr>
            <b/>
            <sz val="9"/>
            <color indexed="81"/>
            <rFont val="MS P ゴシック"/>
            <family val="3"/>
            <charset val="128"/>
          </rPr>
          <t>プルダウンから選択
×：対象期間外
休：休日
工：勤務日</t>
        </r>
      </text>
    </comment>
    <comment ref="D28" authorId="0" shapeId="0" xr:uid="{6E9DA4A3-10D2-43D0-96C5-D982ED369B2D}">
      <text>
        <r>
          <rPr>
            <b/>
            <sz val="9"/>
            <color indexed="81"/>
            <rFont val="MS P ゴシック"/>
            <family val="3"/>
            <charset val="128"/>
          </rPr>
          <t>対象者数に合わせて
適宜行を追加してください。</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千葉県</author>
  </authors>
  <commentList>
    <comment ref="F19" authorId="0" shapeId="0" xr:uid="{9B990364-0C4C-45D2-A969-57C5DE61BD57}">
      <text>
        <r>
          <rPr>
            <b/>
            <sz val="9"/>
            <color indexed="81"/>
            <rFont val="MS P ゴシック"/>
            <family val="3"/>
            <charset val="128"/>
          </rPr>
          <t>プルダウンから選択
×：対象期間外
休：休日
工：勤務日</t>
        </r>
      </text>
    </comment>
    <comment ref="D28" authorId="0" shapeId="0" xr:uid="{A4F1F379-6093-43F2-B8E1-B893CA5D2211}">
      <text>
        <r>
          <rPr>
            <b/>
            <sz val="9"/>
            <color indexed="81"/>
            <rFont val="MS P ゴシック"/>
            <family val="3"/>
            <charset val="128"/>
          </rPr>
          <t>対象者数に合わせて
適宜行を追加してください。</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千葉県</author>
  </authors>
  <commentList>
    <comment ref="F19" authorId="0" shapeId="0" xr:uid="{62383741-6AC4-4B10-9FF8-48136C0C2163}">
      <text>
        <r>
          <rPr>
            <b/>
            <sz val="9"/>
            <color indexed="81"/>
            <rFont val="MS P ゴシック"/>
            <family val="3"/>
            <charset val="128"/>
          </rPr>
          <t>プルダウンから選択
×：対象期間外
休：休日
工：勤務日</t>
        </r>
      </text>
    </comment>
    <comment ref="D28" authorId="0" shapeId="0" xr:uid="{7557D2F0-E205-484E-ABDE-1B2D289571EC}">
      <text>
        <r>
          <rPr>
            <b/>
            <sz val="9"/>
            <color indexed="81"/>
            <rFont val="MS P ゴシック"/>
            <family val="3"/>
            <charset val="128"/>
          </rPr>
          <t>対象者数に合わせて
適宜行を追加してください。</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千葉県</author>
  </authors>
  <commentList>
    <comment ref="F19" authorId="0" shapeId="0" xr:uid="{908E9DD5-8150-44E1-BB84-506B846A5DDC}">
      <text>
        <r>
          <rPr>
            <b/>
            <sz val="9"/>
            <color indexed="81"/>
            <rFont val="MS P ゴシック"/>
            <family val="3"/>
            <charset val="128"/>
          </rPr>
          <t>プルダウンから選択
×：対象期間外
休：休日
工：勤務日</t>
        </r>
      </text>
    </comment>
    <comment ref="D28" authorId="0" shapeId="0" xr:uid="{3F2DBFF4-E971-40B2-A558-4C68178FC908}">
      <text>
        <r>
          <rPr>
            <b/>
            <sz val="9"/>
            <color indexed="81"/>
            <rFont val="MS P ゴシック"/>
            <family val="3"/>
            <charset val="128"/>
          </rPr>
          <t>対象者数に合わせて
適宜行を追加してください。</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千葉県</author>
  </authors>
  <commentList>
    <comment ref="F19" authorId="0" shapeId="0" xr:uid="{117B7E12-AD60-4BCA-83FD-FDAEADE7ED76}">
      <text>
        <r>
          <rPr>
            <b/>
            <sz val="9"/>
            <color indexed="81"/>
            <rFont val="MS P ゴシック"/>
            <family val="3"/>
            <charset val="128"/>
          </rPr>
          <t>プルダウンから選択
×：対象期間外
休：休日
工：勤務日</t>
        </r>
      </text>
    </comment>
    <comment ref="D28" authorId="0" shapeId="0" xr:uid="{E3603EE7-28B9-490D-B3FA-384E126751A4}">
      <text>
        <r>
          <rPr>
            <b/>
            <sz val="9"/>
            <color indexed="81"/>
            <rFont val="MS P ゴシック"/>
            <family val="3"/>
            <charset val="128"/>
          </rPr>
          <t>対象者数に合わせて
適宜行を追加してください。</t>
        </r>
      </text>
    </comment>
  </commentList>
</comments>
</file>

<file path=xl/comments6.xml><?xml version="1.0" encoding="utf-8"?>
<comments xmlns="http://schemas.openxmlformats.org/spreadsheetml/2006/main" xmlns:mc="http://schemas.openxmlformats.org/markup-compatibility/2006" xmlns:xr="http://schemas.microsoft.com/office/spreadsheetml/2014/revision" mc:Ignorable="xr">
  <authors>
    <author>千葉県</author>
  </authors>
  <commentList>
    <comment ref="F19" authorId="0" shapeId="0" xr:uid="{04B0E6DC-A1A4-4683-A97E-427AFBA0F5AC}">
      <text>
        <r>
          <rPr>
            <b/>
            <sz val="9"/>
            <color indexed="81"/>
            <rFont val="MS P ゴシック"/>
            <family val="3"/>
            <charset val="128"/>
          </rPr>
          <t>プルダウンから選択
×：対象期間外
休：休日
工：勤務日</t>
        </r>
      </text>
    </comment>
    <comment ref="D28" authorId="0" shapeId="0" xr:uid="{AB078C54-A8BE-4CC2-BB3D-981492C9537D}">
      <text>
        <r>
          <rPr>
            <b/>
            <sz val="9"/>
            <color indexed="81"/>
            <rFont val="MS P ゴシック"/>
            <family val="3"/>
            <charset val="128"/>
          </rPr>
          <t>対象者数に合わせて
適宜行を追加してください。</t>
        </r>
      </text>
    </comment>
  </commentList>
</comments>
</file>

<file path=xl/comments7.xml><?xml version="1.0" encoding="utf-8"?>
<comments xmlns="http://schemas.openxmlformats.org/spreadsheetml/2006/main" xmlns:mc="http://schemas.openxmlformats.org/markup-compatibility/2006" xmlns:xr="http://schemas.microsoft.com/office/spreadsheetml/2014/revision" mc:Ignorable="xr">
  <authors>
    <author>千葉県</author>
  </authors>
  <commentList>
    <comment ref="F19" authorId="0" shapeId="0" xr:uid="{AD971A15-C564-4F1B-A533-A5FCDBD7E223}">
      <text>
        <r>
          <rPr>
            <b/>
            <sz val="9"/>
            <color indexed="81"/>
            <rFont val="MS P ゴシック"/>
            <family val="3"/>
            <charset val="128"/>
          </rPr>
          <t>プルダウンから選択
×：対象期間外
休：休日
工：勤務日</t>
        </r>
      </text>
    </comment>
    <comment ref="D28" authorId="0" shapeId="0" xr:uid="{6EEED8DB-2AAA-4982-BA42-06808FA0F277}">
      <text>
        <r>
          <rPr>
            <b/>
            <sz val="9"/>
            <color indexed="81"/>
            <rFont val="MS P ゴシック"/>
            <family val="3"/>
            <charset val="128"/>
          </rPr>
          <t>対象者数に合わせて
適宜行を追加してください。</t>
        </r>
      </text>
    </comment>
  </commentList>
</comments>
</file>

<file path=xl/comments8.xml><?xml version="1.0" encoding="utf-8"?>
<comments xmlns="http://schemas.openxmlformats.org/spreadsheetml/2006/main" xmlns:mc="http://schemas.openxmlformats.org/markup-compatibility/2006" xmlns:xr="http://schemas.microsoft.com/office/spreadsheetml/2014/revision" mc:Ignorable="xr">
  <authors>
    <author>千葉県</author>
  </authors>
  <commentList>
    <comment ref="F19" authorId="0" shapeId="0" xr:uid="{DBAD583F-BABD-4878-B126-4229A68F9734}">
      <text>
        <r>
          <rPr>
            <b/>
            <sz val="9"/>
            <color indexed="81"/>
            <rFont val="MS P ゴシック"/>
            <family val="3"/>
            <charset val="128"/>
          </rPr>
          <t>プルダウンから選択
×：対象期間外
休：休日
工：勤務日</t>
        </r>
      </text>
    </comment>
    <comment ref="D28" authorId="0" shapeId="0" xr:uid="{620DF4F3-172E-4BF2-BA25-6B881E25489F}">
      <text>
        <r>
          <rPr>
            <b/>
            <sz val="9"/>
            <color indexed="81"/>
            <rFont val="MS P ゴシック"/>
            <family val="3"/>
            <charset val="128"/>
          </rPr>
          <t>対象者数に合わせて
適宜行を追加してください。</t>
        </r>
      </text>
    </comment>
  </commentList>
</comments>
</file>

<file path=xl/comments9.xml><?xml version="1.0" encoding="utf-8"?>
<comments xmlns="http://schemas.openxmlformats.org/spreadsheetml/2006/main" xmlns:mc="http://schemas.openxmlformats.org/markup-compatibility/2006" xmlns:xr="http://schemas.microsoft.com/office/spreadsheetml/2014/revision" mc:Ignorable="xr">
  <authors>
    <author>千葉県</author>
  </authors>
  <commentList>
    <comment ref="F19" authorId="0" shapeId="0" xr:uid="{FD7424CE-38E4-477A-B024-B950DF1E8A16}">
      <text>
        <r>
          <rPr>
            <b/>
            <sz val="9"/>
            <color indexed="81"/>
            <rFont val="MS P ゴシック"/>
            <family val="3"/>
            <charset val="128"/>
          </rPr>
          <t>プルダウンから選択
×：対象期間外
休：休日
工：勤務日</t>
        </r>
      </text>
    </comment>
    <comment ref="D28" authorId="0" shapeId="0" xr:uid="{62D38FA6-6749-4402-B2D9-5B50C24C6BFA}">
      <text>
        <r>
          <rPr>
            <b/>
            <sz val="9"/>
            <color indexed="81"/>
            <rFont val="MS P ゴシック"/>
            <family val="3"/>
            <charset val="128"/>
          </rPr>
          <t>対象者数に合わせて
適宜行を追加してください。</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<sst xmlns="http://schemas.openxmlformats.org/spreadsheetml/2006/main" count="3423" uniqueCount="74">
  <si>
    <t>会社名</t>
    <rPh sb="0" eb="2">
      <t>カイシャ</t>
    </rPh>
    <phoneticPr fontId="5"/>
  </si>
  <si>
    <t>氏名</t>
    <rPh sb="0" eb="2">
      <t>シメイ</t>
    </rPh>
    <phoneticPr fontId="5"/>
  </si>
  <si>
    <t>A建設</t>
    <rPh sb="1" eb="3">
      <t>ケンセツ</t>
    </rPh>
    <phoneticPr fontId="5"/>
  </si>
  <si>
    <t>B建設（一次下請）</t>
    <rPh sb="1" eb="3">
      <t>ケンセツ</t>
    </rPh>
    <rPh sb="4" eb="6">
      <t>イチジ</t>
    </rPh>
    <rPh sb="6" eb="8">
      <t>シタウ</t>
    </rPh>
    <phoneticPr fontId="5"/>
  </si>
  <si>
    <t>C建設（二次下請）</t>
    <rPh sb="1" eb="3">
      <t>ケンセツ</t>
    </rPh>
    <rPh sb="4" eb="6">
      <t>ニジ</t>
    </rPh>
    <rPh sb="6" eb="8">
      <t>シタウ</t>
    </rPh>
    <phoneticPr fontId="5"/>
  </si>
  <si>
    <t>休</t>
    <rPh sb="0" eb="1">
      <t>ヤス</t>
    </rPh>
    <phoneticPr fontId="5"/>
  </si>
  <si>
    <t>休日
日数</t>
    <rPh sb="0" eb="2">
      <t>キュウジツ</t>
    </rPh>
    <rPh sb="3" eb="5">
      <t>ニッスウ</t>
    </rPh>
    <phoneticPr fontId="5"/>
  </si>
  <si>
    <t>リスト</t>
    <phoneticPr fontId="5"/>
  </si>
  <si>
    <t>対象
日数</t>
    <rPh sb="0" eb="2">
      <t>タイショウ</t>
    </rPh>
    <rPh sb="3" eb="5">
      <t>ニッスウ</t>
    </rPh>
    <phoneticPr fontId="5"/>
  </si>
  <si>
    <t>休日率</t>
    <rPh sb="0" eb="2">
      <t>キュウジツ</t>
    </rPh>
    <rPh sb="2" eb="3">
      <t>リツ</t>
    </rPh>
    <phoneticPr fontId="5"/>
  </si>
  <si>
    <t>平均
休日率</t>
    <rPh sb="0" eb="2">
      <t>ヘイキン</t>
    </rPh>
    <rPh sb="3" eb="5">
      <t>キュウジツ</t>
    </rPh>
    <rPh sb="5" eb="6">
      <t>リツ</t>
    </rPh>
    <phoneticPr fontId="5"/>
  </si>
  <si>
    <t>※対象者数に応じて、行の追加削除を適切に行うこと。</t>
    <rPh sb="1" eb="4">
      <t>タイショウシャ</t>
    </rPh>
    <rPh sb="4" eb="5">
      <t>スウ</t>
    </rPh>
    <rPh sb="6" eb="7">
      <t>オウ</t>
    </rPh>
    <rPh sb="10" eb="11">
      <t>ギョウ</t>
    </rPh>
    <rPh sb="12" eb="14">
      <t>ツイカ</t>
    </rPh>
    <rPh sb="14" eb="16">
      <t>サクジョ</t>
    </rPh>
    <rPh sb="17" eb="19">
      <t>テキセツ</t>
    </rPh>
    <rPh sb="20" eb="21">
      <t>オコナ</t>
    </rPh>
    <phoneticPr fontId="5"/>
  </si>
  <si>
    <t>※対象日数について、元請会社は現場着手日から現場完成日までの期間、下請会社は施工体制台帳上の工期における技術者、技能労働者及び現場代理人の従事日数とする。</t>
    <rPh sb="1" eb="3">
      <t>タイショウ</t>
    </rPh>
    <rPh sb="3" eb="5">
      <t>ニッスウ</t>
    </rPh>
    <rPh sb="4" eb="5">
      <t>キジツ</t>
    </rPh>
    <rPh sb="10" eb="12">
      <t>モトウ</t>
    </rPh>
    <rPh sb="12" eb="14">
      <t>カイシャ</t>
    </rPh>
    <rPh sb="15" eb="17">
      <t>ゲンバ</t>
    </rPh>
    <rPh sb="17" eb="19">
      <t>チャクシュ</t>
    </rPh>
    <rPh sb="19" eb="20">
      <t>ニチ</t>
    </rPh>
    <rPh sb="22" eb="24">
      <t>ゲンバ</t>
    </rPh>
    <rPh sb="24" eb="26">
      <t>カンセイ</t>
    </rPh>
    <rPh sb="26" eb="27">
      <t>ニチ</t>
    </rPh>
    <rPh sb="30" eb="32">
      <t>キカン</t>
    </rPh>
    <rPh sb="69" eb="71">
      <t>ジュウジ</t>
    </rPh>
    <rPh sb="71" eb="73">
      <t>ニッスウ</t>
    </rPh>
    <phoneticPr fontId="5"/>
  </si>
  <si>
    <t>第4週</t>
    <rPh sb="0" eb="1">
      <t>ダイ</t>
    </rPh>
    <rPh sb="2" eb="3">
      <t>シュウ</t>
    </rPh>
    <phoneticPr fontId="5"/>
  </si>
  <si>
    <t>第3週</t>
    <rPh sb="0" eb="1">
      <t>ダイ</t>
    </rPh>
    <rPh sb="2" eb="3">
      <t>シュウ</t>
    </rPh>
    <phoneticPr fontId="5"/>
  </si>
  <si>
    <t>第2週</t>
    <rPh sb="0" eb="1">
      <t>ダイ</t>
    </rPh>
    <rPh sb="2" eb="3">
      <t>シュウ</t>
    </rPh>
    <phoneticPr fontId="5"/>
  </si>
  <si>
    <t>第1週</t>
    <rPh sb="0" eb="1">
      <t>ダイ</t>
    </rPh>
    <rPh sb="2" eb="3">
      <t>シュウ</t>
    </rPh>
    <phoneticPr fontId="5"/>
  </si>
  <si>
    <t>第5週</t>
    <rPh sb="0" eb="1">
      <t>ダイ</t>
    </rPh>
    <rPh sb="2" eb="3">
      <t>シュウ</t>
    </rPh>
    <phoneticPr fontId="5"/>
  </si>
  <si>
    <t>平均
休日率</t>
    <phoneticPr fontId="5"/>
  </si>
  <si>
    <t>当月</t>
    <rPh sb="0" eb="1">
      <t>トウ</t>
    </rPh>
    <rPh sb="1" eb="2">
      <t>ツキ</t>
    </rPh>
    <phoneticPr fontId="5"/>
  </si>
  <si>
    <t>工事名</t>
    <rPh sb="0" eb="3">
      <t>コウジメイ</t>
    </rPh>
    <phoneticPr fontId="5"/>
  </si>
  <si>
    <t>工事場所</t>
    <rPh sb="0" eb="2">
      <t>コウジ</t>
    </rPh>
    <rPh sb="2" eb="4">
      <t>バショ</t>
    </rPh>
    <phoneticPr fontId="5"/>
  </si>
  <si>
    <t>工期</t>
    <rPh sb="0" eb="2">
      <t>コウキ</t>
    </rPh>
    <phoneticPr fontId="5"/>
  </si>
  <si>
    <t>～</t>
    <phoneticPr fontId="5"/>
  </si>
  <si>
    <t>現場着手日</t>
    <rPh sb="0" eb="2">
      <t>ゲンバ</t>
    </rPh>
    <rPh sb="2" eb="4">
      <t>チャクシュ</t>
    </rPh>
    <rPh sb="4" eb="5">
      <t>ビ</t>
    </rPh>
    <phoneticPr fontId="5"/>
  </si>
  <si>
    <t>現場完了日</t>
    <rPh sb="0" eb="2">
      <t>ゲンバ</t>
    </rPh>
    <rPh sb="2" eb="4">
      <t>カンリョウ</t>
    </rPh>
    <rPh sb="4" eb="5">
      <t>ビ</t>
    </rPh>
    <phoneticPr fontId="5"/>
  </si>
  <si>
    <t>受注者名</t>
    <rPh sb="0" eb="3">
      <t>ジュチュウシャ</t>
    </rPh>
    <rPh sb="3" eb="4">
      <t>メイ</t>
    </rPh>
    <phoneticPr fontId="5"/>
  </si>
  <si>
    <t>年</t>
    <rPh sb="0" eb="1">
      <t>ネン</t>
    </rPh>
    <phoneticPr fontId="5"/>
  </si>
  <si>
    <t>月</t>
    <rPh sb="0" eb="1">
      <t>ガツ</t>
    </rPh>
    <phoneticPr fontId="5"/>
  </si>
  <si>
    <t>休日確保状況</t>
    <rPh sb="0" eb="2">
      <t>キュウジツ</t>
    </rPh>
    <rPh sb="2" eb="4">
      <t>カクホ</t>
    </rPh>
    <rPh sb="4" eb="6">
      <t>ジョウキョウ</t>
    </rPh>
    <phoneticPr fontId="5"/>
  </si>
  <si>
    <t>工</t>
    <rPh sb="0" eb="1">
      <t>コウ</t>
    </rPh>
    <phoneticPr fontId="5"/>
  </si>
  <si>
    <t>○○</t>
  </si>
  <si>
    <t>△△</t>
  </si>
  <si>
    <t>◇◇</t>
  </si>
  <si>
    <t>●●</t>
  </si>
  <si>
    <t>■■</t>
  </si>
  <si>
    <t>◆◆</t>
  </si>
  <si>
    <t>×</t>
    <phoneticPr fontId="5"/>
  </si>
  <si>
    <t>週休２日判定</t>
  </si>
  <si>
    <t>週休２日判定</t>
    <phoneticPr fontId="5"/>
  </si>
  <si>
    <t>×</t>
  </si>
  <si>
    <t>月単位</t>
    <rPh sb="0" eb="3">
      <t>ツキタンイ</t>
    </rPh>
    <phoneticPr fontId="15"/>
  </si>
  <si>
    <t>当月達成状況</t>
    <rPh sb="0" eb="1">
      <t>トウ</t>
    </rPh>
    <rPh sb="1" eb="2">
      <t>ツキ</t>
    </rPh>
    <rPh sb="2" eb="6">
      <t>タッセイジョウキョウ</t>
    </rPh>
    <phoneticPr fontId="15"/>
  </si>
  <si>
    <t>週単位</t>
    <rPh sb="0" eb="1">
      <t>シュウ</t>
    </rPh>
    <rPh sb="1" eb="3">
      <t>タンイ</t>
    </rPh>
    <phoneticPr fontId="5"/>
  </si>
  <si>
    <t>月単位</t>
    <rPh sb="0" eb="3">
      <t>ツキタンイ</t>
    </rPh>
    <phoneticPr fontId="5"/>
  </si>
  <si>
    <t>通期</t>
    <rPh sb="0" eb="2">
      <t>ツウキ</t>
    </rPh>
    <phoneticPr fontId="5"/>
  </si>
  <si>
    <t>1ヶ月目</t>
    <rPh sb="2" eb="4">
      <t>ゲツメ</t>
    </rPh>
    <phoneticPr fontId="5"/>
  </si>
  <si>
    <t>2ヶ月目</t>
    <rPh sb="2" eb="4">
      <t>ゲツメ</t>
    </rPh>
    <phoneticPr fontId="5"/>
  </si>
  <si>
    <t>3ヶ月目</t>
    <rPh sb="2" eb="4">
      <t>ゲツメ</t>
    </rPh>
    <phoneticPr fontId="5"/>
  </si>
  <si>
    <t>4ヶ月目</t>
    <rPh sb="2" eb="4">
      <t>ゲツメ</t>
    </rPh>
    <phoneticPr fontId="5"/>
  </si>
  <si>
    <t>5ヶ月目</t>
    <rPh sb="2" eb="4">
      <t>ゲツメ</t>
    </rPh>
    <phoneticPr fontId="5"/>
  </si>
  <si>
    <t>6ヶ月目</t>
    <rPh sb="2" eb="4">
      <t>ゲツメ</t>
    </rPh>
    <phoneticPr fontId="5"/>
  </si>
  <si>
    <t>週単位</t>
    <rPh sb="0" eb="3">
      <t>シュウタンイ</t>
    </rPh>
    <phoneticPr fontId="5"/>
  </si>
  <si>
    <t>全体</t>
    <rPh sb="0" eb="2">
      <t>ゼンタイ</t>
    </rPh>
    <phoneticPr fontId="5"/>
  </si>
  <si>
    <t>平均休日率</t>
    <rPh sb="0" eb="5">
      <t>ヘイキンキュウジツリツ</t>
    </rPh>
    <phoneticPr fontId="5"/>
  </si>
  <si>
    <t>※技術者、技能労働者及び現場代理人の休日が確認できる書類を提示すること。</t>
    <rPh sb="1" eb="4">
      <t>ギジュツシャ</t>
    </rPh>
    <rPh sb="5" eb="7">
      <t>ギノウ</t>
    </rPh>
    <rPh sb="7" eb="10">
      <t>ロウドウシャ</t>
    </rPh>
    <rPh sb="10" eb="11">
      <t>オヨ</t>
    </rPh>
    <rPh sb="12" eb="14">
      <t>ゲンバ</t>
    </rPh>
    <rPh sb="14" eb="17">
      <t>ダイリニン</t>
    </rPh>
    <rPh sb="18" eb="20">
      <t>キュウジツ</t>
    </rPh>
    <rPh sb="21" eb="23">
      <t>カクニン</t>
    </rPh>
    <rPh sb="26" eb="28">
      <t>ショルイ</t>
    </rPh>
    <rPh sb="29" eb="31">
      <t>テイジ</t>
    </rPh>
    <phoneticPr fontId="5"/>
  </si>
  <si>
    <t>様式2：休日確保状況チェック表</t>
    <rPh sb="0" eb="2">
      <t>ヨウシキ</t>
    </rPh>
    <phoneticPr fontId="5"/>
  </si>
  <si>
    <t>※「会社名」、「氏名」、「休日確保状況」欄に記入する。（”休”：休日、”×”：対象期間外、工：対象期間）</t>
    <rPh sb="2" eb="5">
      <t>カイシャメイ</t>
    </rPh>
    <rPh sb="8" eb="10">
      <t>シメイ</t>
    </rPh>
    <rPh sb="13" eb="15">
      <t>キュウジツ</t>
    </rPh>
    <rPh sb="15" eb="17">
      <t>カクホ</t>
    </rPh>
    <rPh sb="17" eb="19">
      <t>ジョウキョウ</t>
    </rPh>
    <rPh sb="20" eb="21">
      <t>ラン</t>
    </rPh>
    <rPh sb="22" eb="24">
      <t>キニュウ</t>
    </rPh>
    <rPh sb="29" eb="30">
      <t>ヤス</t>
    </rPh>
    <rPh sb="32" eb="34">
      <t>キュウジツ</t>
    </rPh>
    <rPh sb="39" eb="41">
      <t>タイショウ</t>
    </rPh>
    <rPh sb="41" eb="43">
      <t>キカン</t>
    </rPh>
    <rPh sb="43" eb="44">
      <t>ガイ</t>
    </rPh>
    <rPh sb="45" eb="46">
      <t>コウ</t>
    </rPh>
    <rPh sb="47" eb="49">
      <t>タイショウ</t>
    </rPh>
    <rPh sb="49" eb="51">
      <t>キカン</t>
    </rPh>
    <phoneticPr fontId="5"/>
  </si>
  <si>
    <t>#週目</t>
    <phoneticPr fontId="5"/>
  </si>
  <si>
    <t>○</t>
    <phoneticPr fontId="5"/>
  </si>
  <si>
    <t>7ヶ月目</t>
    <rPh sb="2" eb="4">
      <t>ゲツメ</t>
    </rPh>
    <phoneticPr fontId="5"/>
  </si>
  <si>
    <t>8ヶ月目</t>
    <rPh sb="2" eb="4">
      <t>ゲツメ</t>
    </rPh>
    <phoneticPr fontId="5"/>
  </si>
  <si>
    <t>9ヶ月目</t>
    <rPh sb="2" eb="4">
      <t>ゲツメ</t>
    </rPh>
    <phoneticPr fontId="5"/>
  </si>
  <si>
    <t>10ヶ月目</t>
    <rPh sb="3" eb="5">
      <t>ゲツメ</t>
    </rPh>
    <phoneticPr fontId="5"/>
  </si>
  <si>
    <t>11ヶ月目</t>
    <rPh sb="3" eb="5">
      <t>ゲツメ</t>
    </rPh>
    <phoneticPr fontId="5"/>
  </si>
  <si>
    <t>12ヶ月目</t>
    <rPh sb="3" eb="5">
      <t>ゲツメ</t>
    </rPh>
    <phoneticPr fontId="5"/>
  </si>
  <si>
    <t>工期数に応じて行を追加・削除してください</t>
    <phoneticPr fontId="5"/>
  </si>
  <si>
    <t>経費補正区分</t>
    <rPh sb="0" eb="2">
      <t>ケイヒ</t>
    </rPh>
    <rPh sb="2" eb="6">
      <t>ホセイクブン</t>
    </rPh>
    <phoneticPr fontId="5"/>
  </si>
  <si>
    <t>○</t>
    <phoneticPr fontId="5"/>
  </si>
  <si>
    <t>週単位</t>
    <rPh sb="0" eb="3">
      <t>シュウタンイ</t>
    </rPh>
    <phoneticPr fontId="15"/>
  </si>
  <si>
    <t>〇〇工事</t>
    <phoneticPr fontId="5"/>
  </si>
  <si>
    <t>さいたま市</t>
    <phoneticPr fontId="5"/>
  </si>
  <si>
    <t>現場完了日</t>
    <phoneticPr fontId="5"/>
  </si>
  <si>
    <t>○○建設株式会社</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</si>
</sst>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6" formatCode="&quot;¥&quot;#,##0;[Red]&quot;¥&quot;\-#,##0"/>
    <numFmt numFmtId="176" formatCode="d"/>
    <numFmt numFmtId="177" formatCode="0.0%"/>
    <numFmt numFmtId="178" formatCode="[$-411]ge\.m\.d;@"/>
    <numFmt numFmtId="179" formatCode="mm"/>
    <numFmt numFmtId="180" formatCode="aaa"/>
  </numFmts>
  <fonts count="18">
    <font>
      <sz val="11"/>
      <color theme="1"/>
      <name val="ＭＳ Ｐゴシック"/>
      <family val="3"/>
      <charset val="128"/>
      <scheme val="minor"/>
    </font>
    <font>
      <sz val="11"/>
      <name val="ＭＳ Ｐゴシック"/>
      <family val="3"/>
      <charset val="128"/>
    </font>
    <font>
      <sz val="10"/>
      <name val="ＭＳ 明朝"/>
      <family val="1"/>
      <charset val="128"/>
    </font>
    <font>
      <sz val="11"/>
      <color indexed="8"/>
      <name val="ＭＳ Ｐゴシック"/>
      <family val="3"/>
      <charset val="128"/>
    </font>
    <font>
      <sz val="11"/>
      <color theme="1"/>
      <name val="ＭＳ Ｐゴシック"/>
      <family val="3"/>
      <charset val="128"/>
      <scheme val="minor"/>
    </font>
    <font>
      <sz val="6"/>
      <name val="ＭＳ Ｐゴシック"/>
      <family val="3"/>
      <charset val="128"/>
      <scheme val="minor"/>
    </font>
    <font>
      <sz val="12"/>
      <color theme="1"/>
      <name val="HG丸ｺﾞｼｯｸM-PRO"/>
      <family val="3"/>
      <charset val="128"/>
    </font>
    <font>
      <sz val="11"/>
      <color theme="1"/>
      <name val="游ゴシック"/>
      <family val="3"/>
      <charset val="128"/>
    </font>
    <font>
      <b/>
      <sz val="11"/>
      <color rgb="FFFF0000"/>
      <name val="ＭＳ Ｐゴシック"/>
      <family val="3"/>
      <charset val="128"/>
      <scheme val="minor"/>
    </font>
    <font>
      <b/>
      <sz val="9"/>
      <color indexed="81"/>
      <name val="MS P ゴシック"/>
      <family val="3"/>
      <charset val="128"/>
    </font>
    <font>
      <sz val="10"/>
      <color theme="1"/>
      <name val="游ゴシック"/>
      <family val="3"/>
      <charset val="128"/>
    </font>
    <font>
      <sz val="11"/>
      <color rgb="FFFF0000"/>
      <name val="ＭＳ Ｐゴシック"/>
      <family val="3"/>
      <charset val="128"/>
      <scheme val="minor"/>
    </font>
    <font>
      <sz val="12"/>
      <color theme="1"/>
      <name val="ＭＳ ゴシック"/>
      <family val="3"/>
      <charset val="128"/>
    </font>
    <font>
      <sz val="12"/>
      <color theme="0"/>
      <name val="ＭＳ ゴシック"/>
      <family val="3"/>
      <charset val="128"/>
    </font>
    <font>
      <sz val="11"/>
      <color theme="1"/>
      <name val="ＭＳ Ｐ明朝"/>
      <family val="1"/>
      <charset val="128"/>
    </font>
    <font>
      <sz val="6"/>
      <name val="ＭＳ Ｐ明朝"/>
      <family val="1"/>
      <charset val="128"/>
    </font>
    <font>
      <sz val="10"/>
      <name val="游ゴシック"/>
      <family val="3"/>
      <charset val="128"/>
    </font>
    <font>
      <sz val="11"/>
      <color theme="1"/>
      <name val="ＭＳ ゴシック"/>
      <family val="3"/>
      <charset val="128"/>
    </font>
  </fonts>
  <fills count="9">
    <fill>
      <patternFill patternType="none"/>
    </fill>
    <fill>
      <patternFill patternType="gray125"/>
    </fill>
    <fill>
      <patternFill patternType="solid">
        <fgColor rgb="FFFFFF00"/>
        <bgColor indexed="64"/>
      </patternFill>
    </fill>
    <fill>
      <patternFill patternType="solid">
        <fgColor theme="7" tint="0.79998168889431442"/>
        <bgColor indexed="64"/>
      </patternFill>
    </fill>
    <fill>
      <patternFill patternType="solid">
        <fgColor theme="0"/>
        <bgColor indexed="64"/>
      </patternFill>
    </fill>
    <fill>
      <patternFill patternType="solid">
        <fgColor theme="6" tint="0.79998168889431442"/>
        <bgColor indexed="64"/>
      </patternFill>
    </fill>
    <fill>
      <patternFill patternType="solid">
        <fgColor theme="0" tint="-0.14999847407452621"/>
        <bgColor indexed="64"/>
      </patternFill>
    </fill>
    <fill>
      <patternFill patternType="solid">
        <fgColor theme="0" tint="-4.9989318521683403E-2"/>
        <bgColor indexed="64"/>
      </patternFill>
    </fill>
    <fill>
      <patternFill patternType="solid">
        <fgColor theme="9" tint="0.79998168889431442"/>
        <bgColor indexed="64"/>
      </patternFill>
    </fill>
  </fills>
  <borders count="26">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style="thin">
        <color indexed="64"/>
      </top>
      <bottom style="thin">
        <color indexed="64"/>
      </bottom>
      <diagonal/>
    </border>
    <border>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thin">
        <color indexed="64"/>
      </right>
      <top/>
      <bottom/>
      <diagonal/>
    </border>
    <border>
      <left/>
      <right style="thin">
        <color indexed="64"/>
      </right>
      <top/>
      <bottom/>
      <diagonal/>
    </border>
    <border>
      <left style="thin">
        <color indexed="64"/>
      </left>
      <right/>
      <top style="medium">
        <color indexed="64"/>
      </top>
      <bottom style="thin">
        <color indexed="64"/>
      </bottom>
      <diagonal/>
    </border>
    <border>
      <left style="thin">
        <color indexed="64"/>
      </left>
      <right/>
      <top style="thin">
        <color indexed="64"/>
      </top>
      <bottom style="medium">
        <color indexed="64"/>
      </bottom>
      <diagonal/>
    </border>
    <border>
      <left style="medium">
        <color indexed="64"/>
      </left>
      <right style="medium">
        <color indexed="64"/>
      </right>
      <top/>
      <bottom style="medium">
        <color indexed="64"/>
      </bottom>
      <diagonal/>
    </border>
    <border>
      <left style="medium">
        <color indexed="64"/>
      </left>
      <right style="medium">
        <color indexed="64"/>
      </right>
      <top style="medium">
        <color indexed="64"/>
      </top>
      <bottom style="thin">
        <color indexed="64"/>
      </bottom>
      <diagonal/>
    </border>
  </borders>
  <cellStyleXfs count="13">
    <xf numFmtId="0" fontId="0" fillId="0" borderId="0">
      <alignment vertical="center"/>
    </xf>
    <xf numFmtId="38" fontId="1" fillId="0" borderId="0" applyFont="0" applyFill="0" applyBorder="0" applyAlignment="0" applyProtection="0"/>
    <xf numFmtId="38" fontId="2" fillId="0" borderId="0" applyFont="0" applyFill="0" applyBorder="0" applyAlignment="0" applyProtection="0">
      <alignment vertical="center"/>
    </xf>
    <xf numFmtId="38" fontId="4" fillId="0" borderId="0" applyFont="0" applyFill="0" applyBorder="0" applyAlignment="0" applyProtection="0">
      <alignment vertical="center"/>
    </xf>
    <xf numFmtId="6" fontId="1" fillId="0" borderId="0" applyFont="0" applyFill="0" applyBorder="0" applyAlignment="0" applyProtection="0"/>
    <xf numFmtId="6" fontId="4" fillId="0" borderId="0" applyFont="0" applyFill="0" applyBorder="0" applyAlignment="0" applyProtection="0">
      <alignment vertical="center"/>
    </xf>
    <xf numFmtId="0" fontId="3" fillId="0" borderId="0">
      <alignment vertical="center"/>
    </xf>
    <xf numFmtId="0" fontId="4" fillId="0" borderId="0">
      <alignment vertical="center"/>
    </xf>
    <xf numFmtId="0" fontId="1" fillId="0" borderId="0"/>
    <xf numFmtId="0" fontId="2" fillId="0" borderId="0">
      <alignment vertical="center"/>
    </xf>
    <xf numFmtId="0" fontId="4" fillId="0" borderId="0">
      <alignment vertical="center"/>
    </xf>
    <xf numFmtId="0" fontId="14" fillId="0" borderId="0">
      <alignment vertical="center"/>
    </xf>
    <xf numFmtId="9" fontId="4" fillId="0" borderId="0" applyFont="0" applyFill="0" applyBorder="0" applyAlignment="0" applyProtection="0">
      <alignment vertical="center"/>
    </xf>
  </cellStyleXfs>
  <cellXfs count="88">
    <xf numFmtId="0" fontId="0" fillId="0" borderId="0" xfId="0">
      <alignment vertical="center"/>
    </xf>
    <xf numFmtId="0" fontId="6" fillId="0" borderId="0" xfId="0" applyFont="1">
      <alignment vertical="center"/>
    </xf>
    <xf numFmtId="0" fontId="7" fillId="0" borderId="0" xfId="0" applyFont="1">
      <alignment vertical="center"/>
    </xf>
    <xf numFmtId="0" fontId="7" fillId="0" borderId="0" xfId="0" applyFont="1" applyAlignment="1">
      <alignment vertical="center"/>
    </xf>
    <xf numFmtId="0" fontId="7" fillId="0" borderId="1" xfId="0" applyFont="1" applyBorder="1">
      <alignment vertical="center"/>
    </xf>
    <xf numFmtId="0" fontId="7" fillId="0" borderId="0" xfId="0" applyFont="1" applyFill="1" applyBorder="1" applyAlignment="1">
      <alignment horizontal="center" vertical="center"/>
    </xf>
    <xf numFmtId="0" fontId="0" fillId="0" borderId="0" xfId="0" applyAlignment="1">
      <alignment horizontal="center" vertical="center"/>
    </xf>
    <xf numFmtId="0" fontId="8" fillId="2" borderId="0" xfId="0" applyFont="1" applyFill="1">
      <alignment vertical="center"/>
    </xf>
    <xf numFmtId="0" fontId="8" fillId="0" borderId="0" xfId="0" applyFont="1" applyFill="1">
      <alignment vertical="center"/>
    </xf>
    <xf numFmtId="0" fontId="0" fillId="0" borderId="0" xfId="0" applyFill="1">
      <alignment vertical="center"/>
    </xf>
    <xf numFmtId="177" fontId="7" fillId="0" borderId="1" xfId="0" applyNumberFormat="1" applyFont="1" applyBorder="1">
      <alignment vertical="center"/>
    </xf>
    <xf numFmtId="0" fontId="7" fillId="0" borderId="1" xfId="0" applyFont="1" applyBorder="1" applyAlignment="1">
      <alignment horizontal="center" vertical="center"/>
    </xf>
    <xf numFmtId="0" fontId="7" fillId="0" borderId="1" xfId="0" applyFont="1" applyBorder="1" applyAlignment="1">
      <alignment horizontal="center" vertical="center"/>
    </xf>
    <xf numFmtId="0" fontId="7" fillId="0" borderId="1" xfId="0" applyFont="1" applyBorder="1" applyAlignment="1">
      <alignment horizontal="center" vertical="center"/>
    </xf>
    <xf numFmtId="176" fontId="10" fillId="0" borderId="7" xfId="0" applyNumberFormat="1" applyFont="1" applyBorder="1" applyAlignment="1">
      <alignment vertical="center" shrinkToFit="1"/>
    </xf>
    <xf numFmtId="176" fontId="10" fillId="0" borderId="8" xfId="0" applyNumberFormat="1" applyFont="1" applyBorder="1" applyAlignment="1">
      <alignment vertical="center" shrinkToFit="1"/>
    </xf>
    <xf numFmtId="176" fontId="10" fillId="0" borderId="9" xfId="0" applyNumberFormat="1" applyFont="1" applyBorder="1" applyAlignment="1">
      <alignment vertical="center" shrinkToFit="1"/>
    </xf>
    <xf numFmtId="0" fontId="12" fillId="0" borderId="1" xfId="0" applyFont="1" applyBorder="1" applyAlignment="1">
      <alignment horizontal="right" vertical="center"/>
    </xf>
    <xf numFmtId="0" fontId="12" fillId="0" borderId="6" xfId="0" applyFont="1" applyBorder="1" applyAlignment="1">
      <alignment horizontal="center" vertical="center"/>
    </xf>
    <xf numFmtId="0" fontId="11" fillId="0" borderId="0" xfId="0" applyFont="1" applyAlignment="1">
      <alignment horizontal="center" vertical="center"/>
    </xf>
    <xf numFmtId="0" fontId="13" fillId="4" borderId="11" xfId="0" applyFont="1" applyFill="1" applyBorder="1" applyAlignment="1">
      <alignment horizontal="center" vertical="center"/>
    </xf>
    <xf numFmtId="0" fontId="0" fillId="2" borderId="0" xfId="0" applyFill="1" applyBorder="1" applyAlignment="1">
      <alignment horizontal="right" vertical="center"/>
    </xf>
    <xf numFmtId="0" fontId="0" fillId="0" borderId="0" xfId="0" applyBorder="1">
      <alignment vertical="center"/>
    </xf>
    <xf numFmtId="0" fontId="7" fillId="5" borderId="1" xfId="0" applyFont="1" applyFill="1" applyBorder="1" applyAlignment="1">
      <alignment horizontal="center" vertical="center"/>
    </xf>
    <xf numFmtId="0" fontId="0" fillId="0" borderId="1" xfId="0" applyBorder="1">
      <alignment vertical="center"/>
    </xf>
    <xf numFmtId="0" fontId="0" fillId="0" borderId="17" xfId="0" applyBorder="1" applyAlignment="1">
      <alignment horizontal="center" vertical="center"/>
    </xf>
    <xf numFmtId="0" fontId="0" fillId="0" borderId="19" xfId="0" applyBorder="1" applyAlignment="1">
      <alignment horizontal="center" vertical="center"/>
    </xf>
    <xf numFmtId="0" fontId="0" fillId="6" borderId="1" xfId="0" applyFill="1" applyBorder="1" applyAlignment="1">
      <alignment horizontal="center" vertical="center"/>
    </xf>
    <xf numFmtId="177" fontId="0" fillId="0" borderId="0" xfId="0" applyNumberFormat="1">
      <alignment vertical="center"/>
    </xf>
    <xf numFmtId="0" fontId="7" fillId="0" borderId="1" xfId="0" applyFont="1" applyBorder="1" applyAlignment="1">
      <alignment horizontal="center" vertical="center"/>
    </xf>
    <xf numFmtId="176" fontId="10" fillId="0" borderId="1" xfId="0" applyNumberFormat="1" applyFont="1" applyBorder="1" applyAlignment="1">
      <alignment vertical="center" shrinkToFit="1"/>
    </xf>
    <xf numFmtId="180" fontId="10" fillId="0" borderId="1" xfId="0" applyNumberFormat="1" applyFont="1" applyBorder="1" applyAlignment="1">
      <alignment vertical="center" shrinkToFit="1"/>
    </xf>
    <xf numFmtId="0" fontId="7" fillId="7" borderId="1" xfId="0" applyFont="1" applyFill="1" applyBorder="1" applyAlignment="1">
      <alignment horizontal="center" vertical="center"/>
    </xf>
    <xf numFmtId="0" fontId="7" fillId="7" borderId="1" xfId="0" applyFont="1" applyFill="1" applyBorder="1" applyAlignment="1">
      <alignment horizontal="center" vertical="center" wrapText="1"/>
    </xf>
    <xf numFmtId="0" fontId="7" fillId="7" borderId="5" xfId="0" applyFont="1" applyFill="1" applyBorder="1" applyAlignment="1">
      <alignment horizontal="center" vertical="center" wrapText="1"/>
    </xf>
    <xf numFmtId="177" fontId="0" fillId="6" borderId="1" xfId="12" applyNumberFormat="1" applyFont="1" applyFill="1" applyBorder="1">
      <alignment vertical="center"/>
    </xf>
    <xf numFmtId="0" fontId="0" fillId="0" borderId="22" xfId="0" applyBorder="1" applyAlignment="1">
      <alignment horizontal="center" vertical="center"/>
    </xf>
    <xf numFmtId="0" fontId="0" fillId="0" borderId="23" xfId="0" applyBorder="1" applyAlignment="1">
      <alignment horizontal="center" vertical="center"/>
    </xf>
    <xf numFmtId="0" fontId="0" fillId="8" borderId="25" xfId="0" applyFill="1" applyBorder="1" applyAlignment="1">
      <alignment horizontal="center" vertical="center"/>
    </xf>
    <xf numFmtId="0" fontId="0" fillId="2" borderId="24" xfId="0" applyFill="1" applyBorder="1" applyAlignment="1">
      <alignment horizontal="center" vertical="center"/>
    </xf>
    <xf numFmtId="0" fontId="7" fillId="2" borderId="1" xfId="0" applyFont="1" applyFill="1" applyBorder="1" applyAlignment="1">
      <alignment horizontal="center" vertical="center"/>
    </xf>
    <xf numFmtId="0" fontId="7" fillId="0" borderId="1" xfId="0" applyFont="1" applyFill="1" applyBorder="1" applyAlignment="1">
      <alignment horizontal="center" vertical="center"/>
    </xf>
    <xf numFmtId="0" fontId="0" fillId="0" borderId="16" xfId="0" applyBorder="1" applyAlignment="1">
      <alignment horizontal="center" vertical="center"/>
    </xf>
    <xf numFmtId="0" fontId="0" fillId="0" borderId="18" xfId="0" applyBorder="1" applyAlignment="1">
      <alignment horizontal="center" vertical="center"/>
    </xf>
    <xf numFmtId="0" fontId="7" fillId="0" borderId="3" xfId="0" applyFont="1" applyBorder="1" applyAlignment="1">
      <alignment horizontal="center" vertical="center"/>
    </xf>
    <xf numFmtId="0" fontId="7" fillId="0" borderId="4" xfId="0" applyFont="1" applyBorder="1" applyAlignment="1">
      <alignment horizontal="center" vertical="center"/>
    </xf>
    <xf numFmtId="0" fontId="7" fillId="0" borderId="2" xfId="0" applyFont="1" applyBorder="1" applyAlignment="1">
      <alignment horizontal="center" vertical="center"/>
    </xf>
    <xf numFmtId="0" fontId="7" fillId="0" borderId="20" xfId="0" applyFont="1" applyBorder="1" applyAlignment="1">
      <alignment horizontal="center" vertical="center"/>
    </xf>
    <xf numFmtId="0" fontId="7" fillId="0" borderId="5" xfId="0" applyFont="1" applyBorder="1" applyAlignment="1">
      <alignment horizontal="center" vertical="center"/>
    </xf>
    <xf numFmtId="0" fontId="7" fillId="0" borderId="12" xfId="0" applyFont="1" applyBorder="1" applyAlignment="1">
      <alignment horizontal="center" vertical="center"/>
    </xf>
    <xf numFmtId="0" fontId="7" fillId="0" borderId="21" xfId="0" applyFont="1" applyBorder="1" applyAlignment="1">
      <alignment horizontal="center" vertical="center"/>
    </xf>
    <xf numFmtId="0" fontId="7" fillId="0" borderId="15" xfId="0" applyFont="1" applyBorder="1" applyAlignment="1">
      <alignment horizontal="center" vertical="center"/>
    </xf>
    <xf numFmtId="0" fontId="16" fillId="0" borderId="1" xfId="0" applyFont="1" applyBorder="1" applyAlignment="1">
      <alignment horizontal="center" vertical="center"/>
    </xf>
    <xf numFmtId="0" fontId="16" fillId="0" borderId="3" xfId="0" applyFont="1" applyBorder="1" applyAlignment="1">
      <alignment horizontal="center" vertical="center"/>
    </xf>
    <xf numFmtId="0" fontId="16" fillId="0" borderId="6" xfId="0" applyFont="1" applyBorder="1" applyAlignment="1">
      <alignment horizontal="center" vertical="center"/>
    </xf>
    <xf numFmtId="0" fontId="16" fillId="0" borderId="4" xfId="0" applyFont="1" applyBorder="1" applyAlignment="1">
      <alignment horizontal="center" vertical="center"/>
    </xf>
    <xf numFmtId="0" fontId="7" fillId="0" borderId="11" xfId="0" applyNumberFormat="1" applyFont="1" applyBorder="1" applyAlignment="1">
      <alignment horizontal="left" vertical="center"/>
    </xf>
    <xf numFmtId="0" fontId="7" fillId="0" borderId="14" xfId="0" applyNumberFormat="1" applyFont="1" applyBorder="1" applyAlignment="1">
      <alignment horizontal="left" vertical="center"/>
    </xf>
    <xf numFmtId="0" fontId="7" fillId="0" borderId="12" xfId="0" applyNumberFormat="1" applyFont="1" applyBorder="1" applyAlignment="1">
      <alignment horizontal="left" vertical="center"/>
    </xf>
    <xf numFmtId="0" fontId="7" fillId="0" borderId="15" xfId="0" applyNumberFormat="1" applyFont="1" applyBorder="1" applyAlignment="1">
      <alignment horizontal="left" vertical="center"/>
    </xf>
    <xf numFmtId="0" fontId="12" fillId="0" borderId="1" xfId="0" applyFont="1" applyBorder="1" applyAlignment="1">
      <alignment horizontal="center" vertical="center"/>
    </xf>
    <xf numFmtId="178" fontId="12" fillId="3" borderId="1" xfId="0" applyNumberFormat="1" applyFont="1" applyFill="1" applyBorder="1" applyAlignment="1" applyProtection="1">
      <alignment horizontal="center" vertical="center"/>
      <protection locked="0"/>
    </xf>
    <xf numFmtId="0" fontId="12" fillId="3" borderId="1" xfId="0" applyFont="1" applyFill="1" applyBorder="1" applyAlignment="1" applyProtection="1">
      <alignment horizontal="center" vertical="center"/>
      <protection locked="0"/>
    </xf>
    <xf numFmtId="0" fontId="7" fillId="0" borderId="10" xfId="0" applyNumberFormat="1" applyFont="1" applyBorder="1" applyAlignment="1">
      <alignment horizontal="right" vertical="center"/>
    </xf>
    <xf numFmtId="0" fontId="7" fillId="0" borderId="11" xfId="0" applyNumberFormat="1" applyFont="1" applyBorder="1" applyAlignment="1">
      <alignment horizontal="right" vertical="center"/>
    </xf>
    <xf numFmtId="0" fontId="7" fillId="0" borderId="13" xfId="0" applyNumberFormat="1" applyFont="1" applyBorder="1" applyAlignment="1">
      <alignment horizontal="right" vertical="center"/>
    </xf>
    <xf numFmtId="0" fontId="7" fillId="0" borderId="14" xfId="0" applyNumberFormat="1" applyFont="1" applyBorder="1" applyAlignment="1">
      <alignment horizontal="right" vertical="center"/>
    </xf>
    <xf numFmtId="0" fontId="7" fillId="0" borderId="11" xfId="0" applyNumberFormat="1" applyFont="1" applyBorder="1" applyAlignment="1">
      <alignment horizontal="center" vertical="center"/>
    </xf>
    <xf numFmtId="0" fontId="7" fillId="0" borderId="14" xfId="0" applyNumberFormat="1" applyFont="1" applyBorder="1" applyAlignment="1">
      <alignment horizontal="center" vertical="center"/>
    </xf>
    <xf numFmtId="179" fontId="7" fillId="0" borderId="11" xfId="0" applyNumberFormat="1" applyFont="1" applyBorder="1" applyAlignment="1">
      <alignment horizontal="center" vertical="center"/>
    </xf>
    <xf numFmtId="179" fontId="7" fillId="0" borderId="14" xfId="0" applyNumberFormat="1" applyFont="1" applyBorder="1" applyAlignment="1">
      <alignment horizontal="center" vertical="center"/>
    </xf>
    <xf numFmtId="0" fontId="7" fillId="0" borderId="2" xfId="0" applyFont="1" applyBorder="1" applyAlignment="1">
      <alignment horizontal="center" vertical="center" wrapText="1"/>
    </xf>
    <xf numFmtId="0" fontId="7" fillId="0" borderId="5" xfId="0" applyFont="1" applyBorder="1" applyAlignment="1">
      <alignment horizontal="center" vertical="center" wrapText="1"/>
    </xf>
    <xf numFmtId="14" fontId="7" fillId="0" borderId="3" xfId="0" applyNumberFormat="1" applyFont="1" applyBorder="1" applyAlignment="1">
      <alignment horizontal="center" vertical="center"/>
    </xf>
    <xf numFmtId="14" fontId="7" fillId="0" borderId="6" xfId="0" applyNumberFormat="1" applyFont="1" applyBorder="1" applyAlignment="1">
      <alignment horizontal="center" vertical="center"/>
    </xf>
    <xf numFmtId="14" fontId="7" fillId="0" borderId="4" xfId="0" applyNumberFormat="1" applyFont="1" applyBorder="1" applyAlignment="1">
      <alignment horizontal="center" vertical="center"/>
    </xf>
    <xf numFmtId="177" fontId="7" fillId="0" borderId="1" xfId="0" applyNumberFormat="1" applyFont="1" applyBorder="1" applyAlignment="1">
      <alignment horizontal="center" vertical="center"/>
    </xf>
    <xf numFmtId="0" fontId="7" fillId="0" borderId="1" xfId="0" applyFont="1" applyBorder="1" applyAlignment="1">
      <alignment horizontal="center" vertical="center" wrapText="1"/>
    </xf>
    <xf numFmtId="0" fontId="7" fillId="0" borderId="6" xfId="0" applyFont="1" applyBorder="1" applyAlignment="1">
      <alignment horizontal="center" vertical="center"/>
    </xf>
    <xf numFmtId="0" fontId="0" fillId="2" borderId="0" xfId="0" applyFill="1" applyBorder="1" applyAlignment="1">
      <alignment horizontal="center" vertical="center"/>
    </xf>
    <xf numFmtId="14" fontId="0" fillId="2" borderId="0" xfId="0" applyNumberFormat="1" applyFill="1" applyBorder="1" applyAlignment="1">
      <alignment horizontal="center" vertical="center"/>
    </xf>
    <xf numFmtId="14" fontId="7" fillId="0" borderId="1" xfId="0" applyNumberFormat="1" applyFont="1" applyBorder="1" applyAlignment="1">
      <alignment horizontal="center" vertical="center"/>
    </xf>
    <xf numFmtId="0" fontId="7" fillId="0" borderId="1" xfId="0" applyFont="1" applyBorder="1" applyAlignment="1">
      <alignment horizontal="center" vertical="center"/>
    </xf>
    <xf numFmtId="0" fontId="17" fillId="3" borderId="1" xfId="0" applyFont="1" applyFill="1" applyBorder="1" applyAlignment="1">
      <alignment horizontal="center" vertical="center"/>
    </xf>
    <xf numFmtId="178" fontId="17" fillId="3" borderId="1" xfId="0" applyNumberFormat="1" applyFont="1" applyFill="1" applyBorder="1" applyAlignment="1">
      <alignment horizontal="center" vertical="center"/>
    </xf>
    <xf numFmtId="178" fontId="17" fillId="3" borderId="1" xfId="0" applyNumberFormat="1" applyFont="1" applyFill="1" applyBorder="1" applyAlignment="1">
      <alignment horizontal="center" vertical="center"/>
    </xf>
    <xf numFmtId="178" fontId="0" fillId="0" borderId="0" xfId="0" applyNumberFormat="1">
      <alignment vertical="center"/>
    </xf>
    <xf numFmtId="0" fontId="17" fillId="0" borderId="1" xfId="0" applyFont="1" applyBorder="1" applyAlignment="1">
      <alignment horizontal="center" vertical="center"/>
    </xf>
  </cellXfs>
  <cellStyles count="13">
    <cellStyle name="パーセント" xfId="12" builtinId="5"/>
    <cellStyle name="桁区切り 2" xfId="1" xr:uid="{00000000-0005-0000-0000-000000000000}"/>
    <cellStyle name="桁区切り 3" xfId="2" xr:uid="{00000000-0005-0000-0000-000001000000}"/>
    <cellStyle name="桁区切り 4" xfId="3" xr:uid="{00000000-0005-0000-0000-000002000000}"/>
    <cellStyle name="通貨 2" xfId="4" xr:uid="{00000000-0005-0000-0000-000003000000}"/>
    <cellStyle name="通貨 3" xfId="5" xr:uid="{00000000-0005-0000-0000-000004000000}"/>
    <cellStyle name="標準" xfId="0" builtinId="0"/>
    <cellStyle name="標準 2" xfId="6" xr:uid="{00000000-0005-0000-0000-000006000000}"/>
    <cellStyle name="標準 2 2" xfId="7" xr:uid="{00000000-0005-0000-0000-000007000000}"/>
    <cellStyle name="標準 3" xfId="8" xr:uid="{00000000-0005-0000-0000-000008000000}"/>
    <cellStyle name="標準 4" xfId="9" xr:uid="{00000000-0005-0000-0000-000009000000}"/>
    <cellStyle name="標準 5" xfId="10" xr:uid="{00000000-0005-0000-0000-00000A000000}"/>
    <cellStyle name="標準 6" xfId="11" xr:uid="{531B2ED3-9B42-453E-A04C-091F43D4DE36}"/>
  </cellStyles>
  <dxfs count="48">
    <dxf>
      <fill>
        <patternFill>
          <bgColor theme="0" tint="-0.14996795556505021"/>
        </patternFill>
      </fill>
    </dxf>
    <dxf>
      <fill>
        <patternFill>
          <bgColor theme="4" tint="0.79998168889431442"/>
        </patternFill>
      </fill>
    </dxf>
    <dxf>
      <fill>
        <patternFill>
          <bgColor theme="9" tint="0.59996337778862885"/>
        </patternFill>
      </fill>
    </dxf>
    <dxf>
      <font>
        <color rgb="FFFF0000"/>
      </font>
    </dxf>
    <dxf>
      <fill>
        <patternFill>
          <bgColor theme="0" tint="-0.14996795556505021"/>
        </patternFill>
      </fill>
    </dxf>
    <dxf>
      <fill>
        <patternFill>
          <bgColor theme="4" tint="0.79998168889431442"/>
        </patternFill>
      </fill>
    </dxf>
    <dxf>
      <fill>
        <patternFill>
          <bgColor theme="9" tint="0.59996337778862885"/>
        </patternFill>
      </fill>
    </dxf>
    <dxf>
      <font>
        <color rgb="FFFF0000"/>
      </font>
    </dxf>
    <dxf>
      <fill>
        <patternFill>
          <bgColor theme="0" tint="-0.14996795556505021"/>
        </patternFill>
      </fill>
    </dxf>
    <dxf>
      <fill>
        <patternFill>
          <bgColor theme="4" tint="0.79998168889431442"/>
        </patternFill>
      </fill>
    </dxf>
    <dxf>
      <fill>
        <patternFill>
          <bgColor theme="9" tint="0.59996337778862885"/>
        </patternFill>
      </fill>
    </dxf>
    <dxf>
      <font>
        <color rgb="FFFF0000"/>
      </font>
    </dxf>
    <dxf>
      <fill>
        <patternFill>
          <bgColor theme="0" tint="-0.14996795556505021"/>
        </patternFill>
      </fill>
    </dxf>
    <dxf>
      <fill>
        <patternFill>
          <bgColor theme="4" tint="0.79998168889431442"/>
        </patternFill>
      </fill>
    </dxf>
    <dxf>
      <fill>
        <patternFill>
          <bgColor theme="9" tint="0.59996337778862885"/>
        </patternFill>
      </fill>
    </dxf>
    <dxf>
      <font>
        <color rgb="FFFF0000"/>
      </font>
    </dxf>
    <dxf>
      <fill>
        <patternFill>
          <bgColor theme="0" tint="-0.14996795556505021"/>
        </patternFill>
      </fill>
    </dxf>
    <dxf>
      <fill>
        <patternFill>
          <bgColor theme="4" tint="0.79998168889431442"/>
        </patternFill>
      </fill>
    </dxf>
    <dxf>
      <fill>
        <patternFill>
          <bgColor theme="9" tint="0.59996337778862885"/>
        </patternFill>
      </fill>
    </dxf>
    <dxf>
      <font>
        <color rgb="FFFF0000"/>
      </font>
    </dxf>
    <dxf>
      <fill>
        <patternFill>
          <bgColor theme="0" tint="-0.14996795556505021"/>
        </patternFill>
      </fill>
    </dxf>
    <dxf>
      <fill>
        <patternFill>
          <bgColor theme="4" tint="0.79998168889431442"/>
        </patternFill>
      </fill>
    </dxf>
    <dxf>
      <fill>
        <patternFill>
          <bgColor theme="9" tint="0.59996337778862885"/>
        </patternFill>
      </fill>
    </dxf>
    <dxf>
      <font>
        <color rgb="FFFF0000"/>
      </font>
    </dxf>
    <dxf>
      <fill>
        <patternFill>
          <bgColor theme="0" tint="-0.14996795556505021"/>
        </patternFill>
      </fill>
    </dxf>
    <dxf>
      <fill>
        <patternFill>
          <bgColor theme="4" tint="0.79998168889431442"/>
        </patternFill>
      </fill>
    </dxf>
    <dxf>
      <fill>
        <patternFill>
          <bgColor theme="9" tint="0.59996337778862885"/>
        </patternFill>
      </fill>
    </dxf>
    <dxf>
      <font>
        <color rgb="FFFF0000"/>
      </font>
    </dxf>
    <dxf>
      <fill>
        <patternFill>
          <bgColor theme="0" tint="-0.14996795556505021"/>
        </patternFill>
      </fill>
    </dxf>
    <dxf>
      <fill>
        <patternFill>
          <bgColor theme="4" tint="0.79998168889431442"/>
        </patternFill>
      </fill>
    </dxf>
    <dxf>
      <fill>
        <patternFill>
          <bgColor theme="9" tint="0.59996337778862885"/>
        </patternFill>
      </fill>
    </dxf>
    <dxf>
      <font>
        <color rgb="FFFF0000"/>
      </font>
    </dxf>
    <dxf>
      <fill>
        <patternFill>
          <bgColor theme="0" tint="-0.14996795556505021"/>
        </patternFill>
      </fill>
    </dxf>
    <dxf>
      <fill>
        <patternFill>
          <bgColor theme="4" tint="0.79998168889431442"/>
        </patternFill>
      </fill>
    </dxf>
    <dxf>
      <fill>
        <patternFill>
          <bgColor theme="9" tint="0.59996337778862885"/>
        </patternFill>
      </fill>
    </dxf>
    <dxf>
      <font>
        <color rgb="FFFF0000"/>
      </font>
    </dxf>
    <dxf>
      <fill>
        <patternFill>
          <bgColor theme="0" tint="-0.14996795556505021"/>
        </patternFill>
      </fill>
    </dxf>
    <dxf>
      <fill>
        <patternFill>
          <bgColor theme="4" tint="0.79998168889431442"/>
        </patternFill>
      </fill>
    </dxf>
    <dxf>
      <fill>
        <patternFill>
          <bgColor theme="9" tint="0.59996337778862885"/>
        </patternFill>
      </fill>
    </dxf>
    <dxf>
      <font>
        <color rgb="FFFF0000"/>
      </font>
    </dxf>
    <dxf>
      <fill>
        <patternFill>
          <bgColor theme="0" tint="-0.14996795556505021"/>
        </patternFill>
      </fill>
    </dxf>
    <dxf>
      <fill>
        <patternFill>
          <bgColor theme="4" tint="0.79998168889431442"/>
        </patternFill>
      </fill>
    </dxf>
    <dxf>
      <fill>
        <patternFill>
          <bgColor theme="9" tint="0.59996337778862885"/>
        </patternFill>
      </fill>
    </dxf>
    <dxf>
      <font>
        <color rgb="FFFF0000"/>
      </font>
    </dxf>
    <dxf>
      <fill>
        <patternFill>
          <bgColor theme="0" tint="-0.14996795556505021"/>
        </patternFill>
      </fill>
    </dxf>
    <dxf>
      <fill>
        <patternFill>
          <bgColor theme="4" tint="0.79998168889431442"/>
        </patternFill>
      </fill>
    </dxf>
    <dxf>
      <fill>
        <patternFill>
          <bgColor theme="9" tint="0.59996337778862885"/>
        </patternFill>
      </fill>
    </dxf>
    <dxf>
      <font>
        <color rgb="FFFF0000"/>
      </font>
    </dxf>
  </dxfs>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heetMetadata" Target="metadata.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19"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externalLink" Target="externalLinks/externalLink1.xml"/></Relationships>
</file>

<file path=xl/drawings/drawing1.xml><?xml version="1.0" encoding="utf-8"?>
<xdr:wsDr xmlns:xdr="http://schemas.openxmlformats.org/drawingml/2006/spreadsheetDrawing" xmlns:a="http://schemas.openxmlformats.org/drawingml/2006/main">
  <xdr:twoCellAnchor>
    <xdr:from>
      <xdr:col>0</xdr:col>
      <xdr:colOff>352425</xdr:colOff>
      <xdr:row>27</xdr:row>
      <xdr:rowOff>152400</xdr:rowOff>
    </xdr:from>
    <xdr:to>
      <xdr:col>7</xdr:col>
      <xdr:colOff>24765</xdr:colOff>
      <xdr:row>32</xdr:row>
      <xdr:rowOff>17145</xdr:rowOff>
    </xdr:to>
    <xdr:sp macro="" textlink="">
      <xdr:nvSpPr>
        <xdr:cNvPr id="2" name="テキスト ボックス 1">
          <a:extLst>
            <a:ext uri="{FF2B5EF4-FFF2-40B4-BE49-F238E27FC236}">
              <a16:creationId xmlns:a16="http://schemas.microsoft.com/office/drawing/2014/main" id="{BFE65FAE-46E8-4427-B947-7B90F68F9ADC}"/>
            </a:ext>
          </a:extLst>
        </xdr:cNvPr>
        <xdr:cNvSpPr txBox="1"/>
      </xdr:nvSpPr>
      <xdr:spPr>
        <a:xfrm>
          <a:off x="352425" y="4981575"/>
          <a:ext cx="4834890" cy="721995"/>
        </a:xfrm>
        <a:prstGeom prst="rect">
          <a:avLst/>
        </a:prstGeom>
        <a:solidFill>
          <a:schemeClr val="lt1"/>
        </a:solidFill>
        <a:ln w="34925" cmpd="sng">
          <a:solidFill>
            <a:srgbClr val="FFFF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≪入力上の留意点について≫</a:t>
          </a:r>
          <a:endParaRPr lang="ja-JP" altLang="ja-JP">
            <a:effectLst/>
          </a:endParaRPr>
        </a:p>
        <a:p>
          <a:r>
            <a:rPr kumimoji="1" lang="ja-JP" altLang="ja-JP" sz="1100" b="1">
              <a:solidFill>
                <a:srgbClr val="FF0000"/>
              </a:solidFill>
              <a:effectLst/>
              <a:latin typeface="+mn-lt"/>
              <a:ea typeface="+mn-ea"/>
              <a:cs typeface="+mn-cs"/>
            </a:rPr>
            <a:t>エクセル内に数式を組み込んでいますが、使用にあたっては、受注者、発注者</a:t>
          </a:r>
          <a:endParaRPr kumimoji="1" lang="en-US" altLang="ja-JP" sz="1100" b="1">
            <a:solidFill>
              <a:srgbClr val="FF0000"/>
            </a:solidFill>
            <a:effectLst/>
            <a:latin typeface="+mn-lt"/>
            <a:ea typeface="+mn-ea"/>
            <a:cs typeface="+mn-cs"/>
          </a:endParaRPr>
        </a:p>
        <a:p>
          <a:r>
            <a:rPr kumimoji="1" lang="ja-JP" altLang="ja-JP" sz="1100" b="1">
              <a:solidFill>
                <a:srgbClr val="FF0000"/>
              </a:solidFill>
              <a:effectLst/>
              <a:latin typeface="+mn-lt"/>
              <a:ea typeface="+mn-ea"/>
              <a:cs typeface="+mn-cs"/>
            </a:rPr>
            <a:t>双方で入力内容、判定結果が正しいかを必ずご確認ください。</a:t>
          </a:r>
          <a:endParaRPr lang="ja-JP" altLang="ja-JP">
            <a:solidFill>
              <a:srgbClr val="FF0000"/>
            </a:solidFill>
            <a:effectLst/>
          </a:endParaRPr>
        </a:p>
        <a:p>
          <a:endParaRPr lang="ja-JP" altLang="ja-JP" sz="1100">
            <a:solidFill>
              <a:schemeClr val="dk1"/>
            </a:solidFill>
            <a:effectLst/>
            <a:latin typeface="+mn-lt"/>
            <a:ea typeface="+mn-ea"/>
            <a:cs typeface="+mn-cs"/>
          </a:endParaRPr>
        </a:p>
        <a:p>
          <a:endParaRPr kumimoji="1" lang="ja-JP" altLang="en-US" sz="1100"/>
        </a:p>
      </xdr:txBody>
    </xdr:sp>
    <xdr:clientData/>
  </xdr:twoCellAnchor>
</xdr:wsDr>
</file>

<file path=xl/drawings/drawing10.xml><?xml version="1.0" encoding="utf-8"?>
<xdr:wsDr xmlns:xdr="http://schemas.openxmlformats.org/drawingml/2006/spreadsheetDrawing" xmlns:a="http://schemas.openxmlformats.org/drawingml/2006/main">
  <xdr:twoCellAnchor>
    <xdr:from>
      <xdr:col>37</xdr:col>
      <xdr:colOff>0</xdr:colOff>
      <xdr:row>5</xdr:row>
      <xdr:rowOff>163286</xdr:rowOff>
    </xdr:from>
    <xdr:to>
      <xdr:col>56</xdr:col>
      <xdr:colOff>349434</xdr:colOff>
      <xdr:row>12</xdr:row>
      <xdr:rowOff>109131</xdr:rowOff>
    </xdr:to>
    <xdr:sp macro="" textlink="">
      <xdr:nvSpPr>
        <xdr:cNvPr id="2" name="テキスト ボックス 1">
          <a:extLst>
            <a:ext uri="{FF2B5EF4-FFF2-40B4-BE49-F238E27FC236}">
              <a16:creationId xmlns:a16="http://schemas.microsoft.com/office/drawing/2014/main" id="{888664F8-08C1-4FCC-8220-EE0D950A2233}"/>
            </a:ext>
          </a:extLst>
        </xdr:cNvPr>
        <xdr:cNvSpPr txBox="1"/>
      </xdr:nvSpPr>
      <xdr:spPr>
        <a:xfrm>
          <a:off x="11582400" y="979715"/>
          <a:ext cx="9058005" cy="1491616"/>
        </a:xfrm>
        <a:prstGeom prst="rect">
          <a:avLst/>
        </a:prstGeom>
        <a:solidFill>
          <a:schemeClr val="lt1"/>
        </a:solidFill>
        <a:ln w="34925" cmpd="sng">
          <a:solidFill>
            <a:srgbClr val="FFFF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≪入力上の留意点について≫</a:t>
          </a:r>
          <a:endParaRPr lang="ja-JP" altLang="ja-JP">
            <a:effectLst/>
          </a:endParaRPr>
        </a:p>
        <a:p>
          <a:r>
            <a:rPr kumimoji="1" lang="ja-JP" altLang="ja-JP" sz="1100" b="1">
              <a:solidFill>
                <a:srgbClr val="FF0000"/>
              </a:solidFill>
              <a:effectLst/>
              <a:latin typeface="+mn-lt"/>
              <a:ea typeface="+mn-ea"/>
              <a:cs typeface="+mn-cs"/>
            </a:rPr>
            <a:t>エクセル内に数式を組み込んでいますが、使用にあたっては、受注者、発注者双方で入力内容、判定結果が正しいかを必ずご確認ください。</a:t>
          </a:r>
          <a:endParaRPr lang="ja-JP" altLang="ja-JP">
            <a:solidFill>
              <a:srgbClr val="FF0000"/>
            </a:solidFill>
            <a:effectLst/>
          </a:endParaRPr>
        </a:p>
        <a:p>
          <a:r>
            <a:rPr kumimoji="1" lang="ja-JP" altLang="en-US" sz="1100"/>
            <a:t>・緑色着色セルは直接入力してください</a:t>
          </a:r>
          <a:endParaRPr kumimoji="1" lang="en-US" altLang="ja-JP" sz="1100"/>
        </a:p>
        <a:p>
          <a:r>
            <a:rPr kumimoji="1" lang="ja-JP" altLang="ja-JP" sz="1100">
              <a:solidFill>
                <a:schemeClr val="dk1"/>
              </a:solidFill>
              <a:effectLst/>
              <a:latin typeface="+mn-lt"/>
              <a:ea typeface="+mn-ea"/>
              <a:cs typeface="+mn-cs"/>
            </a:rPr>
            <a:t>・週が月をまたぐ場合、当該月の月末または次月にて休日率を算出してください。</a:t>
          </a:r>
          <a:endParaRPr lang="ja-JP" altLang="ja-JP">
            <a:effectLst/>
          </a:endParaRPr>
        </a:p>
        <a:p>
          <a:pPr marL="0" marR="0" lvl="0" indent="0" defTabSz="914400" eaLnBrk="1" fontAlgn="auto" latinLnBrk="0" hangingPunct="1">
            <a:lnSpc>
              <a:spcPct val="100000"/>
            </a:lnSpc>
            <a:spcBef>
              <a:spcPts val="0"/>
            </a:spcBef>
            <a:spcAft>
              <a:spcPts val="0"/>
            </a:spcAft>
            <a:buClrTx/>
            <a:buSzTx/>
            <a:buFontTx/>
            <a:buNone/>
            <a:tabLst/>
            <a:defRPr/>
          </a:pPr>
          <a:r>
            <a:rPr lang="ja-JP" altLang="en-US" sz="1100">
              <a:solidFill>
                <a:schemeClr val="dk1"/>
              </a:solidFill>
              <a:effectLst/>
              <a:latin typeface="+mn-lt"/>
              <a:ea typeface="+mn-ea"/>
              <a:cs typeface="+mn-cs"/>
            </a:rPr>
            <a:t>・</a:t>
          </a:r>
          <a:r>
            <a:rPr lang="ja-JP" altLang="ja-JP" sz="1100">
              <a:solidFill>
                <a:schemeClr val="dk1"/>
              </a:solidFill>
              <a:effectLst/>
              <a:latin typeface="+mn-lt"/>
              <a:ea typeface="+mn-ea"/>
              <a:cs typeface="+mn-cs"/>
            </a:rPr>
            <a:t>月単位の週休２日（</a:t>
          </a:r>
          <a:r>
            <a:rPr lang="en-US" altLang="ja-JP" sz="1100">
              <a:solidFill>
                <a:schemeClr val="dk1"/>
              </a:solidFill>
              <a:effectLst/>
              <a:latin typeface="+mn-lt"/>
              <a:ea typeface="+mn-ea"/>
              <a:cs typeface="+mn-cs"/>
            </a:rPr>
            <a:t>28.5%</a:t>
          </a:r>
          <a:r>
            <a:rPr lang="ja-JP" altLang="ja-JP" sz="1100">
              <a:solidFill>
                <a:schemeClr val="dk1"/>
              </a:solidFill>
              <a:effectLst/>
              <a:latin typeface="+mn-lt"/>
              <a:ea typeface="+mn-ea"/>
              <a:cs typeface="+mn-cs"/>
            </a:rPr>
            <a:t>（</a:t>
          </a:r>
          <a:r>
            <a:rPr lang="en-US" altLang="ja-JP" sz="1100">
              <a:solidFill>
                <a:schemeClr val="dk1"/>
              </a:solidFill>
              <a:effectLst/>
              <a:latin typeface="+mn-lt"/>
              <a:ea typeface="+mn-ea"/>
              <a:cs typeface="+mn-cs"/>
            </a:rPr>
            <a:t>8</a:t>
          </a:r>
          <a:r>
            <a:rPr lang="ja-JP" altLang="ja-JP" sz="1100">
              <a:solidFill>
                <a:schemeClr val="dk1"/>
              </a:solidFill>
              <a:effectLst/>
              <a:latin typeface="+mn-lt"/>
              <a:ea typeface="+mn-ea"/>
              <a:cs typeface="+mn-cs"/>
            </a:rPr>
            <a:t>日</a:t>
          </a:r>
          <a:r>
            <a:rPr lang="en-US" altLang="ja-JP" sz="1100">
              <a:solidFill>
                <a:schemeClr val="dk1"/>
              </a:solidFill>
              <a:effectLst/>
              <a:latin typeface="+mn-lt"/>
              <a:ea typeface="+mn-ea"/>
              <a:cs typeface="+mn-cs"/>
            </a:rPr>
            <a:t>/28</a:t>
          </a:r>
          <a:r>
            <a:rPr lang="ja-JP" altLang="ja-JP" sz="1100">
              <a:solidFill>
                <a:schemeClr val="dk1"/>
              </a:solidFill>
              <a:effectLst/>
              <a:latin typeface="+mn-lt"/>
              <a:ea typeface="+mn-ea"/>
              <a:cs typeface="+mn-cs"/>
            </a:rPr>
            <a:t>日））の判断にあたり、ひと月を通して特定の曜日で休日確保を行っても平均休日率が</a:t>
          </a:r>
          <a:r>
            <a:rPr lang="en-US" altLang="ja-JP" sz="1100">
              <a:solidFill>
                <a:schemeClr val="dk1"/>
              </a:solidFill>
              <a:effectLst/>
              <a:latin typeface="+mn-lt"/>
              <a:ea typeface="+mn-ea"/>
              <a:cs typeface="+mn-cs"/>
            </a:rPr>
            <a:t>28.5%</a:t>
          </a:r>
          <a:r>
            <a:rPr lang="ja-JP" altLang="ja-JP" sz="1100">
              <a:solidFill>
                <a:schemeClr val="dk1"/>
              </a:solidFill>
              <a:effectLst/>
              <a:latin typeface="+mn-lt"/>
              <a:ea typeface="+mn-ea"/>
              <a:cs typeface="+mn-cs"/>
            </a:rPr>
            <a:t>に満たない月は、その月における対象期間内の土曜日・日曜日の合計日数以上に閉所を行っている場合に、月単位の週休２日を達成しているものとみな</a:t>
          </a:r>
          <a:r>
            <a:rPr lang="ja-JP" altLang="en-US" sz="1100">
              <a:solidFill>
                <a:schemeClr val="dk1"/>
              </a:solidFill>
              <a:effectLst/>
              <a:latin typeface="+mn-lt"/>
              <a:ea typeface="+mn-ea"/>
              <a:cs typeface="+mn-cs"/>
            </a:rPr>
            <a:t>しますので、</a:t>
          </a:r>
          <a:endParaRPr lang="en-US" altLang="ja-JP" sz="1100">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ja-JP" altLang="en-US" sz="1100">
              <a:solidFill>
                <a:schemeClr val="dk1"/>
              </a:solidFill>
              <a:effectLst/>
              <a:latin typeface="+mn-lt"/>
              <a:ea typeface="+mn-ea"/>
              <a:cs typeface="+mn-cs"/>
            </a:rPr>
            <a:t>当月判定（黄色着色セル）に直接「○」を入力してください。</a:t>
          </a:r>
          <a:endParaRPr lang="ja-JP" altLang="ja-JP" sz="1100">
            <a:solidFill>
              <a:schemeClr val="dk1"/>
            </a:solidFill>
            <a:effectLst/>
            <a:latin typeface="+mn-lt"/>
            <a:ea typeface="+mn-ea"/>
            <a:cs typeface="+mn-cs"/>
          </a:endParaRPr>
        </a:p>
        <a:p>
          <a:endParaRPr kumimoji="1" lang="ja-JP" altLang="en-US" sz="1100"/>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37</xdr:col>
      <xdr:colOff>76200</xdr:colOff>
      <xdr:row>5</xdr:row>
      <xdr:rowOff>119742</xdr:rowOff>
    </xdr:from>
    <xdr:to>
      <xdr:col>57</xdr:col>
      <xdr:colOff>66405</xdr:colOff>
      <xdr:row>12</xdr:row>
      <xdr:rowOff>65587</xdr:rowOff>
    </xdr:to>
    <xdr:sp macro="" textlink="">
      <xdr:nvSpPr>
        <xdr:cNvPr id="2" name="テキスト ボックス 1">
          <a:extLst>
            <a:ext uri="{FF2B5EF4-FFF2-40B4-BE49-F238E27FC236}">
              <a16:creationId xmlns:a16="http://schemas.microsoft.com/office/drawing/2014/main" id="{DCB7C4DA-3316-4608-9B32-73961B26D9FF}"/>
            </a:ext>
          </a:extLst>
        </xdr:cNvPr>
        <xdr:cNvSpPr txBox="1"/>
      </xdr:nvSpPr>
      <xdr:spPr>
        <a:xfrm>
          <a:off x="11658600" y="936171"/>
          <a:ext cx="9058005" cy="1491616"/>
        </a:xfrm>
        <a:prstGeom prst="rect">
          <a:avLst/>
        </a:prstGeom>
        <a:solidFill>
          <a:schemeClr val="lt1"/>
        </a:solidFill>
        <a:ln w="34925" cmpd="sng">
          <a:solidFill>
            <a:srgbClr val="FFFF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≪入力上の留意点について≫</a:t>
          </a:r>
          <a:endParaRPr lang="ja-JP" altLang="ja-JP">
            <a:effectLst/>
          </a:endParaRPr>
        </a:p>
        <a:p>
          <a:r>
            <a:rPr kumimoji="1" lang="ja-JP" altLang="ja-JP" sz="1100" b="1">
              <a:solidFill>
                <a:srgbClr val="FF0000"/>
              </a:solidFill>
              <a:effectLst/>
              <a:latin typeface="+mn-lt"/>
              <a:ea typeface="+mn-ea"/>
              <a:cs typeface="+mn-cs"/>
            </a:rPr>
            <a:t>エクセル内に数式を組み込んでいますが、使用にあたっては、受注者、発注者双方で入力内容、判定結果が正しいかを必ずご確認ください。</a:t>
          </a:r>
          <a:endParaRPr lang="ja-JP" altLang="ja-JP">
            <a:solidFill>
              <a:srgbClr val="FF0000"/>
            </a:solidFill>
            <a:effectLst/>
          </a:endParaRPr>
        </a:p>
        <a:p>
          <a:r>
            <a:rPr kumimoji="1" lang="ja-JP" altLang="en-US" sz="1100"/>
            <a:t>・緑色着色セルは直接入力してください</a:t>
          </a:r>
          <a:endParaRPr kumimoji="1" lang="en-US" altLang="ja-JP" sz="1100"/>
        </a:p>
        <a:p>
          <a:r>
            <a:rPr kumimoji="1" lang="ja-JP" altLang="ja-JP" sz="1100">
              <a:solidFill>
                <a:schemeClr val="dk1"/>
              </a:solidFill>
              <a:effectLst/>
              <a:latin typeface="+mn-lt"/>
              <a:ea typeface="+mn-ea"/>
              <a:cs typeface="+mn-cs"/>
            </a:rPr>
            <a:t>・週が月をまたぐ場合、当該月の月末または次月にて休日率を算出してください。</a:t>
          </a:r>
          <a:endParaRPr lang="ja-JP" altLang="ja-JP">
            <a:effectLst/>
          </a:endParaRPr>
        </a:p>
        <a:p>
          <a:pPr marL="0" marR="0" lvl="0" indent="0" defTabSz="914400" eaLnBrk="1" fontAlgn="auto" latinLnBrk="0" hangingPunct="1">
            <a:lnSpc>
              <a:spcPct val="100000"/>
            </a:lnSpc>
            <a:spcBef>
              <a:spcPts val="0"/>
            </a:spcBef>
            <a:spcAft>
              <a:spcPts val="0"/>
            </a:spcAft>
            <a:buClrTx/>
            <a:buSzTx/>
            <a:buFontTx/>
            <a:buNone/>
            <a:tabLst/>
            <a:defRPr/>
          </a:pPr>
          <a:r>
            <a:rPr lang="ja-JP" altLang="en-US" sz="1100">
              <a:solidFill>
                <a:schemeClr val="dk1"/>
              </a:solidFill>
              <a:effectLst/>
              <a:latin typeface="+mn-lt"/>
              <a:ea typeface="+mn-ea"/>
              <a:cs typeface="+mn-cs"/>
            </a:rPr>
            <a:t>・</a:t>
          </a:r>
          <a:r>
            <a:rPr lang="ja-JP" altLang="ja-JP" sz="1100">
              <a:solidFill>
                <a:schemeClr val="dk1"/>
              </a:solidFill>
              <a:effectLst/>
              <a:latin typeface="+mn-lt"/>
              <a:ea typeface="+mn-ea"/>
              <a:cs typeface="+mn-cs"/>
            </a:rPr>
            <a:t>月単位の週休２日（</a:t>
          </a:r>
          <a:r>
            <a:rPr lang="en-US" altLang="ja-JP" sz="1100">
              <a:solidFill>
                <a:schemeClr val="dk1"/>
              </a:solidFill>
              <a:effectLst/>
              <a:latin typeface="+mn-lt"/>
              <a:ea typeface="+mn-ea"/>
              <a:cs typeface="+mn-cs"/>
            </a:rPr>
            <a:t>28.5%</a:t>
          </a:r>
          <a:r>
            <a:rPr lang="ja-JP" altLang="ja-JP" sz="1100">
              <a:solidFill>
                <a:schemeClr val="dk1"/>
              </a:solidFill>
              <a:effectLst/>
              <a:latin typeface="+mn-lt"/>
              <a:ea typeface="+mn-ea"/>
              <a:cs typeface="+mn-cs"/>
            </a:rPr>
            <a:t>（</a:t>
          </a:r>
          <a:r>
            <a:rPr lang="en-US" altLang="ja-JP" sz="1100">
              <a:solidFill>
                <a:schemeClr val="dk1"/>
              </a:solidFill>
              <a:effectLst/>
              <a:latin typeface="+mn-lt"/>
              <a:ea typeface="+mn-ea"/>
              <a:cs typeface="+mn-cs"/>
            </a:rPr>
            <a:t>8</a:t>
          </a:r>
          <a:r>
            <a:rPr lang="ja-JP" altLang="ja-JP" sz="1100">
              <a:solidFill>
                <a:schemeClr val="dk1"/>
              </a:solidFill>
              <a:effectLst/>
              <a:latin typeface="+mn-lt"/>
              <a:ea typeface="+mn-ea"/>
              <a:cs typeface="+mn-cs"/>
            </a:rPr>
            <a:t>日</a:t>
          </a:r>
          <a:r>
            <a:rPr lang="en-US" altLang="ja-JP" sz="1100">
              <a:solidFill>
                <a:schemeClr val="dk1"/>
              </a:solidFill>
              <a:effectLst/>
              <a:latin typeface="+mn-lt"/>
              <a:ea typeface="+mn-ea"/>
              <a:cs typeface="+mn-cs"/>
            </a:rPr>
            <a:t>/28</a:t>
          </a:r>
          <a:r>
            <a:rPr lang="ja-JP" altLang="ja-JP" sz="1100">
              <a:solidFill>
                <a:schemeClr val="dk1"/>
              </a:solidFill>
              <a:effectLst/>
              <a:latin typeface="+mn-lt"/>
              <a:ea typeface="+mn-ea"/>
              <a:cs typeface="+mn-cs"/>
            </a:rPr>
            <a:t>日））の判断にあたり、ひと月を通して特定の曜日で休日確保を行っても平均休日率が</a:t>
          </a:r>
          <a:r>
            <a:rPr lang="en-US" altLang="ja-JP" sz="1100">
              <a:solidFill>
                <a:schemeClr val="dk1"/>
              </a:solidFill>
              <a:effectLst/>
              <a:latin typeface="+mn-lt"/>
              <a:ea typeface="+mn-ea"/>
              <a:cs typeface="+mn-cs"/>
            </a:rPr>
            <a:t>28.5%</a:t>
          </a:r>
          <a:r>
            <a:rPr lang="ja-JP" altLang="ja-JP" sz="1100">
              <a:solidFill>
                <a:schemeClr val="dk1"/>
              </a:solidFill>
              <a:effectLst/>
              <a:latin typeface="+mn-lt"/>
              <a:ea typeface="+mn-ea"/>
              <a:cs typeface="+mn-cs"/>
            </a:rPr>
            <a:t>に満たない月は、その月における対象期間内の土曜日・日曜日の合計日数以上に閉所を行っている場合に、月単位の週休２日を達成しているものとみな</a:t>
          </a:r>
          <a:r>
            <a:rPr lang="ja-JP" altLang="en-US" sz="1100">
              <a:solidFill>
                <a:schemeClr val="dk1"/>
              </a:solidFill>
              <a:effectLst/>
              <a:latin typeface="+mn-lt"/>
              <a:ea typeface="+mn-ea"/>
              <a:cs typeface="+mn-cs"/>
            </a:rPr>
            <a:t>しますので、</a:t>
          </a:r>
          <a:endParaRPr lang="en-US" altLang="ja-JP" sz="1100">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ja-JP" altLang="en-US" sz="1100">
              <a:solidFill>
                <a:schemeClr val="dk1"/>
              </a:solidFill>
              <a:effectLst/>
              <a:latin typeface="+mn-lt"/>
              <a:ea typeface="+mn-ea"/>
              <a:cs typeface="+mn-cs"/>
            </a:rPr>
            <a:t>当月判定（黄色着色セル）に直接「○」を入力してください。</a:t>
          </a:r>
          <a:endParaRPr lang="ja-JP" altLang="ja-JP" sz="1100">
            <a:solidFill>
              <a:schemeClr val="dk1"/>
            </a:solidFill>
            <a:effectLst/>
            <a:latin typeface="+mn-lt"/>
            <a:ea typeface="+mn-ea"/>
            <a:cs typeface="+mn-cs"/>
          </a:endParaRPr>
        </a:p>
        <a:p>
          <a:endParaRPr kumimoji="1" lang="ja-JP" altLang="en-US" sz="1100"/>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37</xdr:col>
      <xdr:colOff>54429</xdr:colOff>
      <xdr:row>5</xdr:row>
      <xdr:rowOff>97971</xdr:rowOff>
    </xdr:from>
    <xdr:to>
      <xdr:col>57</xdr:col>
      <xdr:colOff>44634</xdr:colOff>
      <xdr:row>12</xdr:row>
      <xdr:rowOff>43816</xdr:rowOff>
    </xdr:to>
    <xdr:sp macro="" textlink="">
      <xdr:nvSpPr>
        <xdr:cNvPr id="2" name="テキスト ボックス 1">
          <a:extLst>
            <a:ext uri="{FF2B5EF4-FFF2-40B4-BE49-F238E27FC236}">
              <a16:creationId xmlns:a16="http://schemas.microsoft.com/office/drawing/2014/main" id="{BF068F68-5893-4476-94E4-E38053369359}"/>
            </a:ext>
          </a:extLst>
        </xdr:cNvPr>
        <xdr:cNvSpPr txBox="1"/>
      </xdr:nvSpPr>
      <xdr:spPr>
        <a:xfrm>
          <a:off x="11636829" y="914400"/>
          <a:ext cx="9058005" cy="1491616"/>
        </a:xfrm>
        <a:prstGeom prst="rect">
          <a:avLst/>
        </a:prstGeom>
        <a:solidFill>
          <a:schemeClr val="lt1"/>
        </a:solidFill>
        <a:ln w="34925" cmpd="sng">
          <a:solidFill>
            <a:srgbClr val="FFFF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≪入力上の留意点について≫</a:t>
          </a:r>
          <a:endParaRPr lang="ja-JP" altLang="ja-JP">
            <a:effectLst/>
          </a:endParaRPr>
        </a:p>
        <a:p>
          <a:r>
            <a:rPr kumimoji="1" lang="ja-JP" altLang="ja-JP" sz="1100" b="1">
              <a:solidFill>
                <a:srgbClr val="FF0000"/>
              </a:solidFill>
              <a:effectLst/>
              <a:latin typeface="+mn-lt"/>
              <a:ea typeface="+mn-ea"/>
              <a:cs typeface="+mn-cs"/>
            </a:rPr>
            <a:t>エクセル内に数式を組み込んでいますが、使用にあたっては、受注者、発注者双方で入力内容、判定結果が正しいかを必ずご確認ください。</a:t>
          </a:r>
          <a:endParaRPr lang="ja-JP" altLang="ja-JP">
            <a:solidFill>
              <a:srgbClr val="FF0000"/>
            </a:solidFill>
            <a:effectLst/>
          </a:endParaRPr>
        </a:p>
        <a:p>
          <a:r>
            <a:rPr kumimoji="1" lang="ja-JP" altLang="en-US" sz="1100"/>
            <a:t>・緑色着色セルは直接入力してください</a:t>
          </a:r>
          <a:endParaRPr kumimoji="1" lang="en-US" altLang="ja-JP" sz="1100"/>
        </a:p>
        <a:p>
          <a:r>
            <a:rPr kumimoji="1" lang="ja-JP" altLang="ja-JP" sz="1100">
              <a:solidFill>
                <a:schemeClr val="dk1"/>
              </a:solidFill>
              <a:effectLst/>
              <a:latin typeface="+mn-lt"/>
              <a:ea typeface="+mn-ea"/>
              <a:cs typeface="+mn-cs"/>
            </a:rPr>
            <a:t>・週が月をまたぐ場合、当該月の月末または次月にて休日率を算出してください。</a:t>
          </a:r>
          <a:endParaRPr lang="ja-JP" altLang="ja-JP">
            <a:effectLst/>
          </a:endParaRPr>
        </a:p>
        <a:p>
          <a:pPr marL="0" marR="0" lvl="0" indent="0" defTabSz="914400" eaLnBrk="1" fontAlgn="auto" latinLnBrk="0" hangingPunct="1">
            <a:lnSpc>
              <a:spcPct val="100000"/>
            </a:lnSpc>
            <a:spcBef>
              <a:spcPts val="0"/>
            </a:spcBef>
            <a:spcAft>
              <a:spcPts val="0"/>
            </a:spcAft>
            <a:buClrTx/>
            <a:buSzTx/>
            <a:buFontTx/>
            <a:buNone/>
            <a:tabLst/>
            <a:defRPr/>
          </a:pPr>
          <a:r>
            <a:rPr lang="ja-JP" altLang="en-US" sz="1100">
              <a:solidFill>
                <a:schemeClr val="dk1"/>
              </a:solidFill>
              <a:effectLst/>
              <a:latin typeface="+mn-lt"/>
              <a:ea typeface="+mn-ea"/>
              <a:cs typeface="+mn-cs"/>
            </a:rPr>
            <a:t>・</a:t>
          </a:r>
          <a:r>
            <a:rPr lang="ja-JP" altLang="ja-JP" sz="1100">
              <a:solidFill>
                <a:schemeClr val="dk1"/>
              </a:solidFill>
              <a:effectLst/>
              <a:latin typeface="+mn-lt"/>
              <a:ea typeface="+mn-ea"/>
              <a:cs typeface="+mn-cs"/>
            </a:rPr>
            <a:t>月単位の週休２日（</a:t>
          </a:r>
          <a:r>
            <a:rPr lang="en-US" altLang="ja-JP" sz="1100">
              <a:solidFill>
                <a:schemeClr val="dk1"/>
              </a:solidFill>
              <a:effectLst/>
              <a:latin typeface="+mn-lt"/>
              <a:ea typeface="+mn-ea"/>
              <a:cs typeface="+mn-cs"/>
            </a:rPr>
            <a:t>28.5%</a:t>
          </a:r>
          <a:r>
            <a:rPr lang="ja-JP" altLang="ja-JP" sz="1100">
              <a:solidFill>
                <a:schemeClr val="dk1"/>
              </a:solidFill>
              <a:effectLst/>
              <a:latin typeface="+mn-lt"/>
              <a:ea typeface="+mn-ea"/>
              <a:cs typeface="+mn-cs"/>
            </a:rPr>
            <a:t>（</a:t>
          </a:r>
          <a:r>
            <a:rPr lang="en-US" altLang="ja-JP" sz="1100">
              <a:solidFill>
                <a:schemeClr val="dk1"/>
              </a:solidFill>
              <a:effectLst/>
              <a:latin typeface="+mn-lt"/>
              <a:ea typeface="+mn-ea"/>
              <a:cs typeface="+mn-cs"/>
            </a:rPr>
            <a:t>8</a:t>
          </a:r>
          <a:r>
            <a:rPr lang="ja-JP" altLang="ja-JP" sz="1100">
              <a:solidFill>
                <a:schemeClr val="dk1"/>
              </a:solidFill>
              <a:effectLst/>
              <a:latin typeface="+mn-lt"/>
              <a:ea typeface="+mn-ea"/>
              <a:cs typeface="+mn-cs"/>
            </a:rPr>
            <a:t>日</a:t>
          </a:r>
          <a:r>
            <a:rPr lang="en-US" altLang="ja-JP" sz="1100">
              <a:solidFill>
                <a:schemeClr val="dk1"/>
              </a:solidFill>
              <a:effectLst/>
              <a:latin typeface="+mn-lt"/>
              <a:ea typeface="+mn-ea"/>
              <a:cs typeface="+mn-cs"/>
            </a:rPr>
            <a:t>/28</a:t>
          </a:r>
          <a:r>
            <a:rPr lang="ja-JP" altLang="ja-JP" sz="1100">
              <a:solidFill>
                <a:schemeClr val="dk1"/>
              </a:solidFill>
              <a:effectLst/>
              <a:latin typeface="+mn-lt"/>
              <a:ea typeface="+mn-ea"/>
              <a:cs typeface="+mn-cs"/>
            </a:rPr>
            <a:t>日））の判断にあたり、ひと月を通して特定の曜日で休日確保を行っても平均休日率が</a:t>
          </a:r>
          <a:r>
            <a:rPr lang="en-US" altLang="ja-JP" sz="1100">
              <a:solidFill>
                <a:schemeClr val="dk1"/>
              </a:solidFill>
              <a:effectLst/>
              <a:latin typeface="+mn-lt"/>
              <a:ea typeface="+mn-ea"/>
              <a:cs typeface="+mn-cs"/>
            </a:rPr>
            <a:t>28.5%</a:t>
          </a:r>
          <a:r>
            <a:rPr lang="ja-JP" altLang="ja-JP" sz="1100">
              <a:solidFill>
                <a:schemeClr val="dk1"/>
              </a:solidFill>
              <a:effectLst/>
              <a:latin typeface="+mn-lt"/>
              <a:ea typeface="+mn-ea"/>
              <a:cs typeface="+mn-cs"/>
            </a:rPr>
            <a:t>に満たない月は、その月における対象期間内の土曜日・日曜日の合計日数以上に閉所を行っている場合に、月単位の週休２日を達成しているものとみな</a:t>
          </a:r>
          <a:r>
            <a:rPr lang="ja-JP" altLang="en-US" sz="1100">
              <a:solidFill>
                <a:schemeClr val="dk1"/>
              </a:solidFill>
              <a:effectLst/>
              <a:latin typeface="+mn-lt"/>
              <a:ea typeface="+mn-ea"/>
              <a:cs typeface="+mn-cs"/>
            </a:rPr>
            <a:t>しますので、</a:t>
          </a:r>
          <a:endParaRPr lang="en-US" altLang="ja-JP" sz="1100">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ja-JP" altLang="en-US" sz="1100">
              <a:solidFill>
                <a:schemeClr val="dk1"/>
              </a:solidFill>
              <a:effectLst/>
              <a:latin typeface="+mn-lt"/>
              <a:ea typeface="+mn-ea"/>
              <a:cs typeface="+mn-cs"/>
            </a:rPr>
            <a:t>当月判定（黄色着色セル）に直接「○」を入力してください。</a:t>
          </a:r>
          <a:endParaRPr lang="ja-JP" altLang="ja-JP" sz="1100">
            <a:solidFill>
              <a:schemeClr val="dk1"/>
            </a:solidFill>
            <a:effectLst/>
            <a:latin typeface="+mn-lt"/>
            <a:ea typeface="+mn-ea"/>
            <a:cs typeface="+mn-cs"/>
          </a:endParaRPr>
        </a:p>
        <a:p>
          <a:endParaRPr kumimoji="1" lang="ja-JP" altLang="en-US" sz="1100"/>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37</xdr:col>
      <xdr:colOff>65315</xdr:colOff>
      <xdr:row>5</xdr:row>
      <xdr:rowOff>97971</xdr:rowOff>
    </xdr:from>
    <xdr:to>
      <xdr:col>57</xdr:col>
      <xdr:colOff>55520</xdr:colOff>
      <xdr:row>12</xdr:row>
      <xdr:rowOff>43816</xdr:rowOff>
    </xdr:to>
    <xdr:sp macro="" textlink="">
      <xdr:nvSpPr>
        <xdr:cNvPr id="2" name="テキスト ボックス 1">
          <a:extLst>
            <a:ext uri="{FF2B5EF4-FFF2-40B4-BE49-F238E27FC236}">
              <a16:creationId xmlns:a16="http://schemas.microsoft.com/office/drawing/2014/main" id="{DC3389AE-66F6-4292-9357-453AFFF5AF86}"/>
            </a:ext>
          </a:extLst>
        </xdr:cNvPr>
        <xdr:cNvSpPr txBox="1"/>
      </xdr:nvSpPr>
      <xdr:spPr>
        <a:xfrm>
          <a:off x="11647715" y="914400"/>
          <a:ext cx="9058005" cy="1491616"/>
        </a:xfrm>
        <a:prstGeom prst="rect">
          <a:avLst/>
        </a:prstGeom>
        <a:solidFill>
          <a:schemeClr val="lt1"/>
        </a:solidFill>
        <a:ln w="34925" cmpd="sng">
          <a:solidFill>
            <a:srgbClr val="FFFF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≪入力上の留意点について≫</a:t>
          </a:r>
          <a:endParaRPr lang="ja-JP" altLang="ja-JP">
            <a:effectLst/>
          </a:endParaRPr>
        </a:p>
        <a:p>
          <a:r>
            <a:rPr kumimoji="1" lang="ja-JP" altLang="ja-JP" sz="1100" b="1">
              <a:solidFill>
                <a:srgbClr val="FF0000"/>
              </a:solidFill>
              <a:effectLst/>
              <a:latin typeface="+mn-lt"/>
              <a:ea typeface="+mn-ea"/>
              <a:cs typeface="+mn-cs"/>
            </a:rPr>
            <a:t>エクセル内に数式を組み込んでいますが、使用にあたっては、受注者、発注者双方で入力内容、判定結果が正しいかを必ずご確認ください。</a:t>
          </a:r>
          <a:endParaRPr lang="ja-JP" altLang="ja-JP">
            <a:solidFill>
              <a:srgbClr val="FF0000"/>
            </a:solidFill>
            <a:effectLst/>
          </a:endParaRPr>
        </a:p>
        <a:p>
          <a:r>
            <a:rPr kumimoji="1" lang="ja-JP" altLang="en-US" sz="1100"/>
            <a:t>・緑色着色セルは直接入力してください</a:t>
          </a:r>
          <a:endParaRPr kumimoji="1" lang="en-US" altLang="ja-JP" sz="1100"/>
        </a:p>
        <a:p>
          <a:r>
            <a:rPr kumimoji="1" lang="ja-JP" altLang="ja-JP" sz="1100">
              <a:solidFill>
                <a:schemeClr val="dk1"/>
              </a:solidFill>
              <a:effectLst/>
              <a:latin typeface="+mn-lt"/>
              <a:ea typeface="+mn-ea"/>
              <a:cs typeface="+mn-cs"/>
            </a:rPr>
            <a:t>・週が月をまたぐ場合、当該月の月末または次月にて休日率を算出してください。</a:t>
          </a:r>
          <a:endParaRPr lang="ja-JP" altLang="ja-JP">
            <a:effectLst/>
          </a:endParaRPr>
        </a:p>
        <a:p>
          <a:pPr marL="0" marR="0" lvl="0" indent="0" defTabSz="914400" eaLnBrk="1" fontAlgn="auto" latinLnBrk="0" hangingPunct="1">
            <a:lnSpc>
              <a:spcPct val="100000"/>
            </a:lnSpc>
            <a:spcBef>
              <a:spcPts val="0"/>
            </a:spcBef>
            <a:spcAft>
              <a:spcPts val="0"/>
            </a:spcAft>
            <a:buClrTx/>
            <a:buSzTx/>
            <a:buFontTx/>
            <a:buNone/>
            <a:tabLst/>
            <a:defRPr/>
          </a:pPr>
          <a:r>
            <a:rPr lang="ja-JP" altLang="en-US" sz="1100">
              <a:solidFill>
                <a:schemeClr val="dk1"/>
              </a:solidFill>
              <a:effectLst/>
              <a:latin typeface="+mn-lt"/>
              <a:ea typeface="+mn-ea"/>
              <a:cs typeface="+mn-cs"/>
            </a:rPr>
            <a:t>・</a:t>
          </a:r>
          <a:r>
            <a:rPr lang="ja-JP" altLang="ja-JP" sz="1100">
              <a:solidFill>
                <a:schemeClr val="dk1"/>
              </a:solidFill>
              <a:effectLst/>
              <a:latin typeface="+mn-lt"/>
              <a:ea typeface="+mn-ea"/>
              <a:cs typeface="+mn-cs"/>
            </a:rPr>
            <a:t>月単位の週休２日（</a:t>
          </a:r>
          <a:r>
            <a:rPr lang="en-US" altLang="ja-JP" sz="1100">
              <a:solidFill>
                <a:schemeClr val="dk1"/>
              </a:solidFill>
              <a:effectLst/>
              <a:latin typeface="+mn-lt"/>
              <a:ea typeface="+mn-ea"/>
              <a:cs typeface="+mn-cs"/>
            </a:rPr>
            <a:t>28.5%</a:t>
          </a:r>
          <a:r>
            <a:rPr lang="ja-JP" altLang="ja-JP" sz="1100">
              <a:solidFill>
                <a:schemeClr val="dk1"/>
              </a:solidFill>
              <a:effectLst/>
              <a:latin typeface="+mn-lt"/>
              <a:ea typeface="+mn-ea"/>
              <a:cs typeface="+mn-cs"/>
            </a:rPr>
            <a:t>（</a:t>
          </a:r>
          <a:r>
            <a:rPr lang="en-US" altLang="ja-JP" sz="1100">
              <a:solidFill>
                <a:schemeClr val="dk1"/>
              </a:solidFill>
              <a:effectLst/>
              <a:latin typeface="+mn-lt"/>
              <a:ea typeface="+mn-ea"/>
              <a:cs typeface="+mn-cs"/>
            </a:rPr>
            <a:t>8</a:t>
          </a:r>
          <a:r>
            <a:rPr lang="ja-JP" altLang="ja-JP" sz="1100">
              <a:solidFill>
                <a:schemeClr val="dk1"/>
              </a:solidFill>
              <a:effectLst/>
              <a:latin typeface="+mn-lt"/>
              <a:ea typeface="+mn-ea"/>
              <a:cs typeface="+mn-cs"/>
            </a:rPr>
            <a:t>日</a:t>
          </a:r>
          <a:r>
            <a:rPr lang="en-US" altLang="ja-JP" sz="1100">
              <a:solidFill>
                <a:schemeClr val="dk1"/>
              </a:solidFill>
              <a:effectLst/>
              <a:latin typeface="+mn-lt"/>
              <a:ea typeface="+mn-ea"/>
              <a:cs typeface="+mn-cs"/>
            </a:rPr>
            <a:t>/28</a:t>
          </a:r>
          <a:r>
            <a:rPr lang="ja-JP" altLang="ja-JP" sz="1100">
              <a:solidFill>
                <a:schemeClr val="dk1"/>
              </a:solidFill>
              <a:effectLst/>
              <a:latin typeface="+mn-lt"/>
              <a:ea typeface="+mn-ea"/>
              <a:cs typeface="+mn-cs"/>
            </a:rPr>
            <a:t>日））の判断にあたり、ひと月を通して特定の曜日で休日確保を行っても平均休日率が</a:t>
          </a:r>
          <a:r>
            <a:rPr lang="en-US" altLang="ja-JP" sz="1100">
              <a:solidFill>
                <a:schemeClr val="dk1"/>
              </a:solidFill>
              <a:effectLst/>
              <a:latin typeface="+mn-lt"/>
              <a:ea typeface="+mn-ea"/>
              <a:cs typeface="+mn-cs"/>
            </a:rPr>
            <a:t>28.5%</a:t>
          </a:r>
          <a:r>
            <a:rPr lang="ja-JP" altLang="ja-JP" sz="1100">
              <a:solidFill>
                <a:schemeClr val="dk1"/>
              </a:solidFill>
              <a:effectLst/>
              <a:latin typeface="+mn-lt"/>
              <a:ea typeface="+mn-ea"/>
              <a:cs typeface="+mn-cs"/>
            </a:rPr>
            <a:t>に満たない月は、その月における対象期間内の土曜日・日曜日の合計日数以上に閉所を行っている場合に、月単位の週休２日を達成しているものとみな</a:t>
          </a:r>
          <a:r>
            <a:rPr lang="ja-JP" altLang="en-US" sz="1100">
              <a:solidFill>
                <a:schemeClr val="dk1"/>
              </a:solidFill>
              <a:effectLst/>
              <a:latin typeface="+mn-lt"/>
              <a:ea typeface="+mn-ea"/>
              <a:cs typeface="+mn-cs"/>
            </a:rPr>
            <a:t>しますので、</a:t>
          </a:r>
          <a:endParaRPr lang="en-US" altLang="ja-JP" sz="1100">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ja-JP" altLang="en-US" sz="1100">
              <a:solidFill>
                <a:schemeClr val="dk1"/>
              </a:solidFill>
              <a:effectLst/>
              <a:latin typeface="+mn-lt"/>
              <a:ea typeface="+mn-ea"/>
              <a:cs typeface="+mn-cs"/>
            </a:rPr>
            <a:t>当月判定（黄色着色セル）に直接「○」を入力してください。</a:t>
          </a:r>
          <a:endParaRPr lang="ja-JP" altLang="ja-JP" sz="1100">
            <a:solidFill>
              <a:schemeClr val="dk1"/>
            </a:solidFill>
            <a:effectLst/>
            <a:latin typeface="+mn-lt"/>
            <a:ea typeface="+mn-ea"/>
            <a:cs typeface="+mn-cs"/>
          </a:endParaRPr>
        </a:p>
        <a:p>
          <a:endParaRPr kumimoji="1" lang="ja-JP" altLang="en-US" sz="1100"/>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58</xdr:col>
      <xdr:colOff>678655</xdr:colOff>
      <xdr:row>27</xdr:row>
      <xdr:rowOff>226218</xdr:rowOff>
    </xdr:from>
    <xdr:to>
      <xdr:col>60</xdr:col>
      <xdr:colOff>40152</xdr:colOff>
      <xdr:row>29</xdr:row>
      <xdr:rowOff>59531</xdr:rowOff>
    </xdr:to>
    <xdr:sp macro="" textlink="">
      <xdr:nvSpPr>
        <xdr:cNvPr id="3" name="正方形/長方形 2">
          <a:extLst>
            <a:ext uri="{FF2B5EF4-FFF2-40B4-BE49-F238E27FC236}">
              <a16:creationId xmlns:a16="http://schemas.microsoft.com/office/drawing/2014/main" id="{D3F695CB-462F-4A7E-BACF-CD99E795F4C8}"/>
            </a:ext>
          </a:extLst>
        </xdr:cNvPr>
        <xdr:cNvSpPr/>
      </xdr:nvSpPr>
      <xdr:spPr>
        <a:xfrm>
          <a:off x="21645561" y="6274593"/>
          <a:ext cx="659279" cy="333376"/>
        </a:xfrm>
        <a:prstGeom prst="rect">
          <a:avLst/>
        </a:prstGeom>
        <a:noFill/>
        <a:ln w="6350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51</xdr:col>
      <xdr:colOff>511968</xdr:colOff>
      <xdr:row>17</xdr:row>
      <xdr:rowOff>190500</xdr:rowOff>
    </xdr:from>
    <xdr:to>
      <xdr:col>54</xdr:col>
      <xdr:colOff>49529</xdr:colOff>
      <xdr:row>28</xdr:row>
      <xdr:rowOff>1</xdr:rowOff>
    </xdr:to>
    <xdr:sp macro="" textlink="">
      <xdr:nvSpPr>
        <xdr:cNvPr id="4" name="正方形/長方形 3">
          <a:extLst>
            <a:ext uri="{FF2B5EF4-FFF2-40B4-BE49-F238E27FC236}">
              <a16:creationId xmlns:a16="http://schemas.microsoft.com/office/drawing/2014/main" id="{C5B7E2E2-EAB5-4A1A-8E0F-12547F00EBDB}"/>
            </a:ext>
          </a:extLst>
        </xdr:cNvPr>
        <xdr:cNvSpPr/>
      </xdr:nvSpPr>
      <xdr:spPr>
        <a:xfrm>
          <a:off x="18407062" y="3690938"/>
          <a:ext cx="799623" cy="2631282"/>
        </a:xfrm>
        <a:prstGeom prst="rect">
          <a:avLst/>
        </a:prstGeom>
        <a:noFill/>
        <a:ln w="6350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44</xdr:col>
      <xdr:colOff>212407</xdr:colOff>
      <xdr:row>31</xdr:row>
      <xdr:rowOff>35717</xdr:rowOff>
    </xdr:from>
    <xdr:to>
      <xdr:col>54</xdr:col>
      <xdr:colOff>3809</xdr:colOff>
      <xdr:row>34</xdr:row>
      <xdr:rowOff>171449</xdr:rowOff>
    </xdr:to>
    <xdr:sp macro="" textlink="">
      <xdr:nvSpPr>
        <xdr:cNvPr id="6" name="吹き出し: 角を丸めた四角形 5">
          <a:extLst>
            <a:ext uri="{FF2B5EF4-FFF2-40B4-BE49-F238E27FC236}">
              <a16:creationId xmlns:a16="http://schemas.microsoft.com/office/drawing/2014/main" id="{80D98CD2-5FFC-B3C0-1F78-A4718499AA1C}"/>
            </a:ext>
          </a:extLst>
        </xdr:cNvPr>
        <xdr:cNvSpPr/>
      </xdr:nvSpPr>
      <xdr:spPr>
        <a:xfrm>
          <a:off x="14976157" y="7141367"/>
          <a:ext cx="4153852" cy="831057"/>
        </a:xfrm>
        <a:prstGeom prst="wedgeRoundRectCallout">
          <a:avLst>
            <a:gd name="adj1" fmla="val 33670"/>
            <a:gd name="adj2" fmla="val -135354"/>
            <a:gd name="adj3" fmla="val 16667"/>
          </a:avLst>
        </a:prstGeom>
        <a:solidFill>
          <a:srgbClr val="FF0000">
            <a:alpha val="44000"/>
          </a:srgbClr>
        </a:solidFill>
        <a:ln>
          <a:solidFill>
            <a:srgbClr val="FF0000"/>
          </a:solidFill>
        </a:ln>
      </xdr:spPr>
      <xdr:style>
        <a:lnRef idx="2">
          <a:schemeClr val="accent2">
            <a:shade val="15000"/>
          </a:schemeClr>
        </a:lnRef>
        <a:fillRef idx="1">
          <a:schemeClr val="accent2"/>
        </a:fillRef>
        <a:effectRef idx="0">
          <a:schemeClr val="accent2"/>
        </a:effectRef>
        <a:fontRef idx="minor">
          <a:schemeClr val="lt1"/>
        </a:fontRef>
      </xdr:style>
      <xdr:txBody>
        <a:bodyPr vertOverflow="clip" horzOverflow="clip" rtlCol="0" anchor="t"/>
        <a:lstStyle/>
        <a:p>
          <a:r>
            <a:rPr kumimoji="1" lang="ja-JP" altLang="en-US" sz="1100" b="1">
              <a:solidFill>
                <a:schemeClr val="tx1"/>
              </a:solidFill>
              <a:effectLst/>
              <a:latin typeface="+mn-lt"/>
              <a:ea typeface="+mn-ea"/>
              <a:cs typeface="+mn-cs"/>
            </a:rPr>
            <a:t>注記①、注記②の例</a:t>
          </a:r>
          <a:endParaRPr kumimoji="1" lang="en-US" altLang="ja-JP" sz="1100" b="1">
            <a:solidFill>
              <a:schemeClr val="tx1"/>
            </a:solidFill>
            <a:effectLst/>
            <a:latin typeface="+mn-lt"/>
            <a:ea typeface="+mn-ea"/>
            <a:cs typeface="+mn-cs"/>
          </a:endParaRPr>
        </a:p>
        <a:p>
          <a:r>
            <a:rPr kumimoji="1" lang="ja-JP" altLang="en-US" sz="1100" b="1">
              <a:solidFill>
                <a:schemeClr val="tx1"/>
              </a:solidFill>
              <a:effectLst/>
              <a:latin typeface="+mn-lt"/>
              <a:ea typeface="+mn-ea"/>
              <a:cs typeface="+mn-cs"/>
            </a:rPr>
            <a:t>直接入力をしています。</a:t>
          </a:r>
          <a:r>
            <a:rPr kumimoji="1" lang="ja-JP" altLang="ja-JP" sz="1100" b="1">
              <a:solidFill>
                <a:schemeClr val="tx1"/>
              </a:solidFill>
              <a:effectLst/>
              <a:latin typeface="+mn-lt"/>
              <a:ea typeface="+mn-ea"/>
              <a:cs typeface="+mn-cs"/>
            </a:rPr>
            <a:t>１０月の第５週が１１月に跨っているため、</a:t>
          </a:r>
          <a:r>
            <a:rPr kumimoji="1" lang="ja-JP" altLang="en-US" sz="1100" b="1">
              <a:solidFill>
                <a:schemeClr val="tx1"/>
              </a:solidFill>
              <a:effectLst/>
              <a:latin typeface="+mn-lt"/>
              <a:ea typeface="+mn-ea"/>
              <a:cs typeface="+mn-cs"/>
            </a:rPr>
            <a:t>次月第１週を</a:t>
          </a:r>
          <a:r>
            <a:rPr kumimoji="1" lang="en-US" altLang="ja-JP" sz="1100" b="1">
              <a:solidFill>
                <a:schemeClr val="tx1"/>
              </a:solidFill>
              <a:effectLst/>
              <a:latin typeface="+mn-lt"/>
              <a:ea typeface="+mn-ea"/>
              <a:cs typeface="+mn-cs"/>
            </a:rPr>
            <a:t>0</a:t>
          </a:r>
          <a:r>
            <a:rPr kumimoji="1" lang="ja-JP" altLang="en-US" sz="1100" b="1">
              <a:solidFill>
                <a:schemeClr val="tx1"/>
              </a:solidFill>
              <a:effectLst/>
              <a:latin typeface="+mn-lt"/>
              <a:ea typeface="+mn-ea"/>
              <a:cs typeface="+mn-cs"/>
            </a:rPr>
            <a:t>と</a:t>
          </a:r>
          <a:r>
            <a:rPr kumimoji="1" lang="ja-JP" altLang="ja-JP" sz="1100" b="1">
              <a:solidFill>
                <a:schemeClr val="tx1"/>
              </a:solidFill>
              <a:effectLst/>
              <a:latin typeface="+mn-lt"/>
              <a:ea typeface="+mn-ea"/>
              <a:cs typeface="+mn-cs"/>
            </a:rPr>
            <a:t>しています</a:t>
          </a:r>
          <a:endParaRPr lang="ja-JP" altLang="ja-JP" b="1">
            <a:solidFill>
              <a:schemeClr val="tx1"/>
            </a:solidFill>
            <a:effectLst/>
          </a:endParaRPr>
        </a:p>
        <a:p>
          <a:pPr algn="l"/>
          <a:endParaRPr kumimoji="1" lang="ja-JP" altLang="en-US" sz="1100" b="1">
            <a:solidFill>
              <a:schemeClr val="tx1"/>
            </a:solidFill>
          </a:endParaRPr>
        </a:p>
      </xdr:txBody>
    </xdr:sp>
    <xdr:clientData/>
  </xdr:twoCellAnchor>
  <xdr:twoCellAnchor>
    <xdr:from>
      <xdr:col>55</xdr:col>
      <xdr:colOff>419100</xdr:colOff>
      <xdr:row>31</xdr:row>
      <xdr:rowOff>120015</xdr:rowOff>
    </xdr:from>
    <xdr:to>
      <xdr:col>59</xdr:col>
      <xdr:colOff>457199</xdr:colOff>
      <xdr:row>34</xdr:row>
      <xdr:rowOff>152400</xdr:rowOff>
    </xdr:to>
    <xdr:sp macro="" textlink="">
      <xdr:nvSpPr>
        <xdr:cNvPr id="7" name="吹き出し: 角を丸めた四角形 6">
          <a:extLst>
            <a:ext uri="{FF2B5EF4-FFF2-40B4-BE49-F238E27FC236}">
              <a16:creationId xmlns:a16="http://schemas.microsoft.com/office/drawing/2014/main" id="{74F31664-16CB-69BE-3D6E-4EFF03ED47C5}"/>
            </a:ext>
          </a:extLst>
        </xdr:cNvPr>
        <xdr:cNvSpPr/>
      </xdr:nvSpPr>
      <xdr:spPr>
        <a:xfrm>
          <a:off x="20088225" y="7225665"/>
          <a:ext cx="2028824" cy="727710"/>
        </a:xfrm>
        <a:prstGeom prst="wedgeRoundRectCallout">
          <a:avLst>
            <a:gd name="adj1" fmla="val 28500"/>
            <a:gd name="adj2" fmla="val -133620"/>
            <a:gd name="adj3" fmla="val 16667"/>
          </a:avLst>
        </a:prstGeom>
        <a:solidFill>
          <a:srgbClr val="FF0000">
            <a:alpha val="44000"/>
          </a:srgbClr>
        </a:solidFill>
        <a:ln>
          <a:solidFill>
            <a:srgbClr val="FF0000"/>
          </a:solidFill>
        </a:ln>
      </xdr:spPr>
      <xdr:style>
        <a:lnRef idx="2">
          <a:schemeClr val="accent2">
            <a:shade val="15000"/>
          </a:schemeClr>
        </a:lnRef>
        <a:fillRef idx="1">
          <a:schemeClr val="accent2"/>
        </a:fillRef>
        <a:effectRef idx="0">
          <a:schemeClr val="accent2"/>
        </a:effectRef>
        <a:fontRef idx="minor">
          <a:schemeClr val="lt1"/>
        </a:fontRef>
      </xdr:style>
      <xdr:txBody>
        <a:bodyPr vertOverflow="clip" horzOverflow="clip" rtlCol="0" anchor="t"/>
        <a:lstStyle/>
        <a:p>
          <a:endParaRPr lang="ja-JP" altLang="ja-JP" b="1">
            <a:solidFill>
              <a:schemeClr val="tx1"/>
            </a:solidFill>
            <a:effectLst/>
          </a:endParaRPr>
        </a:p>
        <a:p>
          <a:pPr algn="l"/>
          <a:r>
            <a:rPr kumimoji="1" lang="ja-JP" altLang="en-US" sz="1100" b="1">
              <a:solidFill>
                <a:schemeClr val="tx1"/>
              </a:solidFill>
            </a:rPr>
            <a:t>注記③の例</a:t>
          </a:r>
          <a:endParaRPr kumimoji="1" lang="en-US" altLang="ja-JP" sz="1100" b="1">
            <a:solidFill>
              <a:schemeClr val="tx1"/>
            </a:solidFill>
          </a:endParaRPr>
        </a:p>
        <a:p>
          <a:pPr algn="l"/>
          <a:r>
            <a:rPr kumimoji="1" lang="ja-JP" altLang="en-US" sz="1100" b="1">
              <a:solidFill>
                <a:schemeClr val="tx1"/>
              </a:solidFill>
            </a:rPr>
            <a:t>直接入力で○にしています</a:t>
          </a:r>
        </a:p>
      </xdr:txBody>
    </xdr:sp>
    <xdr:clientData/>
  </xdr:twoCellAnchor>
  <xdr:twoCellAnchor>
    <xdr:from>
      <xdr:col>58</xdr:col>
      <xdr:colOff>685800</xdr:colOff>
      <xdr:row>21</xdr:row>
      <xdr:rowOff>257175</xdr:rowOff>
    </xdr:from>
    <xdr:to>
      <xdr:col>59</xdr:col>
      <xdr:colOff>571500</xdr:colOff>
      <xdr:row>23</xdr:row>
      <xdr:rowOff>257175</xdr:rowOff>
    </xdr:to>
    <xdr:sp macro="" textlink="">
      <xdr:nvSpPr>
        <xdr:cNvPr id="8" name="楕円 7">
          <a:extLst>
            <a:ext uri="{FF2B5EF4-FFF2-40B4-BE49-F238E27FC236}">
              <a16:creationId xmlns:a16="http://schemas.microsoft.com/office/drawing/2014/main" id="{A9E7E6BC-BF72-F788-95B2-41FBC63C3CFB}"/>
            </a:ext>
          </a:extLst>
        </xdr:cNvPr>
        <xdr:cNvSpPr/>
      </xdr:nvSpPr>
      <xdr:spPr>
        <a:xfrm>
          <a:off x="21631275" y="4791075"/>
          <a:ext cx="600075" cy="533400"/>
        </a:xfrm>
        <a:prstGeom prst="ellipse">
          <a:avLst/>
        </a:prstGeom>
        <a:noFill/>
        <a:ln>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6</xdr:col>
      <xdr:colOff>104775</xdr:colOff>
      <xdr:row>0</xdr:row>
      <xdr:rowOff>0</xdr:rowOff>
    </xdr:from>
    <xdr:to>
      <xdr:col>39</xdr:col>
      <xdr:colOff>219075</xdr:colOff>
      <xdr:row>6</xdr:row>
      <xdr:rowOff>95250</xdr:rowOff>
    </xdr:to>
    <xdr:sp macro="" textlink="">
      <xdr:nvSpPr>
        <xdr:cNvPr id="5" name="テキスト ボックス 4">
          <a:extLst>
            <a:ext uri="{FF2B5EF4-FFF2-40B4-BE49-F238E27FC236}">
              <a16:creationId xmlns:a16="http://schemas.microsoft.com/office/drawing/2014/main" id="{D608A0CA-9D30-4F6E-B799-F4DBE51473B2}"/>
            </a:ext>
          </a:extLst>
        </xdr:cNvPr>
        <xdr:cNvSpPr txBox="1"/>
      </xdr:nvSpPr>
      <xdr:spPr>
        <a:xfrm>
          <a:off x="3810000" y="0"/>
          <a:ext cx="8753475" cy="1190625"/>
        </a:xfrm>
        <a:prstGeom prst="rect">
          <a:avLst/>
        </a:prstGeom>
        <a:solidFill>
          <a:srgbClr val="FF0000"/>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2800" b="1"/>
            <a:t>記入例</a:t>
          </a:r>
          <a:endParaRPr kumimoji="1" lang="en-US" altLang="ja-JP" sz="2800" b="1"/>
        </a:p>
        <a:p>
          <a:pPr algn="ctr"/>
          <a:r>
            <a:rPr kumimoji="1" lang="ja-JP" altLang="en-US" sz="2800" b="1"/>
            <a:t>赤色着色シートには具体例も示しています</a:t>
          </a:r>
        </a:p>
      </xdr:txBody>
    </xdr:sp>
    <xdr:clientData/>
  </xdr:twoCellAnchor>
  <xdr:twoCellAnchor>
    <xdr:from>
      <xdr:col>37</xdr:col>
      <xdr:colOff>95250</xdr:colOff>
      <xdr:row>5</xdr:row>
      <xdr:rowOff>133350</xdr:rowOff>
    </xdr:from>
    <xdr:to>
      <xdr:col>57</xdr:col>
      <xdr:colOff>104505</xdr:colOff>
      <xdr:row>12</xdr:row>
      <xdr:rowOff>81916</xdr:rowOff>
    </xdr:to>
    <xdr:sp macro="" textlink="">
      <xdr:nvSpPr>
        <xdr:cNvPr id="9" name="テキスト ボックス 8">
          <a:extLst>
            <a:ext uri="{FF2B5EF4-FFF2-40B4-BE49-F238E27FC236}">
              <a16:creationId xmlns:a16="http://schemas.microsoft.com/office/drawing/2014/main" id="{17BAFF2A-0B6D-445F-BAA9-A4E88F91BBA6}"/>
            </a:ext>
          </a:extLst>
        </xdr:cNvPr>
        <xdr:cNvSpPr txBox="1"/>
      </xdr:nvSpPr>
      <xdr:spPr>
        <a:xfrm>
          <a:off x="11582400" y="990600"/>
          <a:ext cx="9058005" cy="1491616"/>
        </a:xfrm>
        <a:prstGeom prst="rect">
          <a:avLst/>
        </a:prstGeom>
        <a:solidFill>
          <a:schemeClr val="lt1"/>
        </a:solidFill>
        <a:ln w="34925" cmpd="sng">
          <a:solidFill>
            <a:srgbClr val="FFFF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≪入力上の留意点について≫</a:t>
          </a:r>
          <a:endParaRPr lang="ja-JP" altLang="ja-JP">
            <a:effectLst/>
          </a:endParaRPr>
        </a:p>
        <a:p>
          <a:r>
            <a:rPr kumimoji="1" lang="ja-JP" altLang="ja-JP" sz="1100" b="1">
              <a:solidFill>
                <a:srgbClr val="FF0000"/>
              </a:solidFill>
              <a:effectLst/>
              <a:latin typeface="+mn-lt"/>
              <a:ea typeface="+mn-ea"/>
              <a:cs typeface="+mn-cs"/>
            </a:rPr>
            <a:t>エクセル内に数式を組み込んでいますが、使用にあたっては、受注者、発注者双方で入力内容、判定結果が正しいかを必ずご確認ください。</a:t>
          </a:r>
          <a:endParaRPr lang="ja-JP" altLang="ja-JP">
            <a:solidFill>
              <a:srgbClr val="FF0000"/>
            </a:solidFill>
            <a:effectLst/>
          </a:endParaRPr>
        </a:p>
        <a:p>
          <a:r>
            <a:rPr kumimoji="1" lang="ja-JP" altLang="en-US" sz="1100"/>
            <a:t>・緑色着色セルは直接入力してください</a:t>
          </a:r>
          <a:endParaRPr kumimoji="1" lang="en-US" altLang="ja-JP" sz="1100"/>
        </a:p>
        <a:p>
          <a:r>
            <a:rPr kumimoji="1" lang="ja-JP" altLang="ja-JP" sz="1100">
              <a:solidFill>
                <a:schemeClr val="dk1"/>
              </a:solidFill>
              <a:effectLst/>
              <a:latin typeface="+mn-lt"/>
              <a:ea typeface="+mn-ea"/>
              <a:cs typeface="+mn-cs"/>
            </a:rPr>
            <a:t>・週が月をまたぐ場合、当該月の月末または次月にて休日率を算出してください。</a:t>
          </a:r>
          <a:endParaRPr lang="ja-JP" altLang="ja-JP">
            <a:effectLst/>
          </a:endParaRPr>
        </a:p>
        <a:p>
          <a:pPr marL="0" marR="0" lvl="0" indent="0" defTabSz="914400" eaLnBrk="1" fontAlgn="auto" latinLnBrk="0" hangingPunct="1">
            <a:lnSpc>
              <a:spcPct val="100000"/>
            </a:lnSpc>
            <a:spcBef>
              <a:spcPts val="0"/>
            </a:spcBef>
            <a:spcAft>
              <a:spcPts val="0"/>
            </a:spcAft>
            <a:buClrTx/>
            <a:buSzTx/>
            <a:buFontTx/>
            <a:buNone/>
            <a:tabLst/>
            <a:defRPr/>
          </a:pPr>
          <a:r>
            <a:rPr lang="ja-JP" altLang="en-US" sz="1100">
              <a:solidFill>
                <a:schemeClr val="dk1"/>
              </a:solidFill>
              <a:effectLst/>
              <a:latin typeface="+mn-lt"/>
              <a:ea typeface="+mn-ea"/>
              <a:cs typeface="+mn-cs"/>
            </a:rPr>
            <a:t>・</a:t>
          </a:r>
          <a:r>
            <a:rPr lang="ja-JP" altLang="ja-JP" sz="1100">
              <a:solidFill>
                <a:schemeClr val="dk1"/>
              </a:solidFill>
              <a:effectLst/>
              <a:latin typeface="+mn-lt"/>
              <a:ea typeface="+mn-ea"/>
              <a:cs typeface="+mn-cs"/>
            </a:rPr>
            <a:t>月単位の週休２日（</a:t>
          </a:r>
          <a:r>
            <a:rPr lang="en-US" altLang="ja-JP" sz="1100">
              <a:solidFill>
                <a:schemeClr val="dk1"/>
              </a:solidFill>
              <a:effectLst/>
              <a:latin typeface="+mn-lt"/>
              <a:ea typeface="+mn-ea"/>
              <a:cs typeface="+mn-cs"/>
            </a:rPr>
            <a:t>28.5%</a:t>
          </a:r>
          <a:r>
            <a:rPr lang="ja-JP" altLang="ja-JP" sz="1100">
              <a:solidFill>
                <a:schemeClr val="dk1"/>
              </a:solidFill>
              <a:effectLst/>
              <a:latin typeface="+mn-lt"/>
              <a:ea typeface="+mn-ea"/>
              <a:cs typeface="+mn-cs"/>
            </a:rPr>
            <a:t>（</a:t>
          </a:r>
          <a:r>
            <a:rPr lang="en-US" altLang="ja-JP" sz="1100">
              <a:solidFill>
                <a:schemeClr val="dk1"/>
              </a:solidFill>
              <a:effectLst/>
              <a:latin typeface="+mn-lt"/>
              <a:ea typeface="+mn-ea"/>
              <a:cs typeface="+mn-cs"/>
            </a:rPr>
            <a:t>8</a:t>
          </a:r>
          <a:r>
            <a:rPr lang="ja-JP" altLang="ja-JP" sz="1100">
              <a:solidFill>
                <a:schemeClr val="dk1"/>
              </a:solidFill>
              <a:effectLst/>
              <a:latin typeface="+mn-lt"/>
              <a:ea typeface="+mn-ea"/>
              <a:cs typeface="+mn-cs"/>
            </a:rPr>
            <a:t>日</a:t>
          </a:r>
          <a:r>
            <a:rPr lang="en-US" altLang="ja-JP" sz="1100">
              <a:solidFill>
                <a:schemeClr val="dk1"/>
              </a:solidFill>
              <a:effectLst/>
              <a:latin typeface="+mn-lt"/>
              <a:ea typeface="+mn-ea"/>
              <a:cs typeface="+mn-cs"/>
            </a:rPr>
            <a:t>/28</a:t>
          </a:r>
          <a:r>
            <a:rPr lang="ja-JP" altLang="ja-JP" sz="1100">
              <a:solidFill>
                <a:schemeClr val="dk1"/>
              </a:solidFill>
              <a:effectLst/>
              <a:latin typeface="+mn-lt"/>
              <a:ea typeface="+mn-ea"/>
              <a:cs typeface="+mn-cs"/>
            </a:rPr>
            <a:t>日））の判断にあたり、ひと月を通して特定の曜日で休日確保を行っても平均休日率が</a:t>
          </a:r>
          <a:r>
            <a:rPr lang="en-US" altLang="ja-JP" sz="1100">
              <a:solidFill>
                <a:schemeClr val="dk1"/>
              </a:solidFill>
              <a:effectLst/>
              <a:latin typeface="+mn-lt"/>
              <a:ea typeface="+mn-ea"/>
              <a:cs typeface="+mn-cs"/>
            </a:rPr>
            <a:t>28.5%</a:t>
          </a:r>
          <a:r>
            <a:rPr lang="ja-JP" altLang="ja-JP" sz="1100">
              <a:solidFill>
                <a:schemeClr val="dk1"/>
              </a:solidFill>
              <a:effectLst/>
              <a:latin typeface="+mn-lt"/>
              <a:ea typeface="+mn-ea"/>
              <a:cs typeface="+mn-cs"/>
            </a:rPr>
            <a:t>に満たない月は、その月における対象期間内の土曜日・日曜日の合計日数以上に閉所を行っている場合に、月単位の週休２日を達成しているものとみな</a:t>
          </a:r>
          <a:r>
            <a:rPr lang="ja-JP" altLang="en-US" sz="1100">
              <a:solidFill>
                <a:schemeClr val="dk1"/>
              </a:solidFill>
              <a:effectLst/>
              <a:latin typeface="+mn-lt"/>
              <a:ea typeface="+mn-ea"/>
              <a:cs typeface="+mn-cs"/>
            </a:rPr>
            <a:t>しますので、</a:t>
          </a:r>
          <a:endParaRPr lang="en-US" altLang="ja-JP" sz="1100">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ja-JP" altLang="en-US" sz="1100">
              <a:solidFill>
                <a:schemeClr val="dk1"/>
              </a:solidFill>
              <a:effectLst/>
              <a:latin typeface="+mn-lt"/>
              <a:ea typeface="+mn-ea"/>
              <a:cs typeface="+mn-cs"/>
            </a:rPr>
            <a:t>当月判定（黄色着色セル）に直接「○」を入力してください。</a:t>
          </a:r>
          <a:endParaRPr lang="ja-JP" altLang="ja-JP" sz="1100">
            <a:solidFill>
              <a:schemeClr val="dk1"/>
            </a:solidFill>
            <a:effectLst/>
            <a:latin typeface="+mn-lt"/>
            <a:ea typeface="+mn-ea"/>
            <a:cs typeface="+mn-cs"/>
          </a:endParaRPr>
        </a:p>
        <a:p>
          <a:endParaRPr kumimoji="1" lang="ja-JP" altLang="en-US" sz="1100"/>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36</xdr:col>
      <xdr:colOff>17417</xdr:colOff>
      <xdr:row>17</xdr:row>
      <xdr:rowOff>204107</xdr:rowOff>
    </xdr:from>
    <xdr:to>
      <xdr:col>38</xdr:col>
      <xdr:colOff>72729</xdr:colOff>
      <xdr:row>27</xdr:row>
      <xdr:rowOff>246222</xdr:rowOff>
    </xdr:to>
    <xdr:sp macro="" textlink="">
      <xdr:nvSpPr>
        <xdr:cNvPr id="2" name="正方形/長方形 1">
          <a:extLst>
            <a:ext uri="{FF2B5EF4-FFF2-40B4-BE49-F238E27FC236}">
              <a16:creationId xmlns:a16="http://schemas.microsoft.com/office/drawing/2014/main" id="{36ABDA47-5478-4014-BF0D-13F4C304EEA2}"/>
            </a:ext>
          </a:extLst>
        </xdr:cNvPr>
        <xdr:cNvSpPr/>
      </xdr:nvSpPr>
      <xdr:spPr>
        <a:xfrm>
          <a:off x="11080024" y="3810000"/>
          <a:ext cx="790098" cy="2681901"/>
        </a:xfrm>
        <a:prstGeom prst="rect">
          <a:avLst/>
        </a:prstGeom>
        <a:noFill/>
        <a:ln w="6350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39</xdr:col>
      <xdr:colOff>130629</xdr:colOff>
      <xdr:row>29</xdr:row>
      <xdr:rowOff>152400</xdr:rowOff>
    </xdr:from>
    <xdr:to>
      <xdr:col>49</xdr:col>
      <xdr:colOff>152400</xdr:colOff>
      <xdr:row>33</xdr:row>
      <xdr:rowOff>47286</xdr:rowOff>
    </xdr:to>
    <xdr:sp macro="" textlink="">
      <xdr:nvSpPr>
        <xdr:cNvPr id="4" name="吹き出し: 角を丸めた四角形 3">
          <a:extLst>
            <a:ext uri="{FF2B5EF4-FFF2-40B4-BE49-F238E27FC236}">
              <a16:creationId xmlns:a16="http://schemas.microsoft.com/office/drawing/2014/main" id="{563B5CB9-3059-4D53-A698-9A15606FDD92}"/>
            </a:ext>
          </a:extLst>
        </xdr:cNvPr>
        <xdr:cNvSpPr/>
      </xdr:nvSpPr>
      <xdr:spPr>
        <a:xfrm>
          <a:off x="12562115" y="6781800"/>
          <a:ext cx="4604656" cy="831057"/>
        </a:xfrm>
        <a:prstGeom prst="wedgeRoundRectCallout">
          <a:avLst>
            <a:gd name="adj1" fmla="val -64080"/>
            <a:gd name="adj2" fmla="val -103917"/>
            <a:gd name="adj3" fmla="val 16667"/>
          </a:avLst>
        </a:prstGeom>
        <a:solidFill>
          <a:srgbClr val="FF0000">
            <a:alpha val="44000"/>
          </a:srgbClr>
        </a:solidFill>
        <a:ln>
          <a:solidFill>
            <a:srgbClr val="FF0000"/>
          </a:solidFill>
        </a:ln>
      </xdr:spPr>
      <xdr:style>
        <a:lnRef idx="2">
          <a:schemeClr val="accent2">
            <a:shade val="15000"/>
          </a:schemeClr>
        </a:lnRef>
        <a:fillRef idx="1">
          <a:schemeClr val="accent2"/>
        </a:fillRef>
        <a:effectRef idx="0">
          <a:schemeClr val="accent2"/>
        </a:effectRef>
        <a:fontRef idx="minor">
          <a:schemeClr val="lt1"/>
        </a:fontRef>
      </xdr:style>
      <xdr:txBody>
        <a:bodyPr vertOverflow="clip" horzOverflow="clip" rtlCol="0" anchor="t"/>
        <a:lstStyle/>
        <a:p>
          <a:r>
            <a:rPr kumimoji="1" lang="ja-JP" altLang="en-US" sz="1100" b="1">
              <a:solidFill>
                <a:schemeClr val="tx1"/>
              </a:solidFill>
              <a:effectLst/>
              <a:latin typeface="+mn-lt"/>
              <a:ea typeface="+mn-ea"/>
              <a:cs typeface="+mn-cs"/>
            </a:rPr>
            <a:t>注記②の例</a:t>
          </a:r>
          <a:endParaRPr kumimoji="1" lang="en-US" altLang="ja-JP" sz="1100" b="1">
            <a:solidFill>
              <a:schemeClr val="tx1"/>
            </a:solidFill>
            <a:effectLst/>
            <a:latin typeface="+mn-lt"/>
            <a:ea typeface="+mn-ea"/>
            <a:cs typeface="+mn-cs"/>
          </a:endParaRPr>
        </a:p>
        <a:p>
          <a:r>
            <a:rPr kumimoji="1" lang="ja-JP" altLang="ja-JP" sz="1100" b="1">
              <a:solidFill>
                <a:schemeClr val="tx1"/>
              </a:solidFill>
              <a:effectLst/>
              <a:latin typeface="+mn-lt"/>
              <a:ea typeface="+mn-ea"/>
              <a:cs typeface="+mn-cs"/>
            </a:rPr>
            <a:t>１０月の第５週が１１月に跨っているため、</a:t>
          </a:r>
          <a:r>
            <a:rPr kumimoji="1" lang="ja-JP" altLang="en-US" sz="1100" b="1">
              <a:solidFill>
                <a:schemeClr val="tx1"/>
              </a:solidFill>
              <a:effectLst/>
              <a:latin typeface="+mn-lt"/>
              <a:ea typeface="+mn-ea"/>
              <a:cs typeface="+mn-cs"/>
            </a:rPr>
            <a:t>次月第１週を</a:t>
          </a:r>
          <a:r>
            <a:rPr kumimoji="1" lang="en-US" altLang="ja-JP" sz="1100" b="1">
              <a:solidFill>
                <a:schemeClr val="tx1"/>
              </a:solidFill>
              <a:effectLst/>
              <a:latin typeface="+mn-lt"/>
              <a:ea typeface="+mn-ea"/>
              <a:cs typeface="+mn-cs"/>
            </a:rPr>
            <a:t>0</a:t>
          </a:r>
          <a:r>
            <a:rPr kumimoji="1" lang="ja-JP" altLang="en-US" sz="1100" b="1">
              <a:solidFill>
                <a:schemeClr val="tx1"/>
              </a:solidFill>
              <a:effectLst/>
              <a:latin typeface="+mn-lt"/>
              <a:ea typeface="+mn-ea"/>
              <a:cs typeface="+mn-cs"/>
            </a:rPr>
            <a:t>と</a:t>
          </a:r>
          <a:r>
            <a:rPr kumimoji="1" lang="ja-JP" altLang="ja-JP" sz="1100" b="1">
              <a:solidFill>
                <a:schemeClr val="tx1"/>
              </a:solidFill>
              <a:effectLst/>
              <a:latin typeface="+mn-lt"/>
              <a:ea typeface="+mn-ea"/>
              <a:cs typeface="+mn-cs"/>
            </a:rPr>
            <a:t>しています</a:t>
          </a:r>
          <a:endParaRPr lang="ja-JP" altLang="ja-JP" b="1">
            <a:solidFill>
              <a:schemeClr val="tx1"/>
            </a:solidFill>
            <a:effectLst/>
          </a:endParaRPr>
        </a:p>
        <a:p>
          <a:pPr algn="l"/>
          <a:endParaRPr kumimoji="1" lang="ja-JP" altLang="en-US" sz="1100" b="1">
            <a:solidFill>
              <a:schemeClr val="tx1"/>
            </a:solidFill>
          </a:endParaRPr>
        </a:p>
      </xdr:txBody>
    </xdr:sp>
    <xdr:clientData/>
  </xdr:twoCellAnchor>
  <xdr:twoCellAnchor>
    <xdr:from>
      <xdr:col>36</xdr:col>
      <xdr:colOff>315686</xdr:colOff>
      <xdr:row>5</xdr:row>
      <xdr:rowOff>174171</xdr:rowOff>
    </xdr:from>
    <xdr:to>
      <xdr:col>56</xdr:col>
      <xdr:colOff>305891</xdr:colOff>
      <xdr:row>12</xdr:row>
      <xdr:rowOff>120016</xdr:rowOff>
    </xdr:to>
    <xdr:sp macro="" textlink="">
      <xdr:nvSpPr>
        <xdr:cNvPr id="5" name="テキスト ボックス 4">
          <a:extLst>
            <a:ext uri="{FF2B5EF4-FFF2-40B4-BE49-F238E27FC236}">
              <a16:creationId xmlns:a16="http://schemas.microsoft.com/office/drawing/2014/main" id="{A1B7A5F7-F77D-43A0-8653-CA98816D8701}"/>
            </a:ext>
          </a:extLst>
        </xdr:cNvPr>
        <xdr:cNvSpPr txBox="1"/>
      </xdr:nvSpPr>
      <xdr:spPr>
        <a:xfrm>
          <a:off x="11538857" y="990600"/>
          <a:ext cx="9058005" cy="1491616"/>
        </a:xfrm>
        <a:prstGeom prst="rect">
          <a:avLst/>
        </a:prstGeom>
        <a:solidFill>
          <a:schemeClr val="lt1"/>
        </a:solidFill>
        <a:ln w="34925" cmpd="sng">
          <a:solidFill>
            <a:srgbClr val="FFFF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≪入力上の留意点について≫</a:t>
          </a:r>
          <a:endParaRPr lang="ja-JP" altLang="ja-JP">
            <a:effectLst/>
          </a:endParaRPr>
        </a:p>
        <a:p>
          <a:r>
            <a:rPr kumimoji="1" lang="ja-JP" altLang="ja-JP" sz="1100" b="1">
              <a:solidFill>
                <a:srgbClr val="FF0000"/>
              </a:solidFill>
              <a:effectLst/>
              <a:latin typeface="+mn-lt"/>
              <a:ea typeface="+mn-ea"/>
              <a:cs typeface="+mn-cs"/>
            </a:rPr>
            <a:t>エクセル内に数式を組み込んでいますが、使用にあたっては、受注者、発注者双方で入力内容、判定結果が正しいかを必ずご確認ください。</a:t>
          </a:r>
          <a:endParaRPr lang="ja-JP" altLang="ja-JP">
            <a:solidFill>
              <a:srgbClr val="FF0000"/>
            </a:solidFill>
            <a:effectLst/>
          </a:endParaRPr>
        </a:p>
        <a:p>
          <a:r>
            <a:rPr kumimoji="1" lang="ja-JP" altLang="en-US" sz="1100"/>
            <a:t>・緑色着色セルは直接入力してください</a:t>
          </a:r>
          <a:endParaRPr kumimoji="1" lang="en-US" altLang="ja-JP" sz="1100"/>
        </a:p>
        <a:p>
          <a:r>
            <a:rPr kumimoji="1" lang="ja-JP" altLang="ja-JP" sz="1100">
              <a:solidFill>
                <a:schemeClr val="dk1"/>
              </a:solidFill>
              <a:effectLst/>
              <a:latin typeface="+mn-lt"/>
              <a:ea typeface="+mn-ea"/>
              <a:cs typeface="+mn-cs"/>
            </a:rPr>
            <a:t>・週が月をまたぐ場合、当該月の月末または次月にて休日率を算出してください。</a:t>
          </a:r>
          <a:endParaRPr lang="ja-JP" altLang="ja-JP">
            <a:effectLst/>
          </a:endParaRPr>
        </a:p>
        <a:p>
          <a:pPr marL="0" marR="0" lvl="0" indent="0" defTabSz="914400" eaLnBrk="1" fontAlgn="auto" latinLnBrk="0" hangingPunct="1">
            <a:lnSpc>
              <a:spcPct val="100000"/>
            </a:lnSpc>
            <a:spcBef>
              <a:spcPts val="0"/>
            </a:spcBef>
            <a:spcAft>
              <a:spcPts val="0"/>
            </a:spcAft>
            <a:buClrTx/>
            <a:buSzTx/>
            <a:buFontTx/>
            <a:buNone/>
            <a:tabLst/>
            <a:defRPr/>
          </a:pPr>
          <a:r>
            <a:rPr lang="ja-JP" altLang="en-US" sz="1100">
              <a:solidFill>
                <a:schemeClr val="dk1"/>
              </a:solidFill>
              <a:effectLst/>
              <a:latin typeface="+mn-lt"/>
              <a:ea typeface="+mn-ea"/>
              <a:cs typeface="+mn-cs"/>
            </a:rPr>
            <a:t>・</a:t>
          </a:r>
          <a:r>
            <a:rPr lang="ja-JP" altLang="ja-JP" sz="1100">
              <a:solidFill>
                <a:schemeClr val="dk1"/>
              </a:solidFill>
              <a:effectLst/>
              <a:latin typeface="+mn-lt"/>
              <a:ea typeface="+mn-ea"/>
              <a:cs typeface="+mn-cs"/>
            </a:rPr>
            <a:t>月単位の週休２日（</a:t>
          </a:r>
          <a:r>
            <a:rPr lang="en-US" altLang="ja-JP" sz="1100">
              <a:solidFill>
                <a:schemeClr val="dk1"/>
              </a:solidFill>
              <a:effectLst/>
              <a:latin typeface="+mn-lt"/>
              <a:ea typeface="+mn-ea"/>
              <a:cs typeface="+mn-cs"/>
            </a:rPr>
            <a:t>28.5%</a:t>
          </a:r>
          <a:r>
            <a:rPr lang="ja-JP" altLang="ja-JP" sz="1100">
              <a:solidFill>
                <a:schemeClr val="dk1"/>
              </a:solidFill>
              <a:effectLst/>
              <a:latin typeface="+mn-lt"/>
              <a:ea typeface="+mn-ea"/>
              <a:cs typeface="+mn-cs"/>
            </a:rPr>
            <a:t>（</a:t>
          </a:r>
          <a:r>
            <a:rPr lang="en-US" altLang="ja-JP" sz="1100">
              <a:solidFill>
                <a:schemeClr val="dk1"/>
              </a:solidFill>
              <a:effectLst/>
              <a:latin typeface="+mn-lt"/>
              <a:ea typeface="+mn-ea"/>
              <a:cs typeface="+mn-cs"/>
            </a:rPr>
            <a:t>8</a:t>
          </a:r>
          <a:r>
            <a:rPr lang="ja-JP" altLang="ja-JP" sz="1100">
              <a:solidFill>
                <a:schemeClr val="dk1"/>
              </a:solidFill>
              <a:effectLst/>
              <a:latin typeface="+mn-lt"/>
              <a:ea typeface="+mn-ea"/>
              <a:cs typeface="+mn-cs"/>
            </a:rPr>
            <a:t>日</a:t>
          </a:r>
          <a:r>
            <a:rPr lang="en-US" altLang="ja-JP" sz="1100">
              <a:solidFill>
                <a:schemeClr val="dk1"/>
              </a:solidFill>
              <a:effectLst/>
              <a:latin typeface="+mn-lt"/>
              <a:ea typeface="+mn-ea"/>
              <a:cs typeface="+mn-cs"/>
            </a:rPr>
            <a:t>/28</a:t>
          </a:r>
          <a:r>
            <a:rPr lang="ja-JP" altLang="ja-JP" sz="1100">
              <a:solidFill>
                <a:schemeClr val="dk1"/>
              </a:solidFill>
              <a:effectLst/>
              <a:latin typeface="+mn-lt"/>
              <a:ea typeface="+mn-ea"/>
              <a:cs typeface="+mn-cs"/>
            </a:rPr>
            <a:t>日））の判断にあたり、ひと月を通して特定の曜日で休日確保を行っても平均休日率が</a:t>
          </a:r>
          <a:r>
            <a:rPr lang="en-US" altLang="ja-JP" sz="1100">
              <a:solidFill>
                <a:schemeClr val="dk1"/>
              </a:solidFill>
              <a:effectLst/>
              <a:latin typeface="+mn-lt"/>
              <a:ea typeface="+mn-ea"/>
              <a:cs typeface="+mn-cs"/>
            </a:rPr>
            <a:t>28.5%</a:t>
          </a:r>
          <a:r>
            <a:rPr lang="ja-JP" altLang="ja-JP" sz="1100">
              <a:solidFill>
                <a:schemeClr val="dk1"/>
              </a:solidFill>
              <a:effectLst/>
              <a:latin typeface="+mn-lt"/>
              <a:ea typeface="+mn-ea"/>
              <a:cs typeface="+mn-cs"/>
            </a:rPr>
            <a:t>に満たない月は、その月における対象期間内の土曜日・日曜日の合計日数以上に閉所を行っている場合に、月単位の週休２日を達成しているものとみな</a:t>
          </a:r>
          <a:r>
            <a:rPr lang="ja-JP" altLang="en-US" sz="1100">
              <a:solidFill>
                <a:schemeClr val="dk1"/>
              </a:solidFill>
              <a:effectLst/>
              <a:latin typeface="+mn-lt"/>
              <a:ea typeface="+mn-ea"/>
              <a:cs typeface="+mn-cs"/>
            </a:rPr>
            <a:t>しますので、</a:t>
          </a:r>
          <a:endParaRPr lang="en-US" altLang="ja-JP" sz="1100">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ja-JP" altLang="en-US" sz="1100">
              <a:solidFill>
                <a:schemeClr val="dk1"/>
              </a:solidFill>
              <a:effectLst/>
              <a:latin typeface="+mn-lt"/>
              <a:ea typeface="+mn-ea"/>
              <a:cs typeface="+mn-cs"/>
            </a:rPr>
            <a:t>当月判定（黄色着色セル）に直接「○」を入力してください。</a:t>
          </a:r>
          <a:endParaRPr lang="ja-JP" altLang="ja-JP" sz="1100">
            <a:solidFill>
              <a:schemeClr val="dk1"/>
            </a:solidFill>
            <a:effectLst/>
            <a:latin typeface="+mn-lt"/>
            <a:ea typeface="+mn-ea"/>
            <a:cs typeface="+mn-cs"/>
          </a:endParaRPr>
        </a:p>
        <a:p>
          <a:endParaRPr kumimoji="1" lang="ja-JP" altLang="en-US" sz="1100"/>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37</xdr:col>
      <xdr:colOff>43543</xdr:colOff>
      <xdr:row>5</xdr:row>
      <xdr:rowOff>141514</xdr:rowOff>
    </xdr:from>
    <xdr:to>
      <xdr:col>57</xdr:col>
      <xdr:colOff>33748</xdr:colOff>
      <xdr:row>12</xdr:row>
      <xdr:rowOff>87359</xdr:rowOff>
    </xdr:to>
    <xdr:sp macro="" textlink="">
      <xdr:nvSpPr>
        <xdr:cNvPr id="2" name="テキスト ボックス 1">
          <a:extLst>
            <a:ext uri="{FF2B5EF4-FFF2-40B4-BE49-F238E27FC236}">
              <a16:creationId xmlns:a16="http://schemas.microsoft.com/office/drawing/2014/main" id="{93EE9A8F-4955-4A85-8E2E-152A0D0F36E7}"/>
            </a:ext>
          </a:extLst>
        </xdr:cNvPr>
        <xdr:cNvSpPr txBox="1"/>
      </xdr:nvSpPr>
      <xdr:spPr>
        <a:xfrm>
          <a:off x="11625943" y="957943"/>
          <a:ext cx="9058005" cy="1491616"/>
        </a:xfrm>
        <a:prstGeom prst="rect">
          <a:avLst/>
        </a:prstGeom>
        <a:solidFill>
          <a:schemeClr val="lt1"/>
        </a:solidFill>
        <a:ln w="34925" cmpd="sng">
          <a:solidFill>
            <a:srgbClr val="FFFF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≪入力上の留意点について≫</a:t>
          </a:r>
          <a:endParaRPr lang="ja-JP" altLang="ja-JP">
            <a:effectLst/>
          </a:endParaRPr>
        </a:p>
        <a:p>
          <a:r>
            <a:rPr kumimoji="1" lang="ja-JP" altLang="ja-JP" sz="1100" b="1">
              <a:solidFill>
                <a:srgbClr val="FF0000"/>
              </a:solidFill>
              <a:effectLst/>
              <a:latin typeface="+mn-lt"/>
              <a:ea typeface="+mn-ea"/>
              <a:cs typeface="+mn-cs"/>
            </a:rPr>
            <a:t>エクセル内に数式を組み込んでいますが、使用にあたっては、受注者、発注者双方で入力内容、判定結果が正しいかを必ずご確認ください。</a:t>
          </a:r>
          <a:endParaRPr lang="ja-JP" altLang="ja-JP">
            <a:solidFill>
              <a:srgbClr val="FF0000"/>
            </a:solidFill>
            <a:effectLst/>
          </a:endParaRPr>
        </a:p>
        <a:p>
          <a:r>
            <a:rPr kumimoji="1" lang="ja-JP" altLang="en-US" sz="1100"/>
            <a:t>・緑色着色セルは直接入力してください</a:t>
          </a:r>
          <a:endParaRPr kumimoji="1" lang="en-US" altLang="ja-JP" sz="1100"/>
        </a:p>
        <a:p>
          <a:r>
            <a:rPr kumimoji="1" lang="ja-JP" altLang="ja-JP" sz="1100">
              <a:solidFill>
                <a:schemeClr val="dk1"/>
              </a:solidFill>
              <a:effectLst/>
              <a:latin typeface="+mn-lt"/>
              <a:ea typeface="+mn-ea"/>
              <a:cs typeface="+mn-cs"/>
            </a:rPr>
            <a:t>・週が月をまたぐ場合、当該月の月末または次月にて休日率を算出してください。</a:t>
          </a:r>
          <a:endParaRPr lang="ja-JP" altLang="ja-JP">
            <a:effectLst/>
          </a:endParaRPr>
        </a:p>
        <a:p>
          <a:pPr marL="0" marR="0" lvl="0" indent="0" defTabSz="914400" eaLnBrk="1" fontAlgn="auto" latinLnBrk="0" hangingPunct="1">
            <a:lnSpc>
              <a:spcPct val="100000"/>
            </a:lnSpc>
            <a:spcBef>
              <a:spcPts val="0"/>
            </a:spcBef>
            <a:spcAft>
              <a:spcPts val="0"/>
            </a:spcAft>
            <a:buClrTx/>
            <a:buSzTx/>
            <a:buFontTx/>
            <a:buNone/>
            <a:tabLst/>
            <a:defRPr/>
          </a:pPr>
          <a:r>
            <a:rPr lang="ja-JP" altLang="en-US" sz="1100">
              <a:solidFill>
                <a:schemeClr val="dk1"/>
              </a:solidFill>
              <a:effectLst/>
              <a:latin typeface="+mn-lt"/>
              <a:ea typeface="+mn-ea"/>
              <a:cs typeface="+mn-cs"/>
            </a:rPr>
            <a:t>・</a:t>
          </a:r>
          <a:r>
            <a:rPr lang="ja-JP" altLang="ja-JP" sz="1100">
              <a:solidFill>
                <a:schemeClr val="dk1"/>
              </a:solidFill>
              <a:effectLst/>
              <a:latin typeface="+mn-lt"/>
              <a:ea typeface="+mn-ea"/>
              <a:cs typeface="+mn-cs"/>
            </a:rPr>
            <a:t>月単位の週休２日（</a:t>
          </a:r>
          <a:r>
            <a:rPr lang="en-US" altLang="ja-JP" sz="1100">
              <a:solidFill>
                <a:schemeClr val="dk1"/>
              </a:solidFill>
              <a:effectLst/>
              <a:latin typeface="+mn-lt"/>
              <a:ea typeface="+mn-ea"/>
              <a:cs typeface="+mn-cs"/>
            </a:rPr>
            <a:t>28.5%</a:t>
          </a:r>
          <a:r>
            <a:rPr lang="ja-JP" altLang="ja-JP" sz="1100">
              <a:solidFill>
                <a:schemeClr val="dk1"/>
              </a:solidFill>
              <a:effectLst/>
              <a:latin typeface="+mn-lt"/>
              <a:ea typeface="+mn-ea"/>
              <a:cs typeface="+mn-cs"/>
            </a:rPr>
            <a:t>（</a:t>
          </a:r>
          <a:r>
            <a:rPr lang="en-US" altLang="ja-JP" sz="1100">
              <a:solidFill>
                <a:schemeClr val="dk1"/>
              </a:solidFill>
              <a:effectLst/>
              <a:latin typeface="+mn-lt"/>
              <a:ea typeface="+mn-ea"/>
              <a:cs typeface="+mn-cs"/>
            </a:rPr>
            <a:t>8</a:t>
          </a:r>
          <a:r>
            <a:rPr lang="ja-JP" altLang="ja-JP" sz="1100">
              <a:solidFill>
                <a:schemeClr val="dk1"/>
              </a:solidFill>
              <a:effectLst/>
              <a:latin typeface="+mn-lt"/>
              <a:ea typeface="+mn-ea"/>
              <a:cs typeface="+mn-cs"/>
            </a:rPr>
            <a:t>日</a:t>
          </a:r>
          <a:r>
            <a:rPr lang="en-US" altLang="ja-JP" sz="1100">
              <a:solidFill>
                <a:schemeClr val="dk1"/>
              </a:solidFill>
              <a:effectLst/>
              <a:latin typeface="+mn-lt"/>
              <a:ea typeface="+mn-ea"/>
              <a:cs typeface="+mn-cs"/>
            </a:rPr>
            <a:t>/28</a:t>
          </a:r>
          <a:r>
            <a:rPr lang="ja-JP" altLang="ja-JP" sz="1100">
              <a:solidFill>
                <a:schemeClr val="dk1"/>
              </a:solidFill>
              <a:effectLst/>
              <a:latin typeface="+mn-lt"/>
              <a:ea typeface="+mn-ea"/>
              <a:cs typeface="+mn-cs"/>
            </a:rPr>
            <a:t>日））の判断にあたり、ひと月を通して特定の曜日で休日確保を行っても平均休日率が</a:t>
          </a:r>
          <a:r>
            <a:rPr lang="en-US" altLang="ja-JP" sz="1100">
              <a:solidFill>
                <a:schemeClr val="dk1"/>
              </a:solidFill>
              <a:effectLst/>
              <a:latin typeface="+mn-lt"/>
              <a:ea typeface="+mn-ea"/>
              <a:cs typeface="+mn-cs"/>
            </a:rPr>
            <a:t>28.5%</a:t>
          </a:r>
          <a:r>
            <a:rPr lang="ja-JP" altLang="ja-JP" sz="1100">
              <a:solidFill>
                <a:schemeClr val="dk1"/>
              </a:solidFill>
              <a:effectLst/>
              <a:latin typeface="+mn-lt"/>
              <a:ea typeface="+mn-ea"/>
              <a:cs typeface="+mn-cs"/>
            </a:rPr>
            <a:t>に満たない月は、その月における対象期間内の土曜日・日曜日の合計日数以上に閉所を行っている場合に、月単位の週休２日を達成しているものとみな</a:t>
          </a:r>
          <a:r>
            <a:rPr lang="ja-JP" altLang="en-US" sz="1100">
              <a:solidFill>
                <a:schemeClr val="dk1"/>
              </a:solidFill>
              <a:effectLst/>
              <a:latin typeface="+mn-lt"/>
              <a:ea typeface="+mn-ea"/>
              <a:cs typeface="+mn-cs"/>
            </a:rPr>
            <a:t>しますので、</a:t>
          </a:r>
          <a:endParaRPr lang="en-US" altLang="ja-JP" sz="1100">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ja-JP" altLang="en-US" sz="1100">
              <a:solidFill>
                <a:schemeClr val="dk1"/>
              </a:solidFill>
              <a:effectLst/>
              <a:latin typeface="+mn-lt"/>
              <a:ea typeface="+mn-ea"/>
              <a:cs typeface="+mn-cs"/>
            </a:rPr>
            <a:t>当月判定（黄色着色セル）に直接「○」を入力してください。</a:t>
          </a:r>
          <a:endParaRPr lang="ja-JP" altLang="ja-JP" sz="1100">
            <a:solidFill>
              <a:schemeClr val="dk1"/>
            </a:solidFill>
            <a:effectLst/>
            <a:latin typeface="+mn-lt"/>
            <a:ea typeface="+mn-ea"/>
            <a:cs typeface="+mn-cs"/>
          </a:endParaRPr>
        </a:p>
        <a:p>
          <a:endParaRPr kumimoji="1" lang="ja-JP" altLang="en-US" sz="1100"/>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37</xdr:col>
      <xdr:colOff>43543</xdr:colOff>
      <xdr:row>5</xdr:row>
      <xdr:rowOff>152400</xdr:rowOff>
    </xdr:from>
    <xdr:to>
      <xdr:col>57</xdr:col>
      <xdr:colOff>33748</xdr:colOff>
      <xdr:row>12</xdr:row>
      <xdr:rowOff>98245</xdr:rowOff>
    </xdr:to>
    <xdr:sp macro="" textlink="">
      <xdr:nvSpPr>
        <xdr:cNvPr id="2" name="テキスト ボックス 1">
          <a:extLst>
            <a:ext uri="{FF2B5EF4-FFF2-40B4-BE49-F238E27FC236}">
              <a16:creationId xmlns:a16="http://schemas.microsoft.com/office/drawing/2014/main" id="{69C6A6FA-642E-4B3C-83F3-2F668EECC740}"/>
            </a:ext>
          </a:extLst>
        </xdr:cNvPr>
        <xdr:cNvSpPr txBox="1"/>
      </xdr:nvSpPr>
      <xdr:spPr>
        <a:xfrm>
          <a:off x="11625943" y="968829"/>
          <a:ext cx="9058005" cy="1491616"/>
        </a:xfrm>
        <a:prstGeom prst="rect">
          <a:avLst/>
        </a:prstGeom>
        <a:solidFill>
          <a:schemeClr val="lt1"/>
        </a:solidFill>
        <a:ln w="34925" cmpd="sng">
          <a:solidFill>
            <a:srgbClr val="FFFF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≪入力上の留意点について≫</a:t>
          </a:r>
          <a:endParaRPr lang="ja-JP" altLang="ja-JP">
            <a:effectLst/>
          </a:endParaRPr>
        </a:p>
        <a:p>
          <a:r>
            <a:rPr kumimoji="1" lang="ja-JP" altLang="ja-JP" sz="1100" b="1">
              <a:solidFill>
                <a:srgbClr val="FF0000"/>
              </a:solidFill>
              <a:effectLst/>
              <a:latin typeface="+mn-lt"/>
              <a:ea typeface="+mn-ea"/>
              <a:cs typeface="+mn-cs"/>
            </a:rPr>
            <a:t>エクセル内に数式を組み込んでいますが、使用にあたっては、受注者、発注者双方で入力内容、判定結果が正しいかを必ずご確認ください。</a:t>
          </a:r>
          <a:endParaRPr lang="ja-JP" altLang="ja-JP">
            <a:solidFill>
              <a:srgbClr val="FF0000"/>
            </a:solidFill>
            <a:effectLst/>
          </a:endParaRPr>
        </a:p>
        <a:p>
          <a:r>
            <a:rPr kumimoji="1" lang="ja-JP" altLang="en-US" sz="1100"/>
            <a:t>・緑色着色セルは直接入力してください</a:t>
          </a:r>
          <a:endParaRPr kumimoji="1" lang="en-US" altLang="ja-JP" sz="1100"/>
        </a:p>
        <a:p>
          <a:r>
            <a:rPr kumimoji="1" lang="ja-JP" altLang="ja-JP" sz="1100">
              <a:solidFill>
                <a:schemeClr val="dk1"/>
              </a:solidFill>
              <a:effectLst/>
              <a:latin typeface="+mn-lt"/>
              <a:ea typeface="+mn-ea"/>
              <a:cs typeface="+mn-cs"/>
            </a:rPr>
            <a:t>・週が月をまたぐ場合、当該月の月末または次月にて休日率を算出してください。</a:t>
          </a:r>
          <a:endParaRPr lang="ja-JP" altLang="ja-JP">
            <a:effectLst/>
          </a:endParaRPr>
        </a:p>
        <a:p>
          <a:pPr marL="0" marR="0" lvl="0" indent="0" defTabSz="914400" eaLnBrk="1" fontAlgn="auto" latinLnBrk="0" hangingPunct="1">
            <a:lnSpc>
              <a:spcPct val="100000"/>
            </a:lnSpc>
            <a:spcBef>
              <a:spcPts val="0"/>
            </a:spcBef>
            <a:spcAft>
              <a:spcPts val="0"/>
            </a:spcAft>
            <a:buClrTx/>
            <a:buSzTx/>
            <a:buFontTx/>
            <a:buNone/>
            <a:tabLst/>
            <a:defRPr/>
          </a:pPr>
          <a:r>
            <a:rPr lang="ja-JP" altLang="en-US" sz="1100">
              <a:solidFill>
                <a:schemeClr val="dk1"/>
              </a:solidFill>
              <a:effectLst/>
              <a:latin typeface="+mn-lt"/>
              <a:ea typeface="+mn-ea"/>
              <a:cs typeface="+mn-cs"/>
            </a:rPr>
            <a:t>・</a:t>
          </a:r>
          <a:r>
            <a:rPr lang="ja-JP" altLang="ja-JP" sz="1100">
              <a:solidFill>
                <a:schemeClr val="dk1"/>
              </a:solidFill>
              <a:effectLst/>
              <a:latin typeface="+mn-lt"/>
              <a:ea typeface="+mn-ea"/>
              <a:cs typeface="+mn-cs"/>
            </a:rPr>
            <a:t>月単位の週休２日（</a:t>
          </a:r>
          <a:r>
            <a:rPr lang="en-US" altLang="ja-JP" sz="1100">
              <a:solidFill>
                <a:schemeClr val="dk1"/>
              </a:solidFill>
              <a:effectLst/>
              <a:latin typeface="+mn-lt"/>
              <a:ea typeface="+mn-ea"/>
              <a:cs typeface="+mn-cs"/>
            </a:rPr>
            <a:t>28.5%</a:t>
          </a:r>
          <a:r>
            <a:rPr lang="ja-JP" altLang="ja-JP" sz="1100">
              <a:solidFill>
                <a:schemeClr val="dk1"/>
              </a:solidFill>
              <a:effectLst/>
              <a:latin typeface="+mn-lt"/>
              <a:ea typeface="+mn-ea"/>
              <a:cs typeface="+mn-cs"/>
            </a:rPr>
            <a:t>（</a:t>
          </a:r>
          <a:r>
            <a:rPr lang="en-US" altLang="ja-JP" sz="1100">
              <a:solidFill>
                <a:schemeClr val="dk1"/>
              </a:solidFill>
              <a:effectLst/>
              <a:latin typeface="+mn-lt"/>
              <a:ea typeface="+mn-ea"/>
              <a:cs typeface="+mn-cs"/>
            </a:rPr>
            <a:t>8</a:t>
          </a:r>
          <a:r>
            <a:rPr lang="ja-JP" altLang="ja-JP" sz="1100">
              <a:solidFill>
                <a:schemeClr val="dk1"/>
              </a:solidFill>
              <a:effectLst/>
              <a:latin typeface="+mn-lt"/>
              <a:ea typeface="+mn-ea"/>
              <a:cs typeface="+mn-cs"/>
            </a:rPr>
            <a:t>日</a:t>
          </a:r>
          <a:r>
            <a:rPr lang="en-US" altLang="ja-JP" sz="1100">
              <a:solidFill>
                <a:schemeClr val="dk1"/>
              </a:solidFill>
              <a:effectLst/>
              <a:latin typeface="+mn-lt"/>
              <a:ea typeface="+mn-ea"/>
              <a:cs typeface="+mn-cs"/>
            </a:rPr>
            <a:t>/28</a:t>
          </a:r>
          <a:r>
            <a:rPr lang="ja-JP" altLang="ja-JP" sz="1100">
              <a:solidFill>
                <a:schemeClr val="dk1"/>
              </a:solidFill>
              <a:effectLst/>
              <a:latin typeface="+mn-lt"/>
              <a:ea typeface="+mn-ea"/>
              <a:cs typeface="+mn-cs"/>
            </a:rPr>
            <a:t>日））の判断にあたり、ひと月を通して特定の曜日で休日確保を行っても平均休日率が</a:t>
          </a:r>
          <a:r>
            <a:rPr lang="en-US" altLang="ja-JP" sz="1100">
              <a:solidFill>
                <a:schemeClr val="dk1"/>
              </a:solidFill>
              <a:effectLst/>
              <a:latin typeface="+mn-lt"/>
              <a:ea typeface="+mn-ea"/>
              <a:cs typeface="+mn-cs"/>
            </a:rPr>
            <a:t>28.5%</a:t>
          </a:r>
          <a:r>
            <a:rPr lang="ja-JP" altLang="ja-JP" sz="1100">
              <a:solidFill>
                <a:schemeClr val="dk1"/>
              </a:solidFill>
              <a:effectLst/>
              <a:latin typeface="+mn-lt"/>
              <a:ea typeface="+mn-ea"/>
              <a:cs typeface="+mn-cs"/>
            </a:rPr>
            <a:t>に満たない月は、その月における対象期間内の土曜日・日曜日の合計日数以上に閉所を行っている場合に、月単位の週休２日を達成しているものとみな</a:t>
          </a:r>
          <a:r>
            <a:rPr lang="ja-JP" altLang="en-US" sz="1100">
              <a:solidFill>
                <a:schemeClr val="dk1"/>
              </a:solidFill>
              <a:effectLst/>
              <a:latin typeface="+mn-lt"/>
              <a:ea typeface="+mn-ea"/>
              <a:cs typeface="+mn-cs"/>
            </a:rPr>
            <a:t>しますので、</a:t>
          </a:r>
          <a:endParaRPr lang="en-US" altLang="ja-JP" sz="1100">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ja-JP" altLang="en-US" sz="1100">
              <a:solidFill>
                <a:schemeClr val="dk1"/>
              </a:solidFill>
              <a:effectLst/>
              <a:latin typeface="+mn-lt"/>
              <a:ea typeface="+mn-ea"/>
              <a:cs typeface="+mn-cs"/>
            </a:rPr>
            <a:t>当月判定（黄色着色セル）に直接「○」を入力してください。</a:t>
          </a:r>
          <a:endParaRPr lang="ja-JP" altLang="ja-JP" sz="1100">
            <a:solidFill>
              <a:schemeClr val="dk1"/>
            </a:solidFill>
            <a:effectLst/>
            <a:latin typeface="+mn-lt"/>
            <a:ea typeface="+mn-ea"/>
            <a:cs typeface="+mn-cs"/>
          </a:endParaRPr>
        </a:p>
        <a:p>
          <a:endParaRPr kumimoji="1" lang="ja-JP" altLang="en-US" sz="1100"/>
        </a:p>
      </xdr:txBody>
    </xdr:sp>
    <xdr:clientData/>
  </xdr:twoCellAnchor>
</xdr:wsDr>
</file>

<file path=xl/drawings/drawing6.xml><?xml version="1.0" encoding="utf-8"?>
<xdr:wsDr xmlns:xdr="http://schemas.openxmlformats.org/drawingml/2006/spreadsheetDrawing" xmlns:a="http://schemas.openxmlformats.org/drawingml/2006/main">
  <xdr:twoCellAnchor>
    <xdr:from>
      <xdr:col>37</xdr:col>
      <xdr:colOff>10886</xdr:colOff>
      <xdr:row>5</xdr:row>
      <xdr:rowOff>119743</xdr:rowOff>
    </xdr:from>
    <xdr:to>
      <xdr:col>57</xdr:col>
      <xdr:colOff>1091</xdr:colOff>
      <xdr:row>12</xdr:row>
      <xdr:rowOff>65588</xdr:rowOff>
    </xdr:to>
    <xdr:sp macro="" textlink="">
      <xdr:nvSpPr>
        <xdr:cNvPr id="2" name="テキスト ボックス 1">
          <a:extLst>
            <a:ext uri="{FF2B5EF4-FFF2-40B4-BE49-F238E27FC236}">
              <a16:creationId xmlns:a16="http://schemas.microsoft.com/office/drawing/2014/main" id="{DEEF6B08-7BBC-4273-ACED-BBC337B5446D}"/>
            </a:ext>
          </a:extLst>
        </xdr:cNvPr>
        <xdr:cNvSpPr txBox="1"/>
      </xdr:nvSpPr>
      <xdr:spPr>
        <a:xfrm>
          <a:off x="11593286" y="936172"/>
          <a:ext cx="9058005" cy="1491616"/>
        </a:xfrm>
        <a:prstGeom prst="rect">
          <a:avLst/>
        </a:prstGeom>
        <a:solidFill>
          <a:schemeClr val="lt1"/>
        </a:solidFill>
        <a:ln w="34925" cmpd="sng">
          <a:solidFill>
            <a:srgbClr val="FFFF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≪入力上の留意点について≫</a:t>
          </a:r>
          <a:endParaRPr lang="ja-JP" altLang="ja-JP">
            <a:effectLst/>
          </a:endParaRPr>
        </a:p>
        <a:p>
          <a:r>
            <a:rPr kumimoji="1" lang="ja-JP" altLang="ja-JP" sz="1100" b="1">
              <a:solidFill>
                <a:srgbClr val="FF0000"/>
              </a:solidFill>
              <a:effectLst/>
              <a:latin typeface="+mn-lt"/>
              <a:ea typeface="+mn-ea"/>
              <a:cs typeface="+mn-cs"/>
            </a:rPr>
            <a:t>エクセル内に数式を組み込んでいますが、使用にあたっては、受注者、発注者双方で入力内容、判定結果が正しいかを必ずご確認ください。</a:t>
          </a:r>
          <a:endParaRPr lang="ja-JP" altLang="ja-JP">
            <a:solidFill>
              <a:srgbClr val="FF0000"/>
            </a:solidFill>
            <a:effectLst/>
          </a:endParaRPr>
        </a:p>
        <a:p>
          <a:r>
            <a:rPr kumimoji="1" lang="ja-JP" altLang="en-US" sz="1100"/>
            <a:t>・緑色着色セルは直接入力してください</a:t>
          </a:r>
          <a:endParaRPr kumimoji="1" lang="en-US" altLang="ja-JP" sz="1100"/>
        </a:p>
        <a:p>
          <a:r>
            <a:rPr kumimoji="1" lang="ja-JP" altLang="ja-JP" sz="1100">
              <a:solidFill>
                <a:schemeClr val="dk1"/>
              </a:solidFill>
              <a:effectLst/>
              <a:latin typeface="+mn-lt"/>
              <a:ea typeface="+mn-ea"/>
              <a:cs typeface="+mn-cs"/>
            </a:rPr>
            <a:t>・週が月をまたぐ場合、当該月の月末または次月にて休日率を算出してください。</a:t>
          </a:r>
          <a:endParaRPr lang="ja-JP" altLang="ja-JP">
            <a:effectLst/>
          </a:endParaRPr>
        </a:p>
        <a:p>
          <a:pPr marL="0" marR="0" lvl="0" indent="0" defTabSz="914400" eaLnBrk="1" fontAlgn="auto" latinLnBrk="0" hangingPunct="1">
            <a:lnSpc>
              <a:spcPct val="100000"/>
            </a:lnSpc>
            <a:spcBef>
              <a:spcPts val="0"/>
            </a:spcBef>
            <a:spcAft>
              <a:spcPts val="0"/>
            </a:spcAft>
            <a:buClrTx/>
            <a:buSzTx/>
            <a:buFontTx/>
            <a:buNone/>
            <a:tabLst/>
            <a:defRPr/>
          </a:pPr>
          <a:r>
            <a:rPr lang="ja-JP" altLang="en-US" sz="1100">
              <a:solidFill>
                <a:schemeClr val="dk1"/>
              </a:solidFill>
              <a:effectLst/>
              <a:latin typeface="+mn-lt"/>
              <a:ea typeface="+mn-ea"/>
              <a:cs typeface="+mn-cs"/>
            </a:rPr>
            <a:t>・</a:t>
          </a:r>
          <a:r>
            <a:rPr lang="ja-JP" altLang="ja-JP" sz="1100">
              <a:solidFill>
                <a:schemeClr val="dk1"/>
              </a:solidFill>
              <a:effectLst/>
              <a:latin typeface="+mn-lt"/>
              <a:ea typeface="+mn-ea"/>
              <a:cs typeface="+mn-cs"/>
            </a:rPr>
            <a:t>月単位の週休２日（</a:t>
          </a:r>
          <a:r>
            <a:rPr lang="en-US" altLang="ja-JP" sz="1100">
              <a:solidFill>
                <a:schemeClr val="dk1"/>
              </a:solidFill>
              <a:effectLst/>
              <a:latin typeface="+mn-lt"/>
              <a:ea typeface="+mn-ea"/>
              <a:cs typeface="+mn-cs"/>
            </a:rPr>
            <a:t>28.5%</a:t>
          </a:r>
          <a:r>
            <a:rPr lang="ja-JP" altLang="ja-JP" sz="1100">
              <a:solidFill>
                <a:schemeClr val="dk1"/>
              </a:solidFill>
              <a:effectLst/>
              <a:latin typeface="+mn-lt"/>
              <a:ea typeface="+mn-ea"/>
              <a:cs typeface="+mn-cs"/>
            </a:rPr>
            <a:t>（</a:t>
          </a:r>
          <a:r>
            <a:rPr lang="en-US" altLang="ja-JP" sz="1100">
              <a:solidFill>
                <a:schemeClr val="dk1"/>
              </a:solidFill>
              <a:effectLst/>
              <a:latin typeface="+mn-lt"/>
              <a:ea typeface="+mn-ea"/>
              <a:cs typeface="+mn-cs"/>
            </a:rPr>
            <a:t>8</a:t>
          </a:r>
          <a:r>
            <a:rPr lang="ja-JP" altLang="ja-JP" sz="1100">
              <a:solidFill>
                <a:schemeClr val="dk1"/>
              </a:solidFill>
              <a:effectLst/>
              <a:latin typeface="+mn-lt"/>
              <a:ea typeface="+mn-ea"/>
              <a:cs typeface="+mn-cs"/>
            </a:rPr>
            <a:t>日</a:t>
          </a:r>
          <a:r>
            <a:rPr lang="en-US" altLang="ja-JP" sz="1100">
              <a:solidFill>
                <a:schemeClr val="dk1"/>
              </a:solidFill>
              <a:effectLst/>
              <a:latin typeface="+mn-lt"/>
              <a:ea typeface="+mn-ea"/>
              <a:cs typeface="+mn-cs"/>
            </a:rPr>
            <a:t>/28</a:t>
          </a:r>
          <a:r>
            <a:rPr lang="ja-JP" altLang="ja-JP" sz="1100">
              <a:solidFill>
                <a:schemeClr val="dk1"/>
              </a:solidFill>
              <a:effectLst/>
              <a:latin typeface="+mn-lt"/>
              <a:ea typeface="+mn-ea"/>
              <a:cs typeface="+mn-cs"/>
            </a:rPr>
            <a:t>日））の判断にあたり、ひと月を通して特定の曜日で休日確保を行っても平均休日率が</a:t>
          </a:r>
          <a:r>
            <a:rPr lang="en-US" altLang="ja-JP" sz="1100">
              <a:solidFill>
                <a:schemeClr val="dk1"/>
              </a:solidFill>
              <a:effectLst/>
              <a:latin typeface="+mn-lt"/>
              <a:ea typeface="+mn-ea"/>
              <a:cs typeface="+mn-cs"/>
            </a:rPr>
            <a:t>28.5%</a:t>
          </a:r>
          <a:r>
            <a:rPr lang="ja-JP" altLang="ja-JP" sz="1100">
              <a:solidFill>
                <a:schemeClr val="dk1"/>
              </a:solidFill>
              <a:effectLst/>
              <a:latin typeface="+mn-lt"/>
              <a:ea typeface="+mn-ea"/>
              <a:cs typeface="+mn-cs"/>
            </a:rPr>
            <a:t>に満たない月は、その月における対象期間内の土曜日・日曜日の合計日数以上に閉所を行っている場合に、月単位の週休２日を達成しているものとみな</a:t>
          </a:r>
          <a:r>
            <a:rPr lang="ja-JP" altLang="en-US" sz="1100">
              <a:solidFill>
                <a:schemeClr val="dk1"/>
              </a:solidFill>
              <a:effectLst/>
              <a:latin typeface="+mn-lt"/>
              <a:ea typeface="+mn-ea"/>
              <a:cs typeface="+mn-cs"/>
            </a:rPr>
            <a:t>しますので、</a:t>
          </a:r>
          <a:endParaRPr lang="en-US" altLang="ja-JP" sz="1100">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ja-JP" altLang="en-US" sz="1100">
              <a:solidFill>
                <a:schemeClr val="dk1"/>
              </a:solidFill>
              <a:effectLst/>
              <a:latin typeface="+mn-lt"/>
              <a:ea typeface="+mn-ea"/>
              <a:cs typeface="+mn-cs"/>
            </a:rPr>
            <a:t>当月判定（黄色着色セル）に直接「○」を入力してください。</a:t>
          </a:r>
          <a:endParaRPr lang="ja-JP" altLang="ja-JP" sz="1100">
            <a:solidFill>
              <a:schemeClr val="dk1"/>
            </a:solidFill>
            <a:effectLst/>
            <a:latin typeface="+mn-lt"/>
            <a:ea typeface="+mn-ea"/>
            <a:cs typeface="+mn-cs"/>
          </a:endParaRPr>
        </a:p>
        <a:p>
          <a:endParaRPr kumimoji="1" lang="ja-JP" altLang="en-US" sz="1100"/>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33</xdr:col>
      <xdr:colOff>206829</xdr:colOff>
      <xdr:row>14</xdr:row>
      <xdr:rowOff>195943</xdr:rowOff>
    </xdr:from>
    <xdr:to>
      <xdr:col>36</xdr:col>
      <xdr:colOff>87086</xdr:colOff>
      <xdr:row>28</xdr:row>
      <xdr:rowOff>43543</xdr:rowOff>
    </xdr:to>
    <xdr:sp macro="" textlink="">
      <xdr:nvSpPr>
        <xdr:cNvPr id="2" name="正方形/長方形 1">
          <a:extLst>
            <a:ext uri="{FF2B5EF4-FFF2-40B4-BE49-F238E27FC236}">
              <a16:creationId xmlns:a16="http://schemas.microsoft.com/office/drawing/2014/main" id="{44792AE0-E6E5-4B8E-8118-D4F3CBA39A50}"/>
            </a:ext>
          </a:extLst>
        </xdr:cNvPr>
        <xdr:cNvSpPr/>
      </xdr:nvSpPr>
      <xdr:spPr>
        <a:xfrm>
          <a:off x="10678886" y="3015343"/>
          <a:ext cx="631371" cy="3429000"/>
        </a:xfrm>
        <a:prstGeom prst="rect">
          <a:avLst/>
        </a:prstGeom>
        <a:noFill/>
        <a:ln w="6350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41</xdr:col>
      <xdr:colOff>0</xdr:colOff>
      <xdr:row>31</xdr:row>
      <xdr:rowOff>0</xdr:rowOff>
    </xdr:from>
    <xdr:to>
      <xdr:col>50</xdr:col>
      <xdr:colOff>147909</xdr:colOff>
      <xdr:row>33</xdr:row>
      <xdr:rowOff>185058</xdr:rowOff>
    </xdr:to>
    <xdr:sp macro="" textlink="">
      <xdr:nvSpPr>
        <xdr:cNvPr id="4" name="吹き出し: 角を丸めた四角形 3">
          <a:extLst>
            <a:ext uri="{FF2B5EF4-FFF2-40B4-BE49-F238E27FC236}">
              <a16:creationId xmlns:a16="http://schemas.microsoft.com/office/drawing/2014/main" id="{5C52FB63-03CC-44D4-A529-66036D719FF6}"/>
            </a:ext>
          </a:extLst>
        </xdr:cNvPr>
        <xdr:cNvSpPr/>
      </xdr:nvSpPr>
      <xdr:spPr>
        <a:xfrm>
          <a:off x="13367657" y="7097486"/>
          <a:ext cx="4153852" cy="653143"/>
        </a:xfrm>
        <a:prstGeom prst="wedgeRoundRectCallout">
          <a:avLst>
            <a:gd name="adj1" fmla="val -102341"/>
            <a:gd name="adj2" fmla="val -149757"/>
            <a:gd name="adj3" fmla="val 16667"/>
          </a:avLst>
        </a:prstGeom>
        <a:solidFill>
          <a:srgbClr val="FF0000">
            <a:alpha val="44000"/>
          </a:srgbClr>
        </a:solidFill>
        <a:ln>
          <a:solidFill>
            <a:srgbClr val="FF0000"/>
          </a:solidFill>
        </a:ln>
      </xdr:spPr>
      <xdr:style>
        <a:lnRef idx="2">
          <a:schemeClr val="accent2">
            <a:shade val="15000"/>
          </a:schemeClr>
        </a:lnRef>
        <a:fillRef idx="1">
          <a:schemeClr val="accent2"/>
        </a:fillRef>
        <a:effectRef idx="0">
          <a:schemeClr val="accent2"/>
        </a:effectRef>
        <a:fontRef idx="minor">
          <a:schemeClr val="lt1"/>
        </a:fontRef>
      </xdr:style>
      <xdr:txBody>
        <a:bodyPr vertOverflow="clip" horzOverflow="clip" rtlCol="0" anchor="t"/>
        <a:lstStyle/>
        <a:p>
          <a:r>
            <a:rPr kumimoji="1" lang="ja-JP" altLang="en-US" sz="1100" b="1">
              <a:solidFill>
                <a:schemeClr val="tx1"/>
              </a:solidFill>
              <a:effectLst/>
              <a:latin typeface="+mn-lt"/>
              <a:ea typeface="+mn-ea"/>
              <a:cs typeface="+mn-cs"/>
            </a:rPr>
            <a:t>注記②の例</a:t>
          </a:r>
          <a:endParaRPr kumimoji="1" lang="en-US" altLang="ja-JP" sz="1100" b="1">
            <a:solidFill>
              <a:schemeClr val="tx1"/>
            </a:solidFill>
            <a:effectLst/>
            <a:latin typeface="+mn-lt"/>
            <a:ea typeface="+mn-ea"/>
            <a:cs typeface="+mn-cs"/>
          </a:endParaRPr>
        </a:p>
        <a:p>
          <a:r>
            <a:rPr kumimoji="1" lang="ja-JP" altLang="en-US" sz="1100" b="1">
              <a:solidFill>
                <a:schemeClr val="tx1"/>
              </a:solidFill>
              <a:effectLst/>
              <a:latin typeface="+mn-lt"/>
              <a:ea typeface="+mn-ea"/>
              <a:cs typeface="+mn-cs"/>
            </a:rPr>
            <a:t>３</a:t>
          </a:r>
          <a:r>
            <a:rPr kumimoji="1" lang="ja-JP" altLang="ja-JP" sz="1100" b="1">
              <a:solidFill>
                <a:schemeClr val="tx1"/>
              </a:solidFill>
              <a:effectLst/>
              <a:latin typeface="+mn-lt"/>
              <a:ea typeface="+mn-ea"/>
              <a:cs typeface="+mn-cs"/>
            </a:rPr>
            <a:t>月の第</a:t>
          </a:r>
          <a:r>
            <a:rPr kumimoji="1" lang="ja-JP" altLang="en-US" sz="1100" b="1">
              <a:solidFill>
                <a:schemeClr val="tx1"/>
              </a:solidFill>
              <a:effectLst/>
              <a:latin typeface="+mn-lt"/>
              <a:ea typeface="+mn-ea"/>
              <a:cs typeface="+mn-cs"/>
            </a:rPr>
            <a:t>６</a:t>
          </a:r>
          <a:r>
            <a:rPr kumimoji="1" lang="ja-JP" altLang="ja-JP" sz="1100" b="1">
              <a:solidFill>
                <a:schemeClr val="tx1"/>
              </a:solidFill>
              <a:effectLst/>
              <a:latin typeface="+mn-lt"/>
              <a:ea typeface="+mn-ea"/>
              <a:cs typeface="+mn-cs"/>
            </a:rPr>
            <a:t>週が</a:t>
          </a:r>
          <a:r>
            <a:rPr kumimoji="1" lang="ja-JP" altLang="en-US" sz="1100" b="1">
              <a:solidFill>
                <a:schemeClr val="tx1"/>
              </a:solidFill>
              <a:effectLst/>
              <a:latin typeface="+mn-lt"/>
              <a:ea typeface="+mn-ea"/>
              <a:cs typeface="+mn-cs"/>
            </a:rPr>
            <a:t>４</a:t>
          </a:r>
          <a:r>
            <a:rPr kumimoji="1" lang="ja-JP" altLang="ja-JP" sz="1100" b="1">
              <a:solidFill>
                <a:schemeClr val="tx1"/>
              </a:solidFill>
              <a:effectLst/>
              <a:latin typeface="+mn-lt"/>
              <a:ea typeface="+mn-ea"/>
              <a:cs typeface="+mn-cs"/>
            </a:rPr>
            <a:t>月に跨っているため、</a:t>
          </a:r>
          <a:r>
            <a:rPr kumimoji="1" lang="ja-JP" altLang="en-US" sz="1100" b="1">
              <a:solidFill>
                <a:schemeClr val="tx1"/>
              </a:solidFill>
              <a:effectLst/>
              <a:latin typeface="+mn-lt"/>
              <a:ea typeface="+mn-ea"/>
              <a:cs typeface="+mn-cs"/>
            </a:rPr>
            <a:t>次月で算出を行って</a:t>
          </a:r>
          <a:r>
            <a:rPr kumimoji="1" lang="ja-JP" altLang="ja-JP" sz="1100" b="1">
              <a:solidFill>
                <a:schemeClr val="tx1"/>
              </a:solidFill>
              <a:effectLst/>
              <a:latin typeface="+mn-lt"/>
              <a:ea typeface="+mn-ea"/>
              <a:cs typeface="+mn-cs"/>
            </a:rPr>
            <a:t>います</a:t>
          </a:r>
          <a:endParaRPr lang="ja-JP" altLang="ja-JP" b="1">
            <a:solidFill>
              <a:schemeClr val="tx1"/>
            </a:solidFill>
            <a:effectLst/>
          </a:endParaRPr>
        </a:p>
        <a:p>
          <a:pPr algn="l"/>
          <a:endParaRPr kumimoji="1" lang="ja-JP" altLang="en-US" sz="1100" b="1">
            <a:solidFill>
              <a:schemeClr val="tx1"/>
            </a:solidFill>
          </a:endParaRPr>
        </a:p>
      </xdr:txBody>
    </xdr:sp>
    <xdr:clientData/>
  </xdr:twoCellAnchor>
  <xdr:twoCellAnchor>
    <xdr:from>
      <xdr:col>37</xdr:col>
      <xdr:colOff>43542</xdr:colOff>
      <xdr:row>5</xdr:row>
      <xdr:rowOff>43542</xdr:rowOff>
    </xdr:from>
    <xdr:to>
      <xdr:col>57</xdr:col>
      <xdr:colOff>33747</xdr:colOff>
      <xdr:row>11</xdr:row>
      <xdr:rowOff>217987</xdr:rowOff>
    </xdr:to>
    <xdr:sp macro="" textlink="">
      <xdr:nvSpPr>
        <xdr:cNvPr id="5" name="テキスト ボックス 4">
          <a:extLst>
            <a:ext uri="{FF2B5EF4-FFF2-40B4-BE49-F238E27FC236}">
              <a16:creationId xmlns:a16="http://schemas.microsoft.com/office/drawing/2014/main" id="{86CDD4D0-9D4B-4A4C-A3AF-4836A90C2094}"/>
            </a:ext>
          </a:extLst>
        </xdr:cNvPr>
        <xdr:cNvSpPr txBox="1"/>
      </xdr:nvSpPr>
      <xdr:spPr>
        <a:xfrm>
          <a:off x="11625942" y="859971"/>
          <a:ext cx="9058005" cy="1491616"/>
        </a:xfrm>
        <a:prstGeom prst="rect">
          <a:avLst/>
        </a:prstGeom>
        <a:solidFill>
          <a:schemeClr val="lt1"/>
        </a:solidFill>
        <a:ln w="34925" cmpd="sng">
          <a:solidFill>
            <a:srgbClr val="FFFF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≪入力上の留意点について≫</a:t>
          </a:r>
          <a:endParaRPr lang="ja-JP" altLang="ja-JP">
            <a:effectLst/>
          </a:endParaRPr>
        </a:p>
        <a:p>
          <a:r>
            <a:rPr kumimoji="1" lang="ja-JP" altLang="ja-JP" sz="1100" b="1">
              <a:solidFill>
                <a:srgbClr val="FF0000"/>
              </a:solidFill>
              <a:effectLst/>
              <a:latin typeface="+mn-lt"/>
              <a:ea typeface="+mn-ea"/>
              <a:cs typeface="+mn-cs"/>
            </a:rPr>
            <a:t>エクセル内に数式を組み込んでいますが、使用にあたっては、受注者、発注者双方で入力内容、判定結果が正しいかを必ずご確認ください。</a:t>
          </a:r>
          <a:endParaRPr lang="ja-JP" altLang="ja-JP">
            <a:solidFill>
              <a:srgbClr val="FF0000"/>
            </a:solidFill>
            <a:effectLst/>
          </a:endParaRPr>
        </a:p>
        <a:p>
          <a:r>
            <a:rPr kumimoji="1" lang="ja-JP" altLang="en-US" sz="1100"/>
            <a:t>・緑色着色セルは直接入力してください</a:t>
          </a:r>
          <a:endParaRPr kumimoji="1" lang="en-US" altLang="ja-JP" sz="1100"/>
        </a:p>
        <a:p>
          <a:r>
            <a:rPr kumimoji="1" lang="ja-JP" altLang="ja-JP" sz="1100">
              <a:solidFill>
                <a:schemeClr val="dk1"/>
              </a:solidFill>
              <a:effectLst/>
              <a:latin typeface="+mn-lt"/>
              <a:ea typeface="+mn-ea"/>
              <a:cs typeface="+mn-cs"/>
            </a:rPr>
            <a:t>・週が月をまたぐ場合、当該月の月末または次月にて休日率を算出してください。</a:t>
          </a:r>
          <a:endParaRPr lang="ja-JP" altLang="ja-JP">
            <a:effectLst/>
          </a:endParaRPr>
        </a:p>
        <a:p>
          <a:pPr marL="0" marR="0" lvl="0" indent="0" defTabSz="914400" eaLnBrk="1" fontAlgn="auto" latinLnBrk="0" hangingPunct="1">
            <a:lnSpc>
              <a:spcPct val="100000"/>
            </a:lnSpc>
            <a:spcBef>
              <a:spcPts val="0"/>
            </a:spcBef>
            <a:spcAft>
              <a:spcPts val="0"/>
            </a:spcAft>
            <a:buClrTx/>
            <a:buSzTx/>
            <a:buFontTx/>
            <a:buNone/>
            <a:tabLst/>
            <a:defRPr/>
          </a:pPr>
          <a:r>
            <a:rPr lang="ja-JP" altLang="en-US" sz="1100">
              <a:solidFill>
                <a:schemeClr val="dk1"/>
              </a:solidFill>
              <a:effectLst/>
              <a:latin typeface="+mn-lt"/>
              <a:ea typeface="+mn-ea"/>
              <a:cs typeface="+mn-cs"/>
            </a:rPr>
            <a:t>・</a:t>
          </a:r>
          <a:r>
            <a:rPr lang="ja-JP" altLang="ja-JP" sz="1100">
              <a:solidFill>
                <a:schemeClr val="dk1"/>
              </a:solidFill>
              <a:effectLst/>
              <a:latin typeface="+mn-lt"/>
              <a:ea typeface="+mn-ea"/>
              <a:cs typeface="+mn-cs"/>
            </a:rPr>
            <a:t>月単位の週休２日（</a:t>
          </a:r>
          <a:r>
            <a:rPr lang="en-US" altLang="ja-JP" sz="1100">
              <a:solidFill>
                <a:schemeClr val="dk1"/>
              </a:solidFill>
              <a:effectLst/>
              <a:latin typeface="+mn-lt"/>
              <a:ea typeface="+mn-ea"/>
              <a:cs typeface="+mn-cs"/>
            </a:rPr>
            <a:t>28.5%</a:t>
          </a:r>
          <a:r>
            <a:rPr lang="ja-JP" altLang="ja-JP" sz="1100">
              <a:solidFill>
                <a:schemeClr val="dk1"/>
              </a:solidFill>
              <a:effectLst/>
              <a:latin typeface="+mn-lt"/>
              <a:ea typeface="+mn-ea"/>
              <a:cs typeface="+mn-cs"/>
            </a:rPr>
            <a:t>（</a:t>
          </a:r>
          <a:r>
            <a:rPr lang="en-US" altLang="ja-JP" sz="1100">
              <a:solidFill>
                <a:schemeClr val="dk1"/>
              </a:solidFill>
              <a:effectLst/>
              <a:latin typeface="+mn-lt"/>
              <a:ea typeface="+mn-ea"/>
              <a:cs typeface="+mn-cs"/>
            </a:rPr>
            <a:t>8</a:t>
          </a:r>
          <a:r>
            <a:rPr lang="ja-JP" altLang="ja-JP" sz="1100">
              <a:solidFill>
                <a:schemeClr val="dk1"/>
              </a:solidFill>
              <a:effectLst/>
              <a:latin typeface="+mn-lt"/>
              <a:ea typeface="+mn-ea"/>
              <a:cs typeface="+mn-cs"/>
            </a:rPr>
            <a:t>日</a:t>
          </a:r>
          <a:r>
            <a:rPr lang="en-US" altLang="ja-JP" sz="1100">
              <a:solidFill>
                <a:schemeClr val="dk1"/>
              </a:solidFill>
              <a:effectLst/>
              <a:latin typeface="+mn-lt"/>
              <a:ea typeface="+mn-ea"/>
              <a:cs typeface="+mn-cs"/>
            </a:rPr>
            <a:t>/28</a:t>
          </a:r>
          <a:r>
            <a:rPr lang="ja-JP" altLang="ja-JP" sz="1100">
              <a:solidFill>
                <a:schemeClr val="dk1"/>
              </a:solidFill>
              <a:effectLst/>
              <a:latin typeface="+mn-lt"/>
              <a:ea typeface="+mn-ea"/>
              <a:cs typeface="+mn-cs"/>
            </a:rPr>
            <a:t>日））の判断にあたり、ひと月を通して特定の曜日で休日確保を行っても平均休日率が</a:t>
          </a:r>
          <a:r>
            <a:rPr lang="en-US" altLang="ja-JP" sz="1100">
              <a:solidFill>
                <a:schemeClr val="dk1"/>
              </a:solidFill>
              <a:effectLst/>
              <a:latin typeface="+mn-lt"/>
              <a:ea typeface="+mn-ea"/>
              <a:cs typeface="+mn-cs"/>
            </a:rPr>
            <a:t>28.5%</a:t>
          </a:r>
          <a:r>
            <a:rPr lang="ja-JP" altLang="ja-JP" sz="1100">
              <a:solidFill>
                <a:schemeClr val="dk1"/>
              </a:solidFill>
              <a:effectLst/>
              <a:latin typeface="+mn-lt"/>
              <a:ea typeface="+mn-ea"/>
              <a:cs typeface="+mn-cs"/>
            </a:rPr>
            <a:t>に満たない月は、その月における対象期間内の土曜日・日曜日の合計日数以上に閉所を行っている場合に、月単位の週休２日を達成しているものとみな</a:t>
          </a:r>
          <a:r>
            <a:rPr lang="ja-JP" altLang="en-US" sz="1100">
              <a:solidFill>
                <a:schemeClr val="dk1"/>
              </a:solidFill>
              <a:effectLst/>
              <a:latin typeface="+mn-lt"/>
              <a:ea typeface="+mn-ea"/>
              <a:cs typeface="+mn-cs"/>
            </a:rPr>
            <a:t>しますので、</a:t>
          </a:r>
          <a:endParaRPr lang="en-US" altLang="ja-JP" sz="1100">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ja-JP" altLang="en-US" sz="1100">
              <a:solidFill>
                <a:schemeClr val="dk1"/>
              </a:solidFill>
              <a:effectLst/>
              <a:latin typeface="+mn-lt"/>
              <a:ea typeface="+mn-ea"/>
              <a:cs typeface="+mn-cs"/>
            </a:rPr>
            <a:t>当月判定（黄色着色セル）に直接「○」を入力してください。</a:t>
          </a:r>
          <a:endParaRPr lang="ja-JP" altLang="ja-JP" sz="1100">
            <a:solidFill>
              <a:schemeClr val="dk1"/>
            </a:solidFill>
            <a:effectLst/>
            <a:latin typeface="+mn-lt"/>
            <a:ea typeface="+mn-ea"/>
            <a:cs typeface="+mn-cs"/>
          </a:endParaRPr>
        </a:p>
        <a:p>
          <a:endParaRPr kumimoji="1" lang="ja-JP" altLang="en-US" sz="1100"/>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36</xdr:col>
      <xdr:colOff>10886</xdr:colOff>
      <xdr:row>17</xdr:row>
      <xdr:rowOff>97971</xdr:rowOff>
    </xdr:from>
    <xdr:to>
      <xdr:col>37</xdr:col>
      <xdr:colOff>326571</xdr:colOff>
      <xdr:row>27</xdr:row>
      <xdr:rowOff>272141</xdr:rowOff>
    </xdr:to>
    <xdr:sp macro="" textlink="">
      <xdr:nvSpPr>
        <xdr:cNvPr id="2" name="正方形/長方形 1">
          <a:extLst>
            <a:ext uri="{FF2B5EF4-FFF2-40B4-BE49-F238E27FC236}">
              <a16:creationId xmlns:a16="http://schemas.microsoft.com/office/drawing/2014/main" id="{DBF0BEE4-9CB4-4F92-8477-D7A92098BD5E}"/>
            </a:ext>
          </a:extLst>
        </xdr:cNvPr>
        <xdr:cNvSpPr/>
      </xdr:nvSpPr>
      <xdr:spPr>
        <a:xfrm>
          <a:off x="11234057" y="3592285"/>
          <a:ext cx="674914" cy="2808513"/>
        </a:xfrm>
        <a:prstGeom prst="rect">
          <a:avLst/>
        </a:prstGeom>
        <a:noFill/>
        <a:ln w="6350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39</xdr:col>
      <xdr:colOff>435429</xdr:colOff>
      <xdr:row>30</xdr:row>
      <xdr:rowOff>195943</xdr:rowOff>
    </xdr:from>
    <xdr:to>
      <xdr:col>49</xdr:col>
      <xdr:colOff>6396</xdr:colOff>
      <xdr:row>33</xdr:row>
      <xdr:rowOff>141515</xdr:rowOff>
    </xdr:to>
    <xdr:sp macro="" textlink="">
      <xdr:nvSpPr>
        <xdr:cNvPr id="4" name="吹き出し: 角を丸めた四角形 3">
          <a:extLst>
            <a:ext uri="{FF2B5EF4-FFF2-40B4-BE49-F238E27FC236}">
              <a16:creationId xmlns:a16="http://schemas.microsoft.com/office/drawing/2014/main" id="{087F61D2-1844-42EF-A5CB-7CBA88D45FE0}"/>
            </a:ext>
          </a:extLst>
        </xdr:cNvPr>
        <xdr:cNvSpPr/>
      </xdr:nvSpPr>
      <xdr:spPr>
        <a:xfrm>
          <a:off x="12866915" y="7053943"/>
          <a:ext cx="4153852" cy="653143"/>
        </a:xfrm>
        <a:prstGeom prst="wedgeRoundRectCallout">
          <a:avLst>
            <a:gd name="adj1" fmla="val -72990"/>
            <a:gd name="adj2" fmla="val -151424"/>
            <a:gd name="adj3" fmla="val 16667"/>
          </a:avLst>
        </a:prstGeom>
        <a:solidFill>
          <a:srgbClr val="FF0000">
            <a:alpha val="44000"/>
          </a:srgbClr>
        </a:solidFill>
        <a:ln>
          <a:solidFill>
            <a:srgbClr val="FF0000"/>
          </a:solidFill>
        </a:ln>
      </xdr:spPr>
      <xdr:style>
        <a:lnRef idx="2">
          <a:schemeClr val="accent2">
            <a:shade val="15000"/>
          </a:schemeClr>
        </a:lnRef>
        <a:fillRef idx="1">
          <a:schemeClr val="accent2"/>
        </a:fillRef>
        <a:effectRef idx="0">
          <a:schemeClr val="accent2"/>
        </a:effectRef>
        <a:fontRef idx="minor">
          <a:schemeClr val="lt1"/>
        </a:fontRef>
      </xdr:style>
      <xdr:txBody>
        <a:bodyPr vertOverflow="clip" horzOverflow="clip" rtlCol="0" anchor="t"/>
        <a:lstStyle/>
        <a:p>
          <a:r>
            <a:rPr kumimoji="1" lang="ja-JP" altLang="en-US" sz="1100" b="1">
              <a:solidFill>
                <a:schemeClr val="tx1"/>
              </a:solidFill>
              <a:effectLst/>
              <a:latin typeface="+mn-lt"/>
              <a:ea typeface="+mn-ea"/>
              <a:cs typeface="+mn-cs"/>
            </a:rPr>
            <a:t>注記②の例</a:t>
          </a:r>
          <a:endParaRPr kumimoji="1" lang="en-US" altLang="ja-JP" sz="1100" b="1">
            <a:solidFill>
              <a:schemeClr val="tx1"/>
            </a:solidFill>
            <a:effectLst/>
            <a:latin typeface="+mn-lt"/>
            <a:ea typeface="+mn-ea"/>
            <a:cs typeface="+mn-cs"/>
          </a:endParaRPr>
        </a:p>
        <a:p>
          <a:r>
            <a:rPr kumimoji="1" lang="ja-JP" altLang="en-US" sz="1100" b="1">
              <a:solidFill>
                <a:schemeClr val="tx1"/>
              </a:solidFill>
              <a:effectLst/>
              <a:latin typeface="+mn-lt"/>
              <a:ea typeface="+mn-ea"/>
              <a:cs typeface="+mn-cs"/>
            </a:rPr>
            <a:t>３</a:t>
          </a:r>
          <a:r>
            <a:rPr kumimoji="1" lang="ja-JP" altLang="ja-JP" sz="1100" b="1">
              <a:solidFill>
                <a:schemeClr val="tx1"/>
              </a:solidFill>
              <a:effectLst/>
              <a:latin typeface="+mn-lt"/>
              <a:ea typeface="+mn-ea"/>
              <a:cs typeface="+mn-cs"/>
            </a:rPr>
            <a:t>月の第</a:t>
          </a:r>
          <a:r>
            <a:rPr kumimoji="1" lang="ja-JP" altLang="en-US" sz="1100" b="1">
              <a:solidFill>
                <a:schemeClr val="tx1"/>
              </a:solidFill>
              <a:effectLst/>
              <a:latin typeface="+mn-lt"/>
              <a:ea typeface="+mn-ea"/>
              <a:cs typeface="+mn-cs"/>
            </a:rPr>
            <a:t>６</a:t>
          </a:r>
          <a:r>
            <a:rPr kumimoji="1" lang="ja-JP" altLang="ja-JP" sz="1100" b="1">
              <a:solidFill>
                <a:schemeClr val="tx1"/>
              </a:solidFill>
              <a:effectLst/>
              <a:latin typeface="+mn-lt"/>
              <a:ea typeface="+mn-ea"/>
              <a:cs typeface="+mn-cs"/>
            </a:rPr>
            <a:t>週が</a:t>
          </a:r>
          <a:r>
            <a:rPr kumimoji="1" lang="ja-JP" altLang="en-US" sz="1100" b="1">
              <a:solidFill>
                <a:schemeClr val="tx1"/>
              </a:solidFill>
              <a:effectLst/>
              <a:latin typeface="+mn-lt"/>
              <a:ea typeface="+mn-ea"/>
              <a:cs typeface="+mn-cs"/>
            </a:rPr>
            <a:t>４</a:t>
          </a:r>
          <a:r>
            <a:rPr kumimoji="1" lang="ja-JP" altLang="ja-JP" sz="1100" b="1">
              <a:solidFill>
                <a:schemeClr val="tx1"/>
              </a:solidFill>
              <a:effectLst/>
              <a:latin typeface="+mn-lt"/>
              <a:ea typeface="+mn-ea"/>
              <a:cs typeface="+mn-cs"/>
            </a:rPr>
            <a:t>月に跨っているため、</a:t>
          </a:r>
          <a:r>
            <a:rPr kumimoji="1" lang="ja-JP" altLang="en-US" sz="1100" b="1">
              <a:solidFill>
                <a:schemeClr val="tx1"/>
              </a:solidFill>
              <a:effectLst/>
              <a:latin typeface="+mn-lt"/>
              <a:ea typeface="+mn-ea"/>
              <a:cs typeface="+mn-cs"/>
            </a:rPr>
            <a:t>４月で算出を行って</a:t>
          </a:r>
          <a:r>
            <a:rPr kumimoji="1" lang="ja-JP" altLang="ja-JP" sz="1100" b="1">
              <a:solidFill>
                <a:schemeClr val="tx1"/>
              </a:solidFill>
              <a:effectLst/>
              <a:latin typeface="+mn-lt"/>
              <a:ea typeface="+mn-ea"/>
              <a:cs typeface="+mn-cs"/>
            </a:rPr>
            <a:t>います</a:t>
          </a:r>
          <a:endParaRPr lang="ja-JP" altLang="ja-JP" b="1">
            <a:solidFill>
              <a:schemeClr val="tx1"/>
            </a:solidFill>
            <a:effectLst/>
          </a:endParaRPr>
        </a:p>
        <a:p>
          <a:pPr algn="l"/>
          <a:endParaRPr kumimoji="1" lang="ja-JP" altLang="en-US" sz="1100" b="1">
            <a:solidFill>
              <a:schemeClr val="tx1"/>
            </a:solidFill>
          </a:endParaRPr>
        </a:p>
      </xdr:txBody>
    </xdr:sp>
    <xdr:clientData/>
  </xdr:twoCellAnchor>
  <xdr:twoCellAnchor>
    <xdr:from>
      <xdr:col>37</xdr:col>
      <xdr:colOff>32657</xdr:colOff>
      <xdr:row>5</xdr:row>
      <xdr:rowOff>152399</xdr:rowOff>
    </xdr:from>
    <xdr:to>
      <xdr:col>57</xdr:col>
      <xdr:colOff>22862</xdr:colOff>
      <xdr:row>12</xdr:row>
      <xdr:rowOff>98244</xdr:rowOff>
    </xdr:to>
    <xdr:sp macro="" textlink="">
      <xdr:nvSpPr>
        <xdr:cNvPr id="5" name="テキスト ボックス 4">
          <a:extLst>
            <a:ext uri="{FF2B5EF4-FFF2-40B4-BE49-F238E27FC236}">
              <a16:creationId xmlns:a16="http://schemas.microsoft.com/office/drawing/2014/main" id="{71F48840-B44E-47D2-86B4-549AAF2C50DB}"/>
            </a:ext>
          </a:extLst>
        </xdr:cNvPr>
        <xdr:cNvSpPr txBox="1"/>
      </xdr:nvSpPr>
      <xdr:spPr>
        <a:xfrm>
          <a:off x="11615057" y="968828"/>
          <a:ext cx="9058005" cy="1491616"/>
        </a:xfrm>
        <a:prstGeom prst="rect">
          <a:avLst/>
        </a:prstGeom>
        <a:solidFill>
          <a:schemeClr val="lt1"/>
        </a:solidFill>
        <a:ln w="34925" cmpd="sng">
          <a:solidFill>
            <a:srgbClr val="FFFF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≪入力上の留意点について≫</a:t>
          </a:r>
          <a:endParaRPr lang="ja-JP" altLang="ja-JP">
            <a:effectLst/>
          </a:endParaRPr>
        </a:p>
        <a:p>
          <a:r>
            <a:rPr kumimoji="1" lang="ja-JP" altLang="ja-JP" sz="1100" b="1">
              <a:solidFill>
                <a:srgbClr val="FF0000"/>
              </a:solidFill>
              <a:effectLst/>
              <a:latin typeface="+mn-lt"/>
              <a:ea typeface="+mn-ea"/>
              <a:cs typeface="+mn-cs"/>
            </a:rPr>
            <a:t>エクセル内に数式を組み込んでいますが、使用にあたっては、受注者、発注者双方で入力内容、判定結果が正しいかを必ずご確認ください。</a:t>
          </a:r>
          <a:endParaRPr lang="ja-JP" altLang="ja-JP">
            <a:solidFill>
              <a:srgbClr val="FF0000"/>
            </a:solidFill>
            <a:effectLst/>
          </a:endParaRPr>
        </a:p>
        <a:p>
          <a:r>
            <a:rPr kumimoji="1" lang="ja-JP" altLang="en-US" sz="1100"/>
            <a:t>・緑色着色セルは直接入力してください</a:t>
          </a:r>
          <a:endParaRPr kumimoji="1" lang="en-US" altLang="ja-JP" sz="1100"/>
        </a:p>
        <a:p>
          <a:r>
            <a:rPr kumimoji="1" lang="ja-JP" altLang="ja-JP" sz="1100">
              <a:solidFill>
                <a:schemeClr val="dk1"/>
              </a:solidFill>
              <a:effectLst/>
              <a:latin typeface="+mn-lt"/>
              <a:ea typeface="+mn-ea"/>
              <a:cs typeface="+mn-cs"/>
            </a:rPr>
            <a:t>・週が月をまたぐ場合、当該月の月末または次月にて休日率を算出してください。</a:t>
          </a:r>
          <a:endParaRPr lang="ja-JP" altLang="ja-JP">
            <a:effectLst/>
          </a:endParaRPr>
        </a:p>
        <a:p>
          <a:pPr marL="0" marR="0" lvl="0" indent="0" defTabSz="914400" eaLnBrk="1" fontAlgn="auto" latinLnBrk="0" hangingPunct="1">
            <a:lnSpc>
              <a:spcPct val="100000"/>
            </a:lnSpc>
            <a:spcBef>
              <a:spcPts val="0"/>
            </a:spcBef>
            <a:spcAft>
              <a:spcPts val="0"/>
            </a:spcAft>
            <a:buClrTx/>
            <a:buSzTx/>
            <a:buFontTx/>
            <a:buNone/>
            <a:tabLst/>
            <a:defRPr/>
          </a:pPr>
          <a:r>
            <a:rPr lang="ja-JP" altLang="en-US" sz="1100">
              <a:solidFill>
                <a:schemeClr val="dk1"/>
              </a:solidFill>
              <a:effectLst/>
              <a:latin typeface="+mn-lt"/>
              <a:ea typeface="+mn-ea"/>
              <a:cs typeface="+mn-cs"/>
            </a:rPr>
            <a:t>・</a:t>
          </a:r>
          <a:r>
            <a:rPr lang="ja-JP" altLang="ja-JP" sz="1100">
              <a:solidFill>
                <a:schemeClr val="dk1"/>
              </a:solidFill>
              <a:effectLst/>
              <a:latin typeface="+mn-lt"/>
              <a:ea typeface="+mn-ea"/>
              <a:cs typeface="+mn-cs"/>
            </a:rPr>
            <a:t>月単位の週休２日（</a:t>
          </a:r>
          <a:r>
            <a:rPr lang="en-US" altLang="ja-JP" sz="1100">
              <a:solidFill>
                <a:schemeClr val="dk1"/>
              </a:solidFill>
              <a:effectLst/>
              <a:latin typeface="+mn-lt"/>
              <a:ea typeface="+mn-ea"/>
              <a:cs typeface="+mn-cs"/>
            </a:rPr>
            <a:t>28.5%</a:t>
          </a:r>
          <a:r>
            <a:rPr lang="ja-JP" altLang="ja-JP" sz="1100">
              <a:solidFill>
                <a:schemeClr val="dk1"/>
              </a:solidFill>
              <a:effectLst/>
              <a:latin typeface="+mn-lt"/>
              <a:ea typeface="+mn-ea"/>
              <a:cs typeface="+mn-cs"/>
            </a:rPr>
            <a:t>（</a:t>
          </a:r>
          <a:r>
            <a:rPr lang="en-US" altLang="ja-JP" sz="1100">
              <a:solidFill>
                <a:schemeClr val="dk1"/>
              </a:solidFill>
              <a:effectLst/>
              <a:latin typeface="+mn-lt"/>
              <a:ea typeface="+mn-ea"/>
              <a:cs typeface="+mn-cs"/>
            </a:rPr>
            <a:t>8</a:t>
          </a:r>
          <a:r>
            <a:rPr lang="ja-JP" altLang="ja-JP" sz="1100">
              <a:solidFill>
                <a:schemeClr val="dk1"/>
              </a:solidFill>
              <a:effectLst/>
              <a:latin typeface="+mn-lt"/>
              <a:ea typeface="+mn-ea"/>
              <a:cs typeface="+mn-cs"/>
            </a:rPr>
            <a:t>日</a:t>
          </a:r>
          <a:r>
            <a:rPr lang="en-US" altLang="ja-JP" sz="1100">
              <a:solidFill>
                <a:schemeClr val="dk1"/>
              </a:solidFill>
              <a:effectLst/>
              <a:latin typeface="+mn-lt"/>
              <a:ea typeface="+mn-ea"/>
              <a:cs typeface="+mn-cs"/>
            </a:rPr>
            <a:t>/28</a:t>
          </a:r>
          <a:r>
            <a:rPr lang="ja-JP" altLang="ja-JP" sz="1100">
              <a:solidFill>
                <a:schemeClr val="dk1"/>
              </a:solidFill>
              <a:effectLst/>
              <a:latin typeface="+mn-lt"/>
              <a:ea typeface="+mn-ea"/>
              <a:cs typeface="+mn-cs"/>
            </a:rPr>
            <a:t>日））の判断にあたり、ひと月を通して特定の曜日で休日確保を行っても平均休日率が</a:t>
          </a:r>
          <a:r>
            <a:rPr lang="en-US" altLang="ja-JP" sz="1100">
              <a:solidFill>
                <a:schemeClr val="dk1"/>
              </a:solidFill>
              <a:effectLst/>
              <a:latin typeface="+mn-lt"/>
              <a:ea typeface="+mn-ea"/>
              <a:cs typeface="+mn-cs"/>
            </a:rPr>
            <a:t>28.5%</a:t>
          </a:r>
          <a:r>
            <a:rPr lang="ja-JP" altLang="ja-JP" sz="1100">
              <a:solidFill>
                <a:schemeClr val="dk1"/>
              </a:solidFill>
              <a:effectLst/>
              <a:latin typeface="+mn-lt"/>
              <a:ea typeface="+mn-ea"/>
              <a:cs typeface="+mn-cs"/>
            </a:rPr>
            <a:t>に満たない月は、その月における対象期間内の土曜日・日曜日の合計日数以上に閉所を行っている場合に、月単位の週休２日を達成しているものとみな</a:t>
          </a:r>
          <a:r>
            <a:rPr lang="ja-JP" altLang="en-US" sz="1100">
              <a:solidFill>
                <a:schemeClr val="dk1"/>
              </a:solidFill>
              <a:effectLst/>
              <a:latin typeface="+mn-lt"/>
              <a:ea typeface="+mn-ea"/>
              <a:cs typeface="+mn-cs"/>
            </a:rPr>
            <a:t>しますので、</a:t>
          </a:r>
          <a:endParaRPr lang="en-US" altLang="ja-JP" sz="1100">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ja-JP" altLang="en-US" sz="1100">
              <a:solidFill>
                <a:schemeClr val="dk1"/>
              </a:solidFill>
              <a:effectLst/>
              <a:latin typeface="+mn-lt"/>
              <a:ea typeface="+mn-ea"/>
              <a:cs typeface="+mn-cs"/>
            </a:rPr>
            <a:t>当月判定（黄色着色セル）に直接「○」を入力してください。</a:t>
          </a:r>
          <a:endParaRPr lang="ja-JP" altLang="ja-JP" sz="1100">
            <a:solidFill>
              <a:schemeClr val="dk1"/>
            </a:solidFill>
            <a:effectLst/>
            <a:latin typeface="+mn-lt"/>
            <a:ea typeface="+mn-ea"/>
            <a:cs typeface="+mn-cs"/>
          </a:endParaRPr>
        </a:p>
        <a:p>
          <a:endParaRPr kumimoji="1" lang="ja-JP" altLang="en-US" sz="1100"/>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37</xdr:col>
      <xdr:colOff>21772</xdr:colOff>
      <xdr:row>5</xdr:row>
      <xdr:rowOff>108857</xdr:rowOff>
    </xdr:from>
    <xdr:to>
      <xdr:col>57</xdr:col>
      <xdr:colOff>11977</xdr:colOff>
      <xdr:row>12</xdr:row>
      <xdr:rowOff>54702</xdr:rowOff>
    </xdr:to>
    <xdr:sp macro="" textlink="">
      <xdr:nvSpPr>
        <xdr:cNvPr id="2" name="テキスト ボックス 1">
          <a:extLst>
            <a:ext uri="{FF2B5EF4-FFF2-40B4-BE49-F238E27FC236}">
              <a16:creationId xmlns:a16="http://schemas.microsoft.com/office/drawing/2014/main" id="{EC72294E-1EA3-4A45-BD1D-C25C03F31B33}"/>
            </a:ext>
          </a:extLst>
        </xdr:cNvPr>
        <xdr:cNvSpPr txBox="1"/>
      </xdr:nvSpPr>
      <xdr:spPr>
        <a:xfrm>
          <a:off x="11604172" y="925286"/>
          <a:ext cx="9058005" cy="1491616"/>
        </a:xfrm>
        <a:prstGeom prst="rect">
          <a:avLst/>
        </a:prstGeom>
        <a:solidFill>
          <a:schemeClr val="lt1"/>
        </a:solidFill>
        <a:ln w="34925" cmpd="sng">
          <a:solidFill>
            <a:srgbClr val="FFFF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≪入力上の留意点について≫</a:t>
          </a:r>
          <a:endParaRPr lang="ja-JP" altLang="ja-JP">
            <a:effectLst/>
          </a:endParaRPr>
        </a:p>
        <a:p>
          <a:r>
            <a:rPr kumimoji="1" lang="ja-JP" altLang="ja-JP" sz="1100" b="1">
              <a:solidFill>
                <a:srgbClr val="FF0000"/>
              </a:solidFill>
              <a:effectLst/>
              <a:latin typeface="+mn-lt"/>
              <a:ea typeface="+mn-ea"/>
              <a:cs typeface="+mn-cs"/>
            </a:rPr>
            <a:t>エクセル内に数式を組み込んでいますが、使用にあたっては、受注者、発注者双方で入力内容、判定結果が正しいかを必ずご確認ください。</a:t>
          </a:r>
          <a:endParaRPr lang="ja-JP" altLang="ja-JP">
            <a:solidFill>
              <a:srgbClr val="FF0000"/>
            </a:solidFill>
            <a:effectLst/>
          </a:endParaRPr>
        </a:p>
        <a:p>
          <a:r>
            <a:rPr kumimoji="1" lang="ja-JP" altLang="en-US" sz="1100"/>
            <a:t>・緑色着色セルは直接入力してください</a:t>
          </a:r>
          <a:endParaRPr kumimoji="1" lang="en-US" altLang="ja-JP" sz="1100"/>
        </a:p>
        <a:p>
          <a:r>
            <a:rPr kumimoji="1" lang="ja-JP" altLang="ja-JP" sz="1100">
              <a:solidFill>
                <a:schemeClr val="dk1"/>
              </a:solidFill>
              <a:effectLst/>
              <a:latin typeface="+mn-lt"/>
              <a:ea typeface="+mn-ea"/>
              <a:cs typeface="+mn-cs"/>
            </a:rPr>
            <a:t>・週が月をまたぐ場合、当該月の月末または次月にて休日率を算出してください。</a:t>
          </a:r>
          <a:endParaRPr lang="ja-JP" altLang="ja-JP">
            <a:effectLst/>
          </a:endParaRPr>
        </a:p>
        <a:p>
          <a:pPr marL="0" marR="0" lvl="0" indent="0" defTabSz="914400" eaLnBrk="1" fontAlgn="auto" latinLnBrk="0" hangingPunct="1">
            <a:lnSpc>
              <a:spcPct val="100000"/>
            </a:lnSpc>
            <a:spcBef>
              <a:spcPts val="0"/>
            </a:spcBef>
            <a:spcAft>
              <a:spcPts val="0"/>
            </a:spcAft>
            <a:buClrTx/>
            <a:buSzTx/>
            <a:buFontTx/>
            <a:buNone/>
            <a:tabLst/>
            <a:defRPr/>
          </a:pPr>
          <a:r>
            <a:rPr lang="ja-JP" altLang="en-US" sz="1100">
              <a:solidFill>
                <a:schemeClr val="dk1"/>
              </a:solidFill>
              <a:effectLst/>
              <a:latin typeface="+mn-lt"/>
              <a:ea typeface="+mn-ea"/>
              <a:cs typeface="+mn-cs"/>
            </a:rPr>
            <a:t>・</a:t>
          </a:r>
          <a:r>
            <a:rPr lang="ja-JP" altLang="ja-JP" sz="1100">
              <a:solidFill>
                <a:schemeClr val="dk1"/>
              </a:solidFill>
              <a:effectLst/>
              <a:latin typeface="+mn-lt"/>
              <a:ea typeface="+mn-ea"/>
              <a:cs typeface="+mn-cs"/>
            </a:rPr>
            <a:t>月単位の週休２日（</a:t>
          </a:r>
          <a:r>
            <a:rPr lang="en-US" altLang="ja-JP" sz="1100">
              <a:solidFill>
                <a:schemeClr val="dk1"/>
              </a:solidFill>
              <a:effectLst/>
              <a:latin typeface="+mn-lt"/>
              <a:ea typeface="+mn-ea"/>
              <a:cs typeface="+mn-cs"/>
            </a:rPr>
            <a:t>28.5%</a:t>
          </a:r>
          <a:r>
            <a:rPr lang="ja-JP" altLang="ja-JP" sz="1100">
              <a:solidFill>
                <a:schemeClr val="dk1"/>
              </a:solidFill>
              <a:effectLst/>
              <a:latin typeface="+mn-lt"/>
              <a:ea typeface="+mn-ea"/>
              <a:cs typeface="+mn-cs"/>
            </a:rPr>
            <a:t>（</a:t>
          </a:r>
          <a:r>
            <a:rPr lang="en-US" altLang="ja-JP" sz="1100">
              <a:solidFill>
                <a:schemeClr val="dk1"/>
              </a:solidFill>
              <a:effectLst/>
              <a:latin typeface="+mn-lt"/>
              <a:ea typeface="+mn-ea"/>
              <a:cs typeface="+mn-cs"/>
            </a:rPr>
            <a:t>8</a:t>
          </a:r>
          <a:r>
            <a:rPr lang="ja-JP" altLang="ja-JP" sz="1100">
              <a:solidFill>
                <a:schemeClr val="dk1"/>
              </a:solidFill>
              <a:effectLst/>
              <a:latin typeface="+mn-lt"/>
              <a:ea typeface="+mn-ea"/>
              <a:cs typeface="+mn-cs"/>
            </a:rPr>
            <a:t>日</a:t>
          </a:r>
          <a:r>
            <a:rPr lang="en-US" altLang="ja-JP" sz="1100">
              <a:solidFill>
                <a:schemeClr val="dk1"/>
              </a:solidFill>
              <a:effectLst/>
              <a:latin typeface="+mn-lt"/>
              <a:ea typeface="+mn-ea"/>
              <a:cs typeface="+mn-cs"/>
            </a:rPr>
            <a:t>/28</a:t>
          </a:r>
          <a:r>
            <a:rPr lang="ja-JP" altLang="ja-JP" sz="1100">
              <a:solidFill>
                <a:schemeClr val="dk1"/>
              </a:solidFill>
              <a:effectLst/>
              <a:latin typeface="+mn-lt"/>
              <a:ea typeface="+mn-ea"/>
              <a:cs typeface="+mn-cs"/>
            </a:rPr>
            <a:t>日））の判断にあたり、ひと月を通して特定の曜日で休日確保を行っても平均休日率が</a:t>
          </a:r>
          <a:r>
            <a:rPr lang="en-US" altLang="ja-JP" sz="1100">
              <a:solidFill>
                <a:schemeClr val="dk1"/>
              </a:solidFill>
              <a:effectLst/>
              <a:latin typeface="+mn-lt"/>
              <a:ea typeface="+mn-ea"/>
              <a:cs typeface="+mn-cs"/>
            </a:rPr>
            <a:t>28.5%</a:t>
          </a:r>
          <a:r>
            <a:rPr lang="ja-JP" altLang="ja-JP" sz="1100">
              <a:solidFill>
                <a:schemeClr val="dk1"/>
              </a:solidFill>
              <a:effectLst/>
              <a:latin typeface="+mn-lt"/>
              <a:ea typeface="+mn-ea"/>
              <a:cs typeface="+mn-cs"/>
            </a:rPr>
            <a:t>に満たない月は、その月における対象期間内の土曜日・日曜日の合計日数以上に閉所を行っている場合に、月単位の週休２日を達成しているものとみな</a:t>
          </a:r>
          <a:r>
            <a:rPr lang="ja-JP" altLang="en-US" sz="1100">
              <a:solidFill>
                <a:schemeClr val="dk1"/>
              </a:solidFill>
              <a:effectLst/>
              <a:latin typeface="+mn-lt"/>
              <a:ea typeface="+mn-ea"/>
              <a:cs typeface="+mn-cs"/>
            </a:rPr>
            <a:t>しますので、</a:t>
          </a:r>
          <a:endParaRPr lang="en-US" altLang="ja-JP" sz="1100">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ja-JP" altLang="en-US" sz="1100">
              <a:solidFill>
                <a:schemeClr val="dk1"/>
              </a:solidFill>
              <a:effectLst/>
              <a:latin typeface="+mn-lt"/>
              <a:ea typeface="+mn-ea"/>
              <a:cs typeface="+mn-cs"/>
            </a:rPr>
            <a:t>当月判定（黄色着色セル）に直接「○」を入力してください。</a:t>
          </a:r>
          <a:endParaRPr lang="ja-JP" altLang="ja-JP" sz="1100">
            <a:solidFill>
              <a:schemeClr val="dk1"/>
            </a:solidFill>
            <a:effectLst/>
            <a:latin typeface="+mn-lt"/>
            <a:ea typeface="+mn-ea"/>
            <a:cs typeface="+mn-cs"/>
          </a:endParaRPr>
        </a:p>
        <a:p>
          <a:endParaRPr kumimoji="1" lang="ja-JP" altLang="en-US" sz="1100"/>
        </a:p>
      </xdr:txBody>
    </xdr:sp>
    <xdr:clientData/>
  </xdr:twoCellAnchor>
</xdr:wsDr>
</file>

<file path=xl/externalLinks/_rels/externalLink1.xml.rels><?xml version="1.0" encoding="UTF-8" standalone="yes"?>
<Relationships xmlns="http://schemas.openxmlformats.org/package/2006/relationships"><Relationship Id="rId2" Type="http://schemas.openxmlformats.org/officeDocument/2006/relationships/externalLinkPath" Target="file:///\\ssafi002\0016800&#24314;&#35373;&#23616;\0010106&#25216;&#34899;&#31649;&#29702;&#35506;\&#20196;&#21644;&#65303;&#24180;&#24230;\03_&#25216;&#34899;&#31649;&#29702;&#20418;(R7)\19_&#36913;&#20241;2&#26085;&amp;&#20313;&#35029;&#26399;&#38291;\01_&#36913;&#20241;&#65298;&#26085;\R7.10&#26376;&#25913;&#23450;\&#20182;&#37117;&#24066;\&#35352;&#36617;&#20363;6_&#20986;&#21220;&#29366;&#27841;&#19968;&#35239;&#34920;.xlsx" TargetMode="External"/><Relationship Id="rId1" Type="http://schemas.openxmlformats.org/officeDocument/2006/relationships/externalLinkPath" Target="/0010106&#25216;&#34899;&#31649;&#29702;&#35506;/&#20196;&#21644;&#65303;&#24180;&#24230;/03_&#25216;&#34899;&#31649;&#29702;&#20418;(R7)/19_&#36913;&#20241;2&#26085;&amp;&#20313;&#35029;&#26399;&#38291;/01_&#36913;&#20241;&#65298;&#26085;/R7.10&#26376;&#25913;&#23450;/&#20182;&#37117;&#24066;/&#35352;&#36617;&#20363;6_&#20986;&#21220;&#29366;&#27841;&#19968;&#35239;&#34920;.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達成率確認書"/>
      <sheetName val="基本情報"/>
      <sheetName val="【記載例６】出勤状況一覧表(月別)"/>
      <sheetName val="Sheet1"/>
      <sheetName val="プルダウン"/>
      <sheetName val="達成率"/>
    </sheetNames>
    <sheetDataSet>
      <sheetData sheetId="0" refreshError="1"/>
      <sheetData sheetId="1" refreshError="1"/>
      <sheetData sheetId="2" refreshError="1"/>
      <sheetData sheetId="3" refreshError="1"/>
      <sheetData sheetId="4">
        <row r="3">
          <cell r="B3" t="str">
            <v>工</v>
          </cell>
        </row>
        <row r="4">
          <cell r="B4" t="str">
            <v>休</v>
          </cell>
        </row>
        <row r="5">
          <cell r="B5" t="str">
            <v>一</v>
          </cell>
        </row>
        <row r="6">
          <cell r="B6" t="str">
            <v>製</v>
          </cell>
        </row>
        <row r="7">
          <cell r="B7" t="str">
            <v>年</v>
          </cell>
        </row>
        <row r="8">
          <cell r="B8" t="str">
            <v>夏</v>
          </cell>
        </row>
        <row r="9">
          <cell r="B9" t="str">
            <v>外</v>
          </cell>
        </row>
      </sheetData>
      <sheetData sheetId="5" refreshError="1"/>
    </sheetDataSet>
  </externalBook>
</externalLink>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3" Type="http://schemas.openxmlformats.org/officeDocument/2006/relationships/vmlDrawing" Target="../drawings/vmlDrawing9.vml"/><Relationship Id="rId2" Type="http://schemas.openxmlformats.org/officeDocument/2006/relationships/drawing" Target="../drawings/drawing10.xml"/><Relationship Id="rId1" Type="http://schemas.openxmlformats.org/officeDocument/2006/relationships/printerSettings" Target="../printerSettings/printerSettings9.bin"/><Relationship Id="rId4" Type="http://schemas.openxmlformats.org/officeDocument/2006/relationships/comments" Target="../comments9.xml"/></Relationships>
</file>

<file path=xl/worksheets/_rels/sheet11.xml.rels><?xml version="1.0" encoding="UTF-8" standalone="yes"?>
<Relationships xmlns="http://schemas.openxmlformats.org/package/2006/relationships"><Relationship Id="rId3" Type="http://schemas.openxmlformats.org/officeDocument/2006/relationships/vmlDrawing" Target="../drawings/vmlDrawing10.vml"/><Relationship Id="rId2" Type="http://schemas.openxmlformats.org/officeDocument/2006/relationships/drawing" Target="../drawings/drawing11.xml"/><Relationship Id="rId1" Type="http://schemas.openxmlformats.org/officeDocument/2006/relationships/printerSettings" Target="../printerSettings/printerSettings10.bin"/><Relationship Id="rId4" Type="http://schemas.openxmlformats.org/officeDocument/2006/relationships/comments" Target="../comments10.xml"/></Relationships>
</file>

<file path=xl/worksheets/_rels/sheet12.xml.rels><?xml version="1.0" encoding="UTF-8" standalone="yes"?>
<Relationships xmlns="http://schemas.openxmlformats.org/package/2006/relationships"><Relationship Id="rId3" Type="http://schemas.openxmlformats.org/officeDocument/2006/relationships/vmlDrawing" Target="../drawings/vmlDrawing11.vml"/><Relationship Id="rId2" Type="http://schemas.openxmlformats.org/officeDocument/2006/relationships/drawing" Target="../drawings/drawing12.xml"/><Relationship Id="rId1" Type="http://schemas.openxmlformats.org/officeDocument/2006/relationships/printerSettings" Target="../printerSettings/printerSettings11.bin"/><Relationship Id="rId4" Type="http://schemas.openxmlformats.org/officeDocument/2006/relationships/comments" Target="../comments11.xml"/></Relationships>
</file>

<file path=xl/worksheets/_rels/sheet13.xml.rels><?xml version="1.0" encoding="UTF-8" standalone="yes"?>
<Relationships xmlns="http://schemas.openxmlformats.org/package/2006/relationships"><Relationship Id="rId3" Type="http://schemas.openxmlformats.org/officeDocument/2006/relationships/vmlDrawing" Target="../drawings/vmlDrawing12.vml"/><Relationship Id="rId2" Type="http://schemas.openxmlformats.org/officeDocument/2006/relationships/drawing" Target="../drawings/drawing13.xml"/><Relationship Id="rId1" Type="http://schemas.openxmlformats.org/officeDocument/2006/relationships/printerSettings" Target="../printerSettings/printerSettings12.bin"/><Relationship Id="rId4" Type="http://schemas.openxmlformats.org/officeDocument/2006/relationships/comments" Target="../comments12.xml"/></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2.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3.xml"/><Relationship Id="rId1" Type="http://schemas.openxmlformats.org/officeDocument/2006/relationships/printerSettings" Target="../printerSettings/printerSettings2.bin"/><Relationship Id="rId4" Type="http://schemas.openxmlformats.org/officeDocument/2006/relationships/comments" Target="../comments2.xm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4.xml"/><Relationship Id="rId1" Type="http://schemas.openxmlformats.org/officeDocument/2006/relationships/printerSettings" Target="../printerSettings/printerSettings3.bin"/><Relationship Id="rId4" Type="http://schemas.openxmlformats.org/officeDocument/2006/relationships/comments" Target="../comments3.xml"/></Relationships>
</file>

<file path=xl/worksheets/_rels/sheet5.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5.xml"/><Relationship Id="rId1" Type="http://schemas.openxmlformats.org/officeDocument/2006/relationships/printerSettings" Target="../printerSettings/printerSettings4.bin"/><Relationship Id="rId4" Type="http://schemas.openxmlformats.org/officeDocument/2006/relationships/comments" Target="../comments4.xml"/></Relationships>
</file>

<file path=xl/worksheets/_rels/sheet6.xml.rels><?xml version="1.0" encoding="UTF-8" standalone="yes"?>
<Relationships xmlns="http://schemas.openxmlformats.org/package/2006/relationships"><Relationship Id="rId3" Type="http://schemas.openxmlformats.org/officeDocument/2006/relationships/vmlDrawing" Target="../drawings/vmlDrawing5.vml"/><Relationship Id="rId2" Type="http://schemas.openxmlformats.org/officeDocument/2006/relationships/drawing" Target="../drawings/drawing6.xml"/><Relationship Id="rId1" Type="http://schemas.openxmlformats.org/officeDocument/2006/relationships/printerSettings" Target="../printerSettings/printerSettings5.bin"/><Relationship Id="rId4" Type="http://schemas.openxmlformats.org/officeDocument/2006/relationships/comments" Target="../comments5.xml"/></Relationships>
</file>

<file path=xl/worksheets/_rels/sheet7.xml.rels><?xml version="1.0" encoding="UTF-8" standalone="yes"?>
<Relationships xmlns="http://schemas.openxmlformats.org/package/2006/relationships"><Relationship Id="rId3" Type="http://schemas.openxmlformats.org/officeDocument/2006/relationships/vmlDrawing" Target="../drawings/vmlDrawing6.vml"/><Relationship Id="rId2" Type="http://schemas.openxmlformats.org/officeDocument/2006/relationships/drawing" Target="../drawings/drawing7.xml"/><Relationship Id="rId1" Type="http://schemas.openxmlformats.org/officeDocument/2006/relationships/printerSettings" Target="../printerSettings/printerSettings6.bin"/><Relationship Id="rId4" Type="http://schemas.openxmlformats.org/officeDocument/2006/relationships/comments" Target="../comments6.xml"/></Relationships>
</file>

<file path=xl/worksheets/_rels/sheet8.xml.rels><?xml version="1.0" encoding="UTF-8" standalone="yes"?>
<Relationships xmlns="http://schemas.openxmlformats.org/package/2006/relationships"><Relationship Id="rId3" Type="http://schemas.openxmlformats.org/officeDocument/2006/relationships/vmlDrawing" Target="../drawings/vmlDrawing7.vml"/><Relationship Id="rId2" Type="http://schemas.openxmlformats.org/officeDocument/2006/relationships/drawing" Target="../drawings/drawing8.xml"/><Relationship Id="rId1" Type="http://schemas.openxmlformats.org/officeDocument/2006/relationships/printerSettings" Target="../printerSettings/printerSettings7.bin"/><Relationship Id="rId4" Type="http://schemas.openxmlformats.org/officeDocument/2006/relationships/comments" Target="../comments7.xml"/></Relationships>
</file>

<file path=xl/worksheets/_rels/sheet9.xml.rels><?xml version="1.0" encoding="UTF-8" standalone="yes"?>
<Relationships xmlns="http://schemas.openxmlformats.org/package/2006/relationships"><Relationship Id="rId3" Type="http://schemas.openxmlformats.org/officeDocument/2006/relationships/vmlDrawing" Target="../drawings/vmlDrawing8.vml"/><Relationship Id="rId2" Type="http://schemas.openxmlformats.org/officeDocument/2006/relationships/drawing" Target="../drawings/drawing9.xml"/><Relationship Id="rId1" Type="http://schemas.openxmlformats.org/officeDocument/2006/relationships/printerSettings" Target="../printerSettings/printerSettings8.bin"/><Relationship Id="rId4" Type="http://schemas.openxmlformats.org/officeDocument/2006/relationships/comments" Target="../comments8.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81F2420-5C4A-4D61-A5E9-B3F9D1FCD63E}">
  <dimension ref="A2:H27"/>
  <sheetViews>
    <sheetView tabSelected="1" workbookViewId="0">
      <selection activeCell="M27" sqref="M27"/>
    </sheetView>
  </sheetViews>
  <sheetFormatPr defaultRowHeight="13.2"/>
  <cols>
    <col min="4" max="5" width="8.88671875" style="6"/>
    <col min="6" max="6" width="11.109375" style="6" customWidth="1"/>
    <col min="7" max="7" width="19.6640625" customWidth="1"/>
  </cols>
  <sheetData>
    <row r="2" spans="1:8" ht="14.4">
      <c r="A2" s="60" t="s">
        <v>20</v>
      </c>
      <c r="B2" s="60"/>
      <c r="C2" s="83" t="s">
        <v>70</v>
      </c>
      <c r="D2" s="83"/>
      <c r="E2" s="83"/>
      <c r="F2" s="83"/>
      <c r="G2" s="83"/>
    </row>
    <row r="3" spans="1:8" ht="14.4">
      <c r="A3" s="60" t="s">
        <v>21</v>
      </c>
      <c r="B3" s="60"/>
      <c r="C3" s="83" t="s">
        <v>71</v>
      </c>
      <c r="D3" s="83"/>
      <c r="E3" s="83"/>
      <c r="F3" s="83"/>
      <c r="G3" s="83"/>
    </row>
    <row r="4" spans="1:8" ht="14.4">
      <c r="A4" s="60" t="s">
        <v>22</v>
      </c>
      <c r="B4" s="60"/>
      <c r="C4" s="84">
        <v>45931</v>
      </c>
      <c r="D4" s="84"/>
      <c r="E4" s="60" t="s">
        <v>23</v>
      </c>
      <c r="F4" s="60"/>
      <c r="G4" s="85">
        <v>46295</v>
      </c>
      <c r="H4" s="86"/>
    </row>
    <row r="5" spans="1:8" ht="14.4">
      <c r="A5" s="60" t="s">
        <v>24</v>
      </c>
      <c r="B5" s="60"/>
      <c r="C5" s="84">
        <v>45931</v>
      </c>
      <c r="D5" s="84"/>
      <c r="E5" s="87" t="s">
        <v>72</v>
      </c>
      <c r="F5" s="87"/>
      <c r="G5" s="85">
        <v>46295</v>
      </c>
      <c r="H5" s="86"/>
    </row>
    <row r="6" spans="1:8" ht="14.4">
      <c r="A6" s="60" t="s">
        <v>26</v>
      </c>
      <c r="B6" s="60"/>
      <c r="C6" s="83" t="s">
        <v>73</v>
      </c>
      <c r="D6" s="83"/>
      <c r="E6" s="83"/>
      <c r="F6" s="83"/>
      <c r="G6" s="83"/>
    </row>
    <row r="8" spans="1:8" ht="13.8" thickBot="1"/>
    <row r="9" spans="1:8">
      <c r="C9" s="42" t="s">
        <v>53</v>
      </c>
      <c r="D9" s="25" t="s">
        <v>43</v>
      </c>
      <c r="E9" s="25" t="s">
        <v>44</v>
      </c>
      <c r="F9" s="36" t="s">
        <v>45</v>
      </c>
      <c r="G9" s="38" t="s">
        <v>67</v>
      </c>
    </row>
    <row r="10" spans="1:8" ht="25.8" customHeight="1" thickBot="1">
      <c r="C10" s="43"/>
      <c r="D10" s="26" t="str">
        <f>IF(COUNTIF(D14:D25,"未達成")&gt;0,"未達成","達成")</f>
        <v>達成</v>
      </c>
      <c r="E10" s="26" t="str">
        <f>IF(COUNTIF(E14:E25,"未達成")&gt;0,"未達成","達成")</f>
        <v>達成</v>
      </c>
      <c r="F10" s="37" t="str">
        <f>IF(F26&gt;=0.285,"達成","未達成")</f>
        <v>達成</v>
      </c>
      <c r="G10" s="39" t="str" cm="1">
        <f t="array" ref="G10">_xlfn.IFS(D10="達成","週単位の週休２日",E10="達成","月単位の週休２日",F10="達成","補正無し",F10="未達成","補正無し")</f>
        <v>週単位の週休２日</v>
      </c>
    </row>
    <row r="13" spans="1:8">
      <c r="D13" s="6" t="s">
        <v>52</v>
      </c>
      <c r="E13" s="6" t="s">
        <v>44</v>
      </c>
      <c r="F13" s="6" t="s">
        <v>54</v>
      </c>
    </row>
    <row r="14" spans="1:8">
      <c r="C14" s="24" t="s">
        <v>46</v>
      </c>
      <c r="D14" s="27" t="str">
        <f>'様式２（記入例） (1ヶ月目)'!AD9</f>
        <v>達成</v>
      </c>
      <c r="E14" s="27" t="str">
        <f>'様式２（記入例） (1ヶ月目)'!AD10</f>
        <v>達成</v>
      </c>
      <c r="F14" s="35">
        <f>'様式２（記入例） (1ヶ月目)'!BH19</f>
        <v>0.28059113300492616</v>
      </c>
    </row>
    <row r="15" spans="1:8">
      <c r="C15" s="24" t="s">
        <v>47</v>
      </c>
      <c r="D15" s="27" t="str">
        <f>'様式２（記入例） (2ヶ月目)'!AD9</f>
        <v>達成</v>
      </c>
      <c r="E15" s="27" t="str">
        <f>'様式２（記入例） (2ヶ月目)'!AD10</f>
        <v>達成</v>
      </c>
      <c r="F15" s="35">
        <f>'様式２（記入例） (2ヶ月目)'!BH19</f>
        <v>0.32380952380952382</v>
      </c>
    </row>
    <row r="16" spans="1:8">
      <c r="C16" s="24" t="s">
        <v>48</v>
      </c>
      <c r="D16" s="27" t="str">
        <f>'様式２（記入例） (3ヶ月目)'!AD9</f>
        <v>達成</v>
      </c>
      <c r="E16" s="27" t="str">
        <f>'様式２（記入例） (3ヶ月目)'!AD10</f>
        <v>達成</v>
      </c>
      <c r="F16" s="35">
        <f>'様式２（記入例） (3ヶ月目)'!BH19</f>
        <v>0.28571428571428564</v>
      </c>
    </row>
    <row r="17" spans="3:6">
      <c r="C17" s="24" t="s">
        <v>49</v>
      </c>
      <c r="D17" s="27" t="str">
        <f>'様式２（記入例） (3ヶ月目)'!AD9</f>
        <v>達成</v>
      </c>
      <c r="E17" s="27" t="str">
        <f>'様式２（記入例） (3ヶ月目)'!AD10</f>
        <v>達成</v>
      </c>
      <c r="F17" s="35">
        <f>'様式２（記入例） (4ヶ月目)'!BH19</f>
        <v>0.28571428571428564</v>
      </c>
    </row>
    <row r="18" spans="3:6">
      <c r="C18" s="24" t="s">
        <v>50</v>
      </c>
      <c r="D18" s="27" t="str">
        <f>'様式２（記入例） (4ヶ月目)'!AD9</f>
        <v>達成</v>
      </c>
      <c r="E18" s="27" t="str">
        <f>'様式２（記入例） (4ヶ月目)'!AD10</f>
        <v>達成</v>
      </c>
      <c r="F18" s="35">
        <f>'様式２（記入例） (5ヶ月目)'!BH19</f>
        <v>0.28571428571428564</v>
      </c>
    </row>
    <row r="19" spans="3:6">
      <c r="C19" s="24" t="s">
        <v>51</v>
      </c>
      <c r="D19" s="27" t="str">
        <f>'様式２（記入例） (6ヶ月目)'!AD9</f>
        <v>達成</v>
      </c>
      <c r="E19" s="27" t="str">
        <f>'様式２（記入例） (6ヶ月目)'!AD10</f>
        <v>達成</v>
      </c>
      <c r="F19" s="35">
        <f>'様式２（記入例） (6ヶ月目)'!BH19</f>
        <v>0.29032258064516131</v>
      </c>
    </row>
    <row r="20" spans="3:6">
      <c r="C20" s="24" t="s">
        <v>60</v>
      </c>
      <c r="D20" s="27" t="str">
        <f>'様式２（記入例） (7ヶ月目)'!AD9</f>
        <v>達成</v>
      </c>
      <c r="E20" s="27" t="str">
        <f>'様式２（記入例） (7ヶ月目)'!AD10</f>
        <v>達成</v>
      </c>
      <c r="F20" s="35">
        <f>'様式２（記入例） (7ヶ月目)'!BH19</f>
        <v>0.3</v>
      </c>
    </row>
    <row r="21" spans="3:6">
      <c r="C21" s="24" t="s">
        <v>61</v>
      </c>
      <c r="D21" s="27" t="str">
        <f>'様式２（記入例） (8ヶ月目)'!AD9</f>
        <v>達成</v>
      </c>
      <c r="E21" s="27" t="str">
        <f>'様式２（記入例） (8ヶ月目)'!AD10</f>
        <v>達成</v>
      </c>
      <c r="F21" s="35">
        <f>'様式２（記入例） (8ヶ月目)'!BH19</f>
        <v>0.3179723502304147</v>
      </c>
    </row>
    <row r="22" spans="3:6">
      <c r="C22" s="24" t="s">
        <v>62</v>
      </c>
      <c r="D22" s="27" t="str">
        <f>'様式２（記入例） (9ヶ月目)'!AD9</f>
        <v>達成</v>
      </c>
      <c r="E22" s="27" t="str">
        <f>'様式２（記入例） (9ヶ月目)'!AD10</f>
        <v>達成</v>
      </c>
      <c r="F22" s="35">
        <f>'様式２（記入例） (9ヶ月目)'!BH19</f>
        <v>0.26666666666666666</v>
      </c>
    </row>
    <row r="23" spans="3:6">
      <c r="C23" s="24" t="s">
        <v>63</v>
      </c>
      <c r="D23" s="27" t="str">
        <f>'様式２（記入例） (10ヶ月目)'!AD9</f>
        <v>達成</v>
      </c>
      <c r="E23" s="27" t="str">
        <f>'様式２（記入例） (10ヶ月目)'!AD10</f>
        <v>達成</v>
      </c>
      <c r="F23" s="35">
        <f>'様式２（記入例） (10ヶ月目)'!BH19</f>
        <v>0.2857142857142857</v>
      </c>
    </row>
    <row r="24" spans="3:6">
      <c r="C24" s="24" t="s">
        <v>64</v>
      </c>
      <c r="D24" s="27" t="str">
        <f>'様式２（記入例） (11ヶ月目)'!AD9</f>
        <v>達成</v>
      </c>
      <c r="E24" s="27" t="str">
        <f>'様式２（記入例） (11ヶ月目)'!AD10</f>
        <v>達成</v>
      </c>
      <c r="F24" s="35">
        <f>'様式２（記入例） (11ヶ月目)'!BH19</f>
        <v>0.32653061224489793</v>
      </c>
    </row>
    <row r="25" spans="3:6">
      <c r="C25" s="24" t="s">
        <v>65</v>
      </c>
      <c r="D25" s="27" t="str">
        <f>'様式２（記入例） (12ヶ月目)'!AD9</f>
        <v>達成</v>
      </c>
      <c r="E25" s="27" t="str">
        <f>'様式２（記入例） (12ヶ月目)'!AD10</f>
        <v>達成</v>
      </c>
      <c r="F25" s="35">
        <f>'様式２（記入例） (12ヶ月目)'!BH19</f>
        <v>0.26666666666666666</v>
      </c>
    </row>
    <row r="26" spans="3:6">
      <c r="F26" s="28">
        <f>AVERAGE(F14:F25)</f>
        <v>0.29295138967711659</v>
      </c>
    </row>
    <row r="27" spans="3:6">
      <c r="C27" t="s">
        <v>66</v>
      </c>
    </row>
  </sheetData>
  <mergeCells count="13">
    <mergeCell ref="C9:C10"/>
    <mergeCell ref="A2:B2"/>
    <mergeCell ref="C2:G2"/>
    <mergeCell ref="A3:B3"/>
    <mergeCell ref="C3:G3"/>
    <mergeCell ref="A4:B4"/>
    <mergeCell ref="C4:D4"/>
    <mergeCell ref="E4:F4"/>
    <mergeCell ref="A5:B5"/>
    <mergeCell ref="C5:D5"/>
    <mergeCell ref="E5:F5"/>
    <mergeCell ref="A6:B6"/>
    <mergeCell ref="C6:G6"/>
  </mergeCells>
  <phoneticPr fontId="5"/>
  <pageMargins left="0.7" right="0.7" top="0.75" bottom="0.75" header="0.3" footer="0.3"/>
  <drawing r:id="rId1"/>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63E60E7-A9F0-43CD-A133-EA8BC036C593}">
  <sheetPr>
    <pageSetUpPr fitToPage="1"/>
  </sheetPr>
  <dimension ref="D2:BT39"/>
  <sheetViews>
    <sheetView showGridLines="0" view="pageBreakPreview" topLeftCell="A6" zoomScale="70" zoomScaleNormal="100" zoomScaleSheetLayoutView="70" workbookViewId="0">
      <selection activeCell="AL13" sqref="AL13"/>
    </sheetView>
  </sheetViews>
  <sheetFormatPr defaultRowHeight="13.2"/>
  <cols>
    <col min="3" max="3" width="3.33203125" bestFit="1" customWidth="1"/>
    <col min="4" max="4" width="18.6640625" customWidth="1"/>
    <col min="5" max="5" width="10.6640625" customWidth="1"/>
    <col min="6" max="36" width="3.6640625" customWidth="1"/>
    <col min="37" max="38" width="5.21875" customWidth="1"/>
    <col min="39" max="39" width="7.109375" customWidth="1"/>
    <col min="40" max="40" width="8.44140625" bestFit="1" customWidth="1"/>
    <col min="41" max="42" width="5.21875" customWidth="1"/>
    <col min="43" max="43" width="8.44140625" customWidth="1"/>
    <col min="44" max="44" width="7.77734375" customWidth="1"/>
    <col min="45" max="46" width="5.21875" customWidth="1"/>
    <col min="47" max="47" width="7.88671875" customWidth="1"/>
    <col min="48" max="48" width="8.109375" customWidth="1"/>
    <col min="49" max="50" width="5.21875" customWidth="1"/>
    <col min="51" max="51" width="7.88671875" customWidth="1"/>
    <col min="52" max="52" width="8.109375" customWidth="1"/>
    <col min="53" max="54" width="5.21875" customWidth="1"/>
    <col min="55" max="55" width="7.88671875" customWidth="1"/>
    <col min="56" max="56" width="8.109375" customWidth="1"/>
    <col min="57" max="58" width="5.21875" bestFit="1" customWidth="1"/>
    <col min="59" max="59" width="10.44140625" customWidth="1"/>
    <col min="60" max="60" width="8.44140625" bestFit="1" customWidth="1"/>
    <col min="61" max="62" width="6.6640625" customWidth="1"/>
    <col min="63" max="63" width="8.109375" customWidth="1"/>
    <col min="64" max="64" width="8.44140625" bestFit="1" customWidth="1"/>
  </cols>
  <sheetData>
    <row r="2" spans="4:64">
      <c r="N2" s="7"/>
      <c r="AE2" s="21"/>
      <c r="AF2" s="79"/>
      <c r="AG2" s="79"/>
      <c r="AH2" s="22"/>
    </row>
    <row r="3" spans="4:64">
      <c r="AE3" s="21"/>
      <c r="AF3" s="80"/>
      <c r="AG3" s="79"/>
      <c r="AH3" s="22"/>
    </row>
    <row r="6" spans="4:64" ht="18.75" customHeight="1">
      <c r="D6" s="1" t="s">
        <v>56</v>
      </c>
      <c r="O6" s="9"/>
      <c r="P6" s="9"/>
      <c r="Q6" s="9"/>
      <c r="R6" s="9"/>
      <c r="S6" s="9"/>
      <c r="T6" s="9"/>
      <c r="U6" s="9"/>
      <c r="V6" s="9"/>
      <c r="W6" s="9"/>
      <c r="X6" s="9"/>
      <c r="Y6" s="9"/>
      <c r="Z6" s="9"/>
      <c r="AA6" s="9"/>
      <c r="AB6" s="9"/>
      <c r="AC6" s="9"/>
      <c r="AD6" s="9"/>
    </row>
    <row r="7" spans="4:64" ht="13.5" customHeight="1">
      <c r="N7" s="8"/>
      <c r="BJ7" s="6" t="s">
        <v>7</v>
      </c>
    </row>
    <row r="8" spans="4:64" ht="18">
      <c r="D8" s="60" t="s">
        <v>20</v>
      </c>
      <c r="E8" s="60"/>
      <c r="F8" s="60"/>
      <c r="G8" s="62" t="str">
        <f>'様式２（記入例） (1ヶ月目)'!G8</f>
        <v>〇〇工事</v>
      </c>
      <c r="H8" s="62"/>
      <c r="I8" s="62"/>
      <c r="J8" s="62"/>
      <c r="K8" s="62"/>
      <c r="L8" s="62"/>
      <c r="M8" s="62"/>
      <c r="N8" s="62"/>
      <c r="O8" s="62"/>
      <c r="P8" s="62"/>
      <c r="Q8" s="62"/>
      <c r="R8" s="62"/>
      <c r="S8" s="62"/>
      <c r="T8" s="62"/>
      <c r="U8" s="62"/>
      <c r="V8" s="2"/>
      <c r="W8" s="2"/>
      <c r="X8" s="2"/>
      <c r="Y8" s="52" t="s">
        <v>42</v>
      </c>
      <c r="Z8" s="52"/>
      <c r="AA8" s="52"/>
      <c r="AB8" s="52"/>
      <c r="AC8" s="52"/>
      <c r="AD8" s="52"/>
      <c r="AE8" s="52"/>
      <c r="AF8" s="52"/>
      <c r="AG8" s="52"/>
      <c r="AH8" s="52"/>
      <c r="AI8" s="2"/>
      <c r="AJ8" s="2"/>
      <c r="AK8" s="2"/>
      <c r="AL8" s="2"/>
      <c r="AM8" s="2"/>
      <c r="AN8" s="2"/>
      <c r="AO8" s="2"/>
      <c r="AP8" s="2"/>
      <c r="AQ8" s="2"/>
      <c r="AR8" s="2"/>
      <c r="AS8" s="2"/>
      <c r="AT8" s="2"/>
      <c r="AU8" s="2"/>
      <c r="AV8" s="2"/>
      <c r="AW8" s="2"/>
      <c r="AX8" s="2"/>
      <c r="AY8" s="2"/>
      <c r="AZ8" s="2"/>
      <c r="BA8" s="2"/>
      <c r="BB8" s="2"/>
      <c r="BC8" s="2"/>
      <c r="BD8" s="2"/>
      <c r="BE8" s="2"/>
      <c r="BF8" s="2"/>
      <c r="BG8" s="2"/>
      <c r="BH8" s="2"/>
      <c r="BI8" s="2"/>
      <c r="BJ8" s="5" t="s">
        <v>37</v>
      </c>
    </row>
    <row r="9" spans="4:64" ht="18">
      <c r="D9" s="60" t="s">
        <v>21</v>
      </c>
      <c r="E9" s="60"/>
      <c r="F9" s="60"/>
      <c r="G9" s="62" t="str">
        <f>'様式２（記入例） (1ヶ月目)'!G9</f>
        <v>さいたま市</v>
      </c>
      <c r="H9" s="62"/>
      <c r="I9" s="62"/>
      <c r="J9" s="62"/>
      <c r="K9" s="62"/>
      <c r="L9" s="62"/>
      <c r="M9" s="62"/>
      <c r="N9" s="62"/>
      <c r="O9" s="62"/>
      <c r="P9" s="62"/>
      <c r="Q9" s="62"/>
      <c r="R9" s="62"/>
      <c r="S9" s="62"/>
      <c r="T9" s="62"/>
      <c r="U9" s="62"/>
      <c r="V9" s="2"/>
      <c r="W9" s="2"/>
      <c r="X9" s="2"/>
      <c r="Y9" s="53" t="s">
        <v>69</v>
      </c>
      <c r="Z9" s="54"/>
      <c r="AA9" s="54"/>
      <c r="AB9" s="54"/>
      <c r="AC9" s="55"/>
      <c r="AD9" s="53" t="str">
        <f>IF(COUNTIF(AK29:BD29,"×")&gt;0,"未達成","達成")</f>
        <v>達成</v>
      </c>
      <c r="AE9" s="54"/>
      <c r="AF9" s="54"/>
      <c r="AG9" s="54"/>
      <c r="AH9" s="55"/>
      <c r="AI9" s="2"/>
      <c r="AJ9" s="2"/>
      <c r="AK9" s="2"/>
      <c r="AL9" s="2"/>
      <c r="AM9" s="2"/>
      <c r="AN9" s="2"/>
      <c r="AO9" s="2"/>
      <c r="AP9" s="2"/>
      <c r="AQ9" s="2"/>
      <c r="AR9" s="2"/>
      <c r="AS9" s="2"/>
      <c r="AT9" s="2"/>
      <c r="AU9" s="2"/>
      <c r="AV9" s="2"/>
      <c r="AW9" s="2"/>
      <c r="AX9" s="2"/>
      <c r="AY9" s="2"/>
      <c r="AZ9" s="2"/>
      <c r="BA9" s="2"/>
      <c r="BB9" s="2"/>
      <c r="BC9" s="2"/>
      <c r="BD9" s="2"/>
      <c r="BE9" s="2"/>
      <c r="BF9" s="2"/>
      <c r="BG9" s="2"/>
      <c r="BH9" s="2"/>
      <c r="BI9" s="2"/>
      <c r="BJ9" s="19" t="s">
        <v>5</v>
      </c>
    </row>
    <row r="10" spans="4:64" ht="18">
      <c r="D10" s="60" t="s">
        <v>22</v>
      </c>
      <c r="E10" s="60"/>
      <c r="F10" s="60"/>
      <c r="G10" s="61">
        <f>'様式２（記入例） (1ヶ月目)'!G10</f>
        <v>45931</v>
      </c>
      <c r="H10" s="61"/>
      <c r="I10" s="61"/>
      <c r="J10" s="61"/>
      <c r="K10" s="61"/>
      <c r="L10" s="61"/>
      <c r="M10" s="61"/>
      <c r="N10" s="17" t="s">
        <v>23</v>
      </c>
      <c r="O10" s="61">
        <f>'様式２（記入例） (1ヶ月目)'!O10</f>
        <v>46295</v>
      </c>
      <c r="P10" s="61"/>
      <c r="Q10" s="61"/>
      <c r="R10" s="61"/>
      <c r="S10" s="61"/>
      <c r="T10" s="61"/>
      <c r="U10" s="61"/>
      <c r="V10" s="2"/>
      <c r="W10" s="2"/>
      <c r="X10" s="2"/>
      <c r="Y10" s="53" t="s">
        <v>41</v>
      </c>
      <c r="Z10" s="54"/>
      <c r="AA10" s="54"/>
      <c r="AB10" s="54"/>
      <c r="AC10" s="55"/>
      <c r="AD10" s="53" t="str">
        <f>IF(COUNTIF(BH29,"×")&gt;0,"未達成","達成")</f>
        <v>達成</v>
      </c>
      <c r="AE10" s="54"/>
      <c r="AF10" s="54"/>
      <c r="AG10" s="54"/>
      <c r="AH10" s="55"/>
      <c r="AI10" s="2"/>
      <c r="AJ10" s="2"/>
      <c r="AK10" s="2"/>
      <c r="AL10" s="2"/>
      <c r="AM10" s="2"/>
      <c r="AN10" s="2"/>
      <c r="AO10" s="2"/>
      <c r="AP10" s="2"/>
      <c r="AQ10" s="2"/>
      <c r="AR10" s="2"/>
      <c r="AS10" s="2"/>
      <c r="AT10" s="2"/>
      <c r="AU10" s="2"/>
      <c r="AV10" s="2"/>
      <c r="AW10" s="2"/>
      <c r="AX10" s="2"/>
      <c r="AY10" s="2"/>
      <c r="AZ10" s="2"/>
      <c r="BA10" s="2"/>
      <c r="BB10" s="2"/>
      <c r="BC10" s="2"/>
      <c r="BD10" s="2"/>
      <c r="BE10" s="2"/>
      <c r="BF10" s="2"/>
      <c r="BG10" s="2"/>
      <c r="BH10" s="2"/>
      <c r="BI10" s="2"/>
      <c r="BJ10" s="6" t="s">
        <v>30</v>
      </c>
    </row>
    <row r="11" spans="4:64" ht="18">
      <c r="D11" s="60" t="s">
        <v>24</v>
      </c>
      <c r="E11" s="60"/>
      <c r="F11" s="60"/>
      <c r="G11" s="60"/>
      <c r="H11" s="61">
        <f>'様式２（記入例） (1ヶ月目)'!H11</f>
        <v>45931</v>
      </c>
      <c r="I11" s="61"/>
      <c r="J11" s="61"/>
      <c r="K11" s="61"/>
      <c r="L11" s="61"/>
      <c r="M11" s="60" t="s">
        <v>25</v>
      </c>
      <c r="N11" s="60"/>
      <c r="O11" s="60"/>
      <c r="P11" s="60"/>
      <c r="Q11" s="61">
        <f>'様式２（記入例） (1ヶ月目)'!Q11</f>
        <v>46295</v>
      </c>
      <c r="R11" s="61"/>
      <c r="S11" s="61"/>
      <c r="T11" s="61"/>
      <c r="U11" s="61"/>
      <c r="V11" s="2"/>
      <c r="W11" s="2"/>
      <c r="X11" s="2"/>
      <c r="Y11" s="2"/>
      <c r="Z11" s="2"/>
      <c r="AA11" s="2"/>
      <c r="AB11" s="2"/>
      <c r="AC11" s="2"/>
      <c r="AD11" s="2"/>
      <c r="AE11" s="2"/>
      <c r="AF11" s="2"/>
      <c r="AG11" s="2"/>
      <c r="AH11" s="2"/>
      <c r="AI11" s="2"/>
      <c r="AJ11" s="2"/>
      <c r="AK11" s="2"/>
      <c r="AL11" s="2"/>
      <c r="AM11" s="2"/>
      <c r="AN11" s="2"/>
      <c r="AO11" s="2"/>
      <c r="AP11" s="2"/>
      <c r="AQ11" s="2"/>
      <c r="AR11" s="2"/>
      <c r="AS11" s="2"/>
      <c r="AT11" s="2"/>
      <c r="AU11" s="2"/>
      <c r="AV11" s="2"/>
      <c r="AW11" s="2"/>
      <c r="AX11" s="2"/>
      <c r="AY11" s="2"/>
    </row>
    <row r="12" spans="4:64" ht="18">
      <c r="D12" s="60" t="s">
        <v>26</v>
      </c>
      <c r="E12" s="60"/>
      <c r="F12" s="60"/>
      <c r="G12" s="62" t="str">
        <f>'様式２（記入例） (1ヶ月目)'!G12</f>
        <v>○○建設株式会社</v>
      </c>
      <c r="H12" s="62"/>
      <c r="I12" s="62"/>
      <c r="J12" s="62"/>
      <c r="K12" s="62"/>
      <c r="L12" s="62"/>
      <c r="M12" s="62"/>
      <c r="N12" s="62"/>
      <c r="O12" s="62"/>
      <c r="P12" s="62"/>
      <c r="Q12" s="62"/>
      <c r="R12" s="62"/>
      <c r="S12" s="62"/>
      <c r="T12" s="62"/>
      <c r="U12" s="62"/>
      <c r="V12" s="2"/>
      <c r="W12" s="2"/>
      <c r="X12" s="2"/>
      <c r="Y12" s="2"/>
      <c r="Z12" s="2"/>
      <c r="AA12" s="2"/>
      <c r="AB12" s="2"/>
      <c r="AC12" s="2"/>
      <c r="AD12" s="2"/>
      <c r="AE12" s="2"/>
      <c r="AF12" s="2"/>
      <c r="AG12" s="2"/>
      <c r="AH12" s="2"/>
      <c r="AI12" s="2"/>
      <c r="AJ12" s="2"/>
      <c r="AK12" s="2"/>
      <c r="AL12" s="2"/>
      <c r="AN12" s="3"/>
      <c r="AO12" s="2"/>
      <c r="AP12" s="2"/>
      <c r="AQ12" s="2"/>
      <c r="AR12" s="2"/>
      <c r="AS12" s="2"/>
      <c r="AT12" s="2"/>
      <c r="AU12" s="2"/>
      <c r="AV12" s="2"/>
      <c r="AW12" s="2"/>
      <c r="AX12" s="2"/>
      <c r="AY12" s="2"/>
      <c r="AZ12" s="2"/>
      <c r="BA12" s="2"/>
      <c r="BB12" s="2"/>
      <c r="BC12" s="2"/>
      <c r="BD12" s="2"/>
      <c r="BE12" s="3"/>
      <c r="BF12" s="3"/>
      <c r="BH12" s="3"/>
      <c r="BJ12" s="3"/>
      <c r="BL12" s="3"/>
    </row>
    <row r="13" spans="4:64" ht="18">
      <c r="D13" s="18"/>
      <c r="E13" s="18"/>
      <c r="F13" s="20">
        <f>IFERROR(WEEKNUM(F16,2),"")</f>
        <v>23</v>
      </c>
      <c r="G13" s="20">
        <f t="shared" ref="G13:AJ13" si="0">IFERROR(WEEKNUM(G16,2),"")</f>
        <v>23</v>
      </c>
      <c r="H13" s="20">
        <f t="shared" si="0"/>
        <v>23</v>
      </c>
      <c r="I13" s="20">
        <f t="shared" si="0"/>
        <v>23</v>
      </c>
      <c r="J13" s="20">
        <f t="shared" si="0"/>
        <v>23</v>
      </c>
      <c r="K13" s="20">
        <f t="shared" si="0"/>
        <v>23</v>
      </c>
      <c r="L13" s="20">
        <f t="shared" si="0"/>
        <v>23</v>
      </c>
      <c r="M13" s="20">
        <f t="shared" si="0"/>
        <v>24</v>
      </c>
      <c r="N13" s="20">
        <f t="shared" si="0"/>
        <v>24</v>
      </c>
      <c r="O13" s="20">
        <f t="shared" si="0"/>
        <v>24</v>
      </c>
      <c r="P13" s="20">
        <f t="shared" si="0"/>
        <v>24</v>
      </c>
      <c r="Q13" s="20">
        <f t="shared" si="0"/>
        <v>24</v>
      </c>
      <c r="R13" s="20">
        <f t="shared" si="0"/>
        <v>24</v>
      </c>
      <c r="S13" s="20">
        <f t="shared" si="0"/>
        <v>24</v>
      </c>
      <c r="T13" s="20">
        <f t="shared" si="0"/>
        <v>25</v>
      </c>
      <c r="U13" s="20">
        <f t="shared" si="0"/>
        <v>25</v>
      </c>
      <c r="V13" s="20">
        <f t="shared" si="0"/>
        <v>25</v>
      </c>
      <c r="W13" s="20">
        <f t="shared" si="0"/>
        <v>25</v>
      </c>
      <c r="X13" s="20">
        <f t="shared" si="0"/>
        <v>25</v>
      </c>
      <c r="Y13" s="20">
        <f t="shared" si="0"/>
        <v>25</v>
      </c>
      <c r="Z13" s="20">
        <f t="shared" si="0"/>
        <v>25</v>
      </c>
      <c r="AA13" s="20">
        <f t="shared" si="0"/>
        <v>26</v>
      </c>
      <c r="AB13" s="20">
        <f t="shared" si="0"/>
        <v>26</v>
      </c>
      <c r="AC13" s="20">
        <f t="shared" si="0"/>
        <v>26</v>
      </c>
      <c r="AD13" s="20">
        <f t="shared" si="0"/>
        <v>26</v>
      </c>
      <c r="AE13" s="20">
        <f t="shared" si="0"/>
        <v>26</v>
      </c>
      <c r="AF13" s="20">
        <f t="shared" si="0"/>
        <v>26</v>
      </c>
      <c r="AG13" s="20">
        <f t="shared" si="0"/>
        <v>26</v>
      </c>
      <c r="AH13" s="20">
        <f t="shared" si="0"/>
        <v>27</v>
      </c>
      <c r="AI13" s="20">
        <f t="shared" si="0"/>
        <v>27</v>
      </c>
      <c r="AJ13" s="20" t="str">
        <f t="shared" si="0"/>
        <v/>
      </c>
      <c r="AK13" s="2"/>
      <c r="AL13" s="2"/>
      <c r="AN13" s="3"/>
      <c r="AO13" s="2"/>
      <c r="AP13" s="2"/>
      <c r="AQ13" s="2"/>
      <c r="AR13" s="2"/>
      <c r="AS13" s="2"/>
      <c r="AT13" s="2"/>
      <c r="AU13" s="2"/>
      <c r="AV13" s="2"/>
      <c r="AW13" s="2"/>
      <c r="AX13" s="2"/>
      <c r="AY13" s="2"/>
      <c r="AZ13" s="2"/>
      <c r="BA13" s="2"/>
      <c r="BB13" s="2"/>
      <c r="BC13" s="2"/>
      <c r="BD13" s="2"/>
      <c r="BE13" s="3"/>
      <c r="BF13" s="3"/>
      <c r="BH13" s="3"/>
      <c r="BJ13" s="3"/>
      <c r="BL13" s="3"/>
    </row>
    <row r="14" spans="4:64" ht="18" customHeight="1">
      <c r="D14" s="46" t="s">
        <v>0</v>
      </c>
      <c r="E14" s="49" t="s">
        <v>1</v>
      </c>
      <c r="F14" s="63">
        <f>YEAR(M14)</f>
        <v>2026</v>
      </c>
      <c r="G14" s="64"/>
      <c r="H14" s="64"/>
      <c r="I14" s="64"/>
      <c r="J14" s="64"/>
      <c r="K14" s="64"/>
      <c r="L14" s="67" t="s">
        <v>27</v>
      </c>
      <c r="M14" s="69">
        <f>EDATE('様式２（記入例） (1ヶ月目)'!M$14,8)</f>
        <v>46174</v>
      </c>
      <c r="N14" s="69"/>
      <c r="O14" s="56" t="s">
        <v>28</v>
      </c>
      <c r="P14" s="56"/>
      <c r="Q14" s="56" t="s">
        <v>29</v>
      </c>
      <c r="R14" s="56"/>
      <c r="S14" s="56"/>
      <c r="T14" s="56"/>
      <c r="U14" s="56"/>
      <c r="V14" s="56"/>
      <c r="W14" s="56"/>
      <c r="X14" s="56"/>
      <c r="Y14" s="56"/>
      <c r="Z14" s="56"/>
      <c r="AA14" s="56"/>
      <c r="AB14" s="56"/>
      <c r="AC14" s="56"/>
      <c r="AD14" s="56"/>
      <c r="AE14" s="56"/>
      <c r="AF14" s="56"/>
      <c r="AG14" s="56"/>
      <c r="AH14" s="56"/>
      <c r="AI14" s="56"/>
      <c r="AJ14" s="58"/>
      <c r="AK14" s="81" t="s">
        <v>16</v>
      </c>
      <c r="AL14" s="81"/>
      <c r="AM14" s="81"/>
      <c r="AN14" s="81"/>
      <c r="AO14" s="73" t="s">
        <v>15</v>
      </c>
      <c r="AP14" s="74"/>
      <c r="AQ14" s="74"/>
      <c r="AR14" s="75"/>
      <c r="AS14" s="73" t="s">
        <v>14</v>
      </c>
      <c r="AT14" s="74"/>
      <c r="AU14" s="74"/>
      <c r="AV14" s="75"/>
      <c r="AW14" s="73" t="s">
        <v>13</v>
      </c>
      <c r="AX14" s="74"/>
      <c r="AY14" s="74"/>
      <c r="AZ14" s="75"/>
      <c r="BA14" s="73" t="s">
        <v>17</v>
      </c>
      <c r="BB14" s="74"/>
      <c r="BC14" s="74"/>
      <c r="BD14" s="75"/>
      <c r="BE14" s="44" t="s">
        <v>19</v>
      </c>
      <c r="BF14" s="78"/>
      <c r="BG14" s="78"/>
      <c r="BH14" s="45"/>
    </row>
    <row r="15" spans="4:64" ht="18.75" customHeight="1">
      <c r="D15" s="47"/>
      <c r="E15" s="50"/>
      <c r="F15" s="65"/>
      <c r="G15" s="66"/>
      <c r="H15" s="66"/>
      <c r="I15" s="66"/>
      <c r="J15" s="66"/>
      <c r="K15" s="66"/>
      <c r="L15" s="68"/>
      <c r="M15" s="70"/>
      <c r="N15" s="70"/>
      <c r="O15" s="57"/>
      <c r="P15" s="57"/>
      <c r="Q15" s="57"/>
      <c r="R15" s="57"/>
      <c r="S15" s="57"/>
      <c r="T15" s="57"/>
      <c r="U15" s="57"/>
      <c r="V15" s="57"/>
      <c r="W15" s="57"/>
      <c r="X15" s="57"/>
      <c r="Y15" s="57"/>
      <c r="Z15" s="57"/>
      <c r="AA15" s="57"/>
      <c r="AB15" s="57"/>
      <c r="AC15" s="57"/>
      <c r="AD15" s="57"/>
      <c r="AE15" s="57"/>
      <c r="AF15" s="57"/>
      <c r="AG15" s="57"/>
      <c r="AH15" s="57"/>
      <c r="AI15" s="57"/>
      <c r="AJ15" s="59"/>
      <c r="AK15" s="77" t="s">
        <v>8</v>
      </c>
      <c r="AL15" s="77" t="s">
        <v>6</v>
      </c>
      <c r="AM15" s="77" t="s">
        <v>9</v>
      </c>
      <c r="AN15" s="71" t="s">
        <v>10</v>
      </c>
      <c r="AO15" s="77" t="s">
        <v>8</v>
      </c>
      <c r="AP15" s="77" t="s">
        <v>6</v>
      </c>
      <c r="AQ15" s="77" t="s">
        <v>9</v>
      </c>
      <c r="AR15" s="71" t="s">
        <v>10</v>
      </c>
      <c r="AS15" s="77" t="s">
        <v>8</v>
      </c>
      <c r="AT15" s="77" t="s">
        <v>6</v>
      </c>
      <c r="AU15" s="77" t="s">
        <v>9</v>
      </c>
      <c r="AV15" s="71" t="s">
        <v>10</v>
      </c>
      <c r="AW15" s="77" t="s">
        <v>8</v>
      </c>
      <c r="AX15" s="77" t="s">
        <v>6</v>
      </c>
      <c r="AY15" s="77" t="s">
        <v>9</v>
      </c>
      <c r="AZ15" s="71" t="s">
        <v>10</v>
      </c>
      <c r="BA15" s="77" t="s">
        <v>8</v>
      </c>
      <c r="BB15" s="77" t="s">
        <v>6</v>
      </c>
      <c r="BC15" s="77" t="s">
        <v>9</v>
      </c>
      <c r="BD15" s="71" t="s">
        <v>10</v>
      </c>
      <c r="BE15" s="77" t="s">
        <v>8</v>
      </c>
      <c r="BF15" s="77" t="s">
        <v>6</v>
      </c>
      <c r="BG15" s="77" t="s">
        <v>9</v>
      </c>
      <c r="BH15" s="71" t="s">
        <v>18</v>
      </c>
    </row>
    <row r="16" spans="4:64" ht="16.2" customHeight="1">
      <c r="D16" s="47"/>
      <c r="E16" s="50"/>
      <c r="F16" s="14">
        <f>EOMONTH(M14,-1)+1</f>
        <v>46174</v>
      </c>
      <c r="G16" s="15">
        <f>IF(F16="","",IF(MONTH(F16+1)=MONTH(F16),F16+1,""))</f>
        <v>46175</v>
      </c>
      <c r="H16" s="15">
        <f>IF(G16="","",IF(MONTH(G16+1)=MONTH(G16),G16+1,""))</f>
        <v>46176</v>
      </c>
      <c r="I16" s="15">
        <f t="shared" ref="I16:AJ16" si="1">IF(H16="","",IF(MONTH(H16+1)=MONTH(H16),H16+1,""))</f>
        <v>46177</v>
      </c>
      <c r="J16" s="15">
        <f t="shared" si="1"/>
        <v>46178</v>
      </c>
      <c r="K16" s="15">
        <f t="shared" si="1"/>
        <v>46179</v>
      </c>
      <c r="L16" s="15">
        <f t="shared" si="1"/>
        <v>46180</v>
      </c>
      <c r="M16" s="15">
        <f t="shared" si="1"/>
        <v>46181</v>
      </c>
      <c r="N16" s="15">
        <f>IF(M16="","",IF(MONTH(M16+1)=MONTH(M16),M16+1,""))</f>
        <v>46182</v>
      </c>
      <c r="O16" s="15">
        <f t="shared" si="1"/>
        <v>46183</v>
      </c>
      <c r="P16" s="15">
        <f t="shared" si="1"/>
        <v>46184</v>
      </c>
      <c r="Q16" s="15">
        <f t="shared" si="1"/>
        <v>46185</v>
      </c>
      <c r="R16" s="15">
        <f t="shared" si="1"/>
        <v>46186</v>
      </c>
      <c r="S16" s="15">
        <f>IF(R16="","",IF(MONTH(R16+1)=MONTH(R16),R16+1,""))</f>
        <v>46187</v>
      </c>
      <c r="T16" s="15">
        <f t="shared" si="1"/>
        <v>46188</v>
      </c>
      <c r="U16" s="15">
        <f t="shared" si="1"/>
        <v>46189</v>
      </c>
      <c r="V16" s="15">
        <f t="shared" si="1"/>
        <v>46190</v>
      </c>
      <c r="W16" s="15">
        <f t="shared" si="1"/>
        <v>46191</v>
      </c>
      <c r="X16" s="15">
        <f t="shared" si="1"/>
        <v>46192</v>
      </c>
      <c r="Y16" s="15">
        <f t="shared" si="1"/>
        <v>46193</v>
      </c>
      <c r="Z16" s="15">
        <f t="shared" si="1"/>
        <v>46194</v>
      </c>
      <c r="AA16" s="15">
        <f t="shared" si="1"/>
        <v>46195</v>
      </c>
      <c r="AB16" s="15">
        <f>IF(AA16="","",IF(MONTH(AA16+1)=MONTH(AA16),AA16+1,""))</f>
        <v>46196</v>
      </c>
      <c r="AC16" s="15">
        <f t="shared" si="1"/>
        <v>46197</v>
      </c>
      <c r="AD16" s="15">
        <f t="shared" si="1"/>
        <v>46198</v>
      </c>
      <c r="AE16" s="15">
        <f t="shared" si="1"/>
        <v>46199</v>
      </c>
      <c r="AF16" s="15">
        <f t="shared" si="1"/>
        <v>46200</v>
      </c>
      <c r="AG16" s="15">
        <f t="shared" si="1"/>
        <v>46201</v>
      </c>
      <c r="AH16" s="15">
        <f t="shared" si="1"/>
        <v>46202</v>
      </c>
      <c r="AI16" s="15">
        <f t="shared" si="1"/>
        <v>46203</v>
      </c>
      <c r="AJ16" s="16" t="str">
        <f t="shared" si="1"/>
        <v/>
      </c>
      <c r="AK16" s="82"/>
      <c r="AL16" s="82"/>
      <c r="AM16" s="77"/>
      <c r="AN16" s="72"/>
      <c r="AO16" s="82"/>
      <c r="AP16" s="82"/>
      <c r="AQ16" s="77"/>
      <c r="AR16" s="72"/>
      <c r="AS16" s="82"/>
      <c r="AT16" s="82"/>
      <c r="AU16" s="77"/>
      <c r="AV16" s="72"/>
      <c r="AW16" s="82"/>
      <c r="AX16" s="82"/>
      <c r="AY16" s="77"/>
      <c r="AZ16" s="72"/>
      <c r="BA16" s="82"/>
      <c r="BB16" s="82"/>
      <c r="BC16" s="77"/>
      <c r="BD16" s="72"/>
      <c r="BE16" s="82"/>
      <c r="BF16" s="82"/>
      <c r="BG16" s="77"/>
      <c r="BH16" s="72"/>
    </row>
    <row r="17" spans="4:72" ht="18">
      <c r="D17" s="48"/>
      <c r="E17" s="51"/>
      <c r="F17" s="31">
        <f>F16</f>
        <v>46174</v>
      </c>
      <c r="G17" s="31">
        <f t="shared" ref="G17:AJ17" si="2">G16</f>
        <v>46175</v>
      </c>
      <c r="H17" s="31">
        <f t="shared" si="2"/>
        <v>46176</v>
      </c>
      <c r="I17" s="31">
        <f t="shared" si="2"/>
        <v>46177</v>
      </c>
      <c r="J17" s="31">
        <f t="shared" si="2"/>
        <v>46178</v>
      </c>
      <c r="K17" s="31">
        <f t="shared" si="2"/>
        <v>46179</v>
      </c>
      <c r="L17" s="31">
        <f t="shared" si="2"/>
        <v>46180</v>
      </c>
      <c r="M17" s="31">
        <f t="shared" si="2"/>
        <v>46181</v>
      </c>
      <c r="N17" s="31">
        <f t="shared" si="2"/>
        <v>46182</v>
      </c>
      <c r="O17" s="31">
        <f t="shared" si="2"/>
        <v>46183</v>
      </c>
      <c r="P17" s="31">
        <f t="shared" si="2"/>
        <v>46184</v>
      </c>
      <c r="Q17" s="31">
        <f t="shared" si="2"/>
        <v>46185</v>
      </c>
      <c r="R17" s="31">
        <f t="shared" si="2"/>
        <v>46186</v>
      </c>
      <c r="S17" s="31">
        <f t="shared" si="2"/>
        <v>46187</v>
      </c>
      <c r="T17" s="31">
        <f t="shared" si="2"/>
        <v>46188</v>
      </c>
      <c r="U17" s="31">
        <f t="shared" si="2"/>
        <v>46189</v>
      </c>
      <c r="V17" s="31">
        <f t="shared" si="2"/>
        <v>46190</v>
      </c>
      <c r="W17" s="31">
        <f t="shared" si="2"/>
        <v>46191</v>
      </c>
      <c r="X17" s="31">
        <f t="shared" si="2"/>
        <v>46192</v>
      </c>
      <c r="Y17" s="31">
        <f t="shared" si="2"/>
        <v>46193</v>
      </c>
      <c r="Z17" s="31">
        <f t="shared" si="2"/>
        <v>46194</v>
      </c>
      <c r="AA17" s="31">
        <f t="shared" si="2"/>
        <v>46195</v>
      </c>
      <c r="AB17" s="31">
        <f t="shared" si="2"/>
        <v>46196</v>
      </c>
      <c r="AC17" s="31">
        <f t="shared" si="2"/>
        <v>46197</v>
      </c>
      <c r="AD17" s="31">
        <f t="shared" si="2"/>
        <v>46198</v>
      </c>
      <c r="AE17" s="31">
        <f t="shared" si="2"/>
        <v>46199</v>
      </c>
      <c r="AF17" s="31">
        <f t="shared" si="2"/>
        <v>46200</v>
      </c>
      <c r="AG17" s="31">
        <f t="shared" si="2"/>
        <v>46201</v>
      </c>
      <c r="AH17" s="31">
        <f t="shared" si="2"/>
        <v>46202</v>
      </c>
      <c r="AI17" s="31">
        <f t="shared" si="2"/>
        <v>46203</v>
      </c>
      <c r="AJ17" s="31" t="str">
        <f t="shared" si="2"/>
        <v/>
      </c>
      <c r="AK17" s="32"/>
      <c r="AL17" s="32"/>
      <c r="AM17" s="33"/>
      <c r="AN17" s="34"/>
      <c r="AO17" s="32"/>
      <c r="AP17" s="32"/>
      <c r="AQ17" s="33"/>
      <c r="AR17" s="34"/>
      <c r="AS17" s="32"/>
      <c r="AT17" s="32"/>
      <c r="AU17" s="33"/>
      <c r="AV17" s="34"/>
      <c r="AW17" s="32"/>
      <c r="AX17" s="32"/>
      <c r="AY17" s="33"/>
      <c r="AZ17" s="34"/>
      <c r="BA17" s="32"/>
      <c r="BB17" s="32"/>
      <c r="BC17" s="33"/>
      <c r="BD17" s="34"/>
      <c r="BE17" s="32"/>
      <c r="BF17" s="32"/>
      <c r="BG17" s="33"/>
      <c r="BH17" s="34"/>
    </row>
    <row r="18" spans="4:72" ht="18">
      <c r="D18" s="44" t="s">
        <v>58</v>
      </c>
      <c r="E18" s="45"/>
      <c r="F18" s="30">
        <f>WEEKNUM(F17,2)-WEEKNUM(EOMONTH(F17,-1)+1,2)+1</f>
        <v>1</v>
      </c>
      <c r="G18" s="30">
        <f t="shared" ref="G18:AJ18" si="3">WEEKNUM(G17,2)-WEEKNUM(EOMONTH(G17,-1)+1,2)+1</f>
        <v>1</v>
      </c>
      <c r="H18" s="30">
        <f t="shared" si="3"/>
        <v>1</v>
      </c>
      <c r="I18" s="30">
        <f t="shared" si="3"/>
        <v>1</v>
      </c>
      <c r="J18" s="30">
        <f t="shared" si="3"/>
        <v>1</v>
      </c>
      <c r="K18" s="30">
        <f t="shared" si="3"/>
        <v>1</v>
      </c>
      <c r="L18" s="30">
        <f t="shared" si="3"/>
        <v>1</v>
      </c>
      <c r="M18" s="30">
        <f t="shared" si="3"/>
        <v>2</v>
      </c>
      <c r="N18" s="30">
        <f t="shared" si="3"/>
        <v>2</v>
      </c>
      <c r="O18" s="30">
        <f t="shared" si="3"/>
        <v>2</v>
      </c>
      <c r="P18" s="30">
        <f t="shared" si="3"/>
        <v>2</v>
      </c>
      <c r="Q18" s="30">
        <f t="shared" si="3"/>
        <v>2</v>
      </c>
      <c r="R18" s="30">
        <f t="shared" si="3"/>
        <v>2</v>
      </c>
      <c r="S18" s="30">
        <f t="shared" si="3"/>
        <v>2</v>
      </c>
      <c r="T18" s="30">
        <f t="shared" si="3"/>
        <v>3</v>
      </c>
      <c r="U18" s="30">
        <f t="shared" si="3"/>
        <v>3</v>
      </c>
      <c r="V18" s="30">
        <f t="shared" si="3"/>
        <v>3</v>
      </c>
      <c r="W18" s="30">
        <f t="shared" si="3"/>
        <v>3</v>
      </c>
      <c r="X18" s="30">
        <f t="shared" si="3"/>
        <v>3</v>
      </c>
      <c r="Y18" s="30">
        <f t="shared" si="3"/>
        <v>3</v>
      </c>
      <c r="Z18" s="30">
        <f t="shared" si="3"/>
        <v>3</v>
      </c>
      <c r="AA18" s="30">
        <f t="shared" si="3"/>
        <v>4</v>
      </c>
      <c r="AB18" s="30">
        <f t="shared" si="3"/>
        <v>4</v>
      </c>
      <c r="AC18" s="30">
        <f t="shared" si="3"/>
        <v>4</v>
      </c>
      <c r="AD18" s="30">
        <f t="shared" si="3"/>
        <v>4</v>
      </c>
      <c r="AE18" s="30">
        <f t="shared" si="3"/>
        <v>4</v>
      </c>
      <c r="AF18" s="30">
        <f t="shared" si="3"/>
        <v>4</v>
      </c>
      <c r="AG18" s="30">
        <f t="shared" si="3"/>
        <v>4</v>
      </c>
      <c r="AH18" s="30">
        <f t="shared" si="3"/>
        <v>5</v>
      </c>
      <c r="AI18" s="30">
        <f t="shared" si="3"/>
        <v>5</v>
      </c>
      <c r="AJ18" s="30" t="e">
        <f t="shared" si="3"/>
        <v>#VALUE!</v>
      </c>
      <c r="AK18" s="32"/>
      <c r="AL18" s="32"/>
      <c r="AM18" s="33"/>
      <c r="AN18" s="34"/>
      <c r="AO18" s="32"/>
      <c r="AP18" s="32"/>
      <c r="AQ18" s="33"/>
      <c r="AR18" s="34"/>
      <c r="AS18" s="32"/>
      <c r="AT18" s="32"/>
      <c r="AU18" s="33"/>
      <c r="AV18" s="34"/>
      <c r="AW18" s="32"/>
      <c r="AX18" s="32"/>
      <c r="AY18" s="33"/>
      <c r="AZ18" s="34"/>
      <c r="BA18" s="32"/>
      <c r="BB18" s="32"/>
      <c r="BC18" s="33"/>
      <c r="BD18" s="34"/>
      <c r="BE18" s="32"/>
      <c r="BF18" s="32"/>
      <c r="BG18" s="33"/>
      <c r="BH18" s="34"/>
    </row>
    <row r="19" spans="4:72" ht="18">
      <c r="D19" s="4" t="s">
        <v>2</v>
      </c>
      <c r="E19" s="4" t="s">
        <v>31</v>
      </c>
      <c r="F19" s="29" t="s">
        <v>30</v>
      </c>
      <c r="G19" s="29" t="s">
        <v>30</v>
      </c>
      <c r="H19" s="29" t="s">
        <v>30</v>
      </c>
      <c r="I19" s="29" t="s">
        <v>30</v>
      </c>
      <c r="J19" s="29" t="s">
        <v>5</v>
      </c>
      <c r="K19" s="29" t="s">
        <v>30</v>
      </c>
      <c r="L19" s="29" t="s">
        <v>5</v>
      </c>
      <c r="M19" s="29" t="s">
        <v>5</v>
      </c>
      <c r="N19" s="29" t="s">
        <v>5</v>
      </c>
      <c r="O19" s="29" t="s">
        <v>30</v>
      </c>
      <c r="P19" s="29" t="s">
        <v>30</v>
      </c>
      <c r="Q19" s="29" t="s">
        <v>30</v>
      </c>
      <c r="R19" s="29" t="s">
        <v>30</v>
      </c>
      <c r="S19" s="29" t="s">
        <v>30</v>
      </c>
      <c r="T19" s="29" t="s">
        <v>30</v>
      </c>
      <c r="U19" s="29" t="s">
        <v>5</v>
      </c>
      <c r="V19" s="29" t="s">
        <v>30</v>
      </c>
      <c r="W19" s="29" t="s">
        <v>30</v>
      </c>
      <c r="X19" s="29" t="s">
        <v>30</v>
      </c>
      <c r="Y19" s="29" t="s">
        <v>5</v>
      </c>
      <c r="Z19" s="29" t="s">
        <v>30</v>
      </c>
      <c r="AA19" s="29" t="s">
        <v>30</v>
      </c>
      <c r="AB19" s="29" t="s">
        <v>30</v>
      </c>
      <c r="AC19" s="29" t="s">
        <v>30</v>
      </c>
      <c r="AD19" s="29" t="s">
        <v>30</v>
      </c>
      <c r="AE19" s="29" t="s">
        <v>5</v>
      </c>
      <c r="AF19" s="29" t="s">
        <v>30</v>
      </c>
      <c r="AG19" s="29" t="s">
        <v>5</v>
      </c>
      <c r="AH19" s="29" t="s">
        <v>30</v>
      </c>
      <c r="AI19" s="29" t="s">
        <v>30</v>
      </c>
      <c r="AJ19" s="29"/>
      <c r="AK19" s="23">
        <v>7</v>
      </c>
      <c r="AL19" s="23">
        <v>2</v>
      </c>
      <c r="AM19" s="10">
        <f>IF(AK19&lt;7,"-",IFERROR(AL19/AK19,"-"))</f>
        <v>0.2857142857142857</v>
      </c>
      <c r="AN19" s="76">
        <f>IFERROR(AVERAGE(AM19:AM28),"-")</f>
        <v>0.28571428571428564</v>
      </c>
      <c r="AO19" s="29">
        <f>AP19+COUNTIFS(F$13:AJ$13,WEEKNUM(F$16,2)+1,F19:AJ19,"工")</f>
        <v>7</v>
      </c>
      <c r="AP19" s="29">
        <f>IFERROR(COUNTIFS(F$13:AJ$13,WEEKNUM(F$16,2)+1,F19:AJ19,"休"),"-")</f>
        <v>2</v>
      </c>
      <c r="AQ19" s="10">
        <f>IF(AO19&lt;7,"-",IFERROR(AP19/AO19,"-"))</f>
        <v>0.2857142857142857</v>
      </c>
      <c r="AR19" s="76">
        <f>IFERROR(AVERAGE(AQ19:AQ28),"-")</f>
        <v>0.28571428571428564</v>
      </c>
      <c r="AS19" s="29">
        <f>AT19+COUNTIFS(F$13:AJ$13,WEEKNUM(F$16,2)+2,F19:AJ19,"工")</f>
        <v>7</v>
      </c>
      <c r="AT19" s="29">
        <f>IFERROR(COUNTIFS(F$13:AJ$13,WEEKNUM(F$16,2)+2,F19:AJ19,"休"),"-")</f>
        <v>2</v>
      </c>
      <c r="AU19" s="10">
        <f>IF(AS19&lt;7,"-",IFERROR(AT19/AS19,"-"))</f>
        <v>0.2857142857142857</v>
      </c>
      <c r="AV19" s="76">
        <f>IFERROR(AVERAGE(AU19:AU28),"-")</f>
        <v>0.28571428571428564</v>
      </c>
      <c r="AW19" s="29">
        <f>AX19+COUNTIFS(F$13:AJ$13,WEEKNUM(F$16,2)+3,F19:AJ19,"工")</f>
        <v>7</v>
      </c>
      <c r="AX19" s="29">
        <f>IFERROR(COUNTIFS(F$13:AJ$13,WEEKNUM(F$16,2)+3,F19:AJ19,"休"),"-")</f>
        <v>2</v>
      </c>
      <c r="AY19" s="10">
        <f>IF(AW19&lt;7,"-",IFERROR(AX19/AW19,"-"))</f>
        <v>0.2857142857142857</v>
      </c>
      <c r="AZ19" s="76">
        <f>IFERROR(AVERAGE(AY19:AY28),"-")</f>
        <v>0.28571428571428564</v>
      </c>
      <c r="BA19" s="23">
        <v>7</v>
      </c>
      <c r="BB19" s="23">
        <v>2</v>
      </c>
      <c r="BC19" s="10">
        <f>IF(BA19&lt;7,"-",IFERROR(BB19/BA19,"-"))</f>
        <v>0.2857142857142857</v>
      </c>
      <c r="BD19" s="76">
        <f>IFERROR(AVERAGE(BC19:BC28),"-")</f>
        <v>0.28571428571428564</v>
      </c>
      <c r="BE19" s="4">
        <f>COUNTIF(F19:AJ19,"工")+COUNTIF(F19:AJ19,"休")</f>
        <v>30</v>
      </c>
      <c r="BF19" s="4">
        <f>COUNTIF(F19:AJ19,"休")</f>
        <v>8</v>
      </c>
      <c r="BG19" s="10">
        <f>IFERROR(BF19/BE19,"-")</f>
        <v>0.26666666666666666</v>
      </c>
      <c r="BH19" s="76">
        <f>IFERROR(AVERAGE(BG19:BG28),"-")</f>
        <v>0.26666666666666666</v>
      </c>
    </row>
    <row r="20" spans="4:72" ht="21" customHeight="1">
      <c r="D20" s="4"/>
      <c r="E20" s="4" t="s">
        <v>32</v>
      </c>
      <c r="F20" s="29" t="s">
        <v>30</v>
      </c>
      <c r="G20" s="29" t="s">
        <v>30</v>
      </c>
      <c r="H20" s="29" t="s">
        <v>30</v>
      </c>
      <c r="I20" s="29" t="s">
        <v>5</v>
      </c>
      <c r="J20" s="29" t="s">
        <v>30</v>
      </c>
      <c r="K20" s="29" t="s">
        <v>30</v>
      </c>
      <c r="L20" s="29" t="s">
        <v>5</v>
      </c>
      <c r="M20" s="29" t="s">
        <v>30</v>
      </c>
      <c r="N20" s="29" t="s">
        <v>5</v>
      </c>
      <c r="O20" s="29" t="s">
        <v>30</v>
      </c>
      <c r="P20" s="29" t="s">
        <v>30</v>
      </c>
      <c r="Q20" s="29" t="s">
        <v>30</v>
      </c>
      <c r="R20" s="29" t="s">
        <v>30</v>
      </c>
      <c r="S20" s="29" t="s">
        <v>5</v>
      </c>
      <c r="T20" s="29" t="s">
        <v>5</v>
      </c>
      <c r="U20" s="29" t="s">
        <v>5</v>
      </c>
      <c r="V20" s="29" t="s">
        <v>30</v>
      </c>
      <c r="W20" s="29" t="s">
        <v>30</v>
      </c>
      <c r="X20" s="29" t="s">
        <v>30</v>
      </c>
      <c r="Y20" s="29" t="s">
        <v>30</v>
      </c>
      <c r="Z20" s="29" t="s">
        <v>30</v>
      </c>
      <c r="AA20" s="29" t="s">
        <v>30</v>
      </c>
      <c r="AB20" s="29" t="s">
        <v>30</v>
      </c>
      <c r="AC20" s="29" t="s">
        <v>30</v>
      </c>
      <c r="AD20" s="29" t="s">
        <v>30</v>
      </c>
      <c r="AE20" s="29" t="s">
        <v>5</v>
      </c>
      <c r="AF20" s="29" t="s">
        <v>30</v>
      </c>
      <c r="AG20" s="29" t="s">
        <v>5</v>
      </c>
      <c r="AH20" s="29" t="s">
        <v>30</v>
      </c>
      <c r="AI20" s="29" t="s">
        <v>30</v>
      </c>
      <c r="AJ20" s="29"/>
      <c r="AK20" s="23">
        <v>7</v>
      </c>
      <c r="AL20" s="23">
        <v>2</v>
      </c>
      <c r="AM20" s="10">
        <f t="shared" ref="AM20:AM28" si="4">IF(AK20&lt;7,"-",IFERROR(AL20/AK20,"-"))</f>
        <v>0.2857142857142857</v>
      </c>
      <c r="AN20" s="76"/>
      <c r="AO20" s="29">
        <f t="shared" ref="AO20:AO28" si="5">AP20+COUNTIFS(F$13:AJ$13,WEEKNUM(F$16,2)+1,F20:AJ20,"工")</f>
        <v>7</v>
      </c>
      <c r="AP20" s="29">
        <f t="shared" ref="AP20:AP28" si="6">IFERROR(COUNTIFS(F$13:AJ$13,WEEKNUM(F$16,2)+1,F20:AJ20,"休"),"-")</f>
        <v>2</v>
      </c>
      <c r="AQ20" s="10">
        <f t="shared" ref="AQ20:AQ28" si="7">IF(AO20&lt;7,"-",IFERROR(AP20/AO20,"-"))</f>
        <v>0.2857142857142857</v>
      </c>
      <c r="AR20" s="76"/>
      <c r="AS20" s="29">
        <f t="shared" ref="AS20:AS28" si="8">AT20+COUNTIFS(F$13:AJ$13,WEEKNUM(F$16,2)+2,F20:AJ20,"工")</f>
        <v>7</v>
      </c>
      <c r="AT20" s="29">
        <f t="shared" ref="AT20:AT28" si="9">IFERROR(COUNTIFS(F$13:AJ$13,WEEKNUM(F$16,2)+2,F20:AJ20,"休"),"-")</f>
        <v>2</v>
      </c>
      <c r="AU20" s="10">
        <f t="shared" ref="AU20:AU28" si="10">IF(AS20&lt;7,"-",IFERROR(AT20/AS20,"-"))</f>
        <v>0.2857142857142857</v>
      </c>
      <c r="AV20" s="76"/>
      <c r="AW20" s="29">
        <f t="shared" ref="AW20:AW28" si="11">AX20+COUNTIFS(F$13:AJ$13,WEEKNUM(F$16,2)+3,F20:AJ20,"工")</f>
        <v>7</v>
      </c>
      <c r="AX20" s="29">
        <f t="shared" ref="AX20:AX28" si="12">IFERROR(COUNTIFS(F$13:AJ$13,WEEKNUM(F$16,2)+3,F20:AJ20,"休"),"-")</f>
        <v>2</v>
      </c>
      <c r="AY20" s="10">
        <f t="shared" ref="AY20:AY28" si="13">IF(AW20&lt;7,"-",IFERROR(AX20/AW20,"-"))</f>
        <v>0.2857142857142857</v>
      </c>
      <c r="AZ20" s="76"/>
      <c r="BA20" s="23">
        <v>7</v>
      </c>
      <c r="BB20" s="23">
        <v>2</v>
      </c>
      <c r="BC20" s="10">
        <f t="shared" ref="BC20:BC28" si="14">IF(BA20&lt;7,"-",IFERROR(BB20/BA20,"-"))</f>
        <v>0.2857142857142857</v>
      </c>
      <c r="BD20" s="76"/>
      <c r="BE20" s="4">
        <f t="shared" ref="BE20:BE28" si="15">COUNTIF(F20:AJ20,"工")+COUNTIF(F20:AJ20,"休")</f>
        <v>30</v>
      </c>
      <c r="BF20" s="4">
        <f t="shared" ref="BF20:BF28" si="16">COUNTIF(F20:AJ20,"休")</f>
        <v>8</v>
      </c>
      <c r="BG20" s="10">
        <f t="shared" ref="BG20:BG28" si="17">IFERROR(BF20/BE20,"-")</f>
        <v>0.26666666666666666</v>
      </c>
      <c r="BH20" s="76"/>
      <c r="BJ20" ph="1"/>
      <c r="BL20" ph="1"/>
      <c r="BN20" ph="1"/>
      <c r="BP20" ph="1"/>
      <c r="BR20" ph="1"/>
      <c r="BT20" ph="1"/>
    </row>
    <row r="21" spans="4:72" ht="21" customHeight="1">
      <c r="D21" s="4"/>
      <c r="E21" s="4" t="s">
        <v>33</v>
      </c>
      <c r="F21" s="29" t="s">
        <v>30</v>
      </c>
      <c r="G21" s="29" t="s">
        <v>30</v>
      </c>
      <c r="H21" s="29" t="s">
        <v>5</v>
      </c>
      <c r="I21" s="29" t="s">
        <v>30</v>
      </c>
      <c r="J21" s="29" t="s">
        <v>30</v>
      </c>
      <c r="K21" s="29" t="s">
        <v>30</v>
      </c>
      <c r="L21" s="29" t="s">
        <v>5</v>
      </c>
      <c r="M21" s="29" t="s">
        <v>30</v>
      </c>
      <c r="N21" s="29" t="s">
        <v>5</v>
      </c>
      <c r="O21" s="29" t="s">
        <v>30</v>
      </c>
      <c r="P21" s="29" t="s">
        <v>30</v>
      </c>
      <c r="Q21" s="29" t="s">
        <v>30</v>
      </c>
      <c r="R21" s="29" t="s">
        <v>30</v>
      </c>
      <c r="S21" s="29" t="s">
        <v>5</v>
      </c>
      <c r="T21" s="29" t="s">
        <v>30</v>
      </c>
      <c r="U21" s="29" t="s">
        <v>5</v>
      </c>
      <c r="V21" s="29" t="s">
        <v>30</v>
      </c>
      <c r="W21" s="29" t="s">
        <v>30</v>
      </c>
      <c r="X21" s="29" t="s">
        <v>30</v>
      </c>
      <c r="Y21" s="29" t="s">
        <v>30</v>
      </c>
      <c r="Z21" s="29" t="s">
        <v>5</v>
      </c>
      <c r="AA21" s="29" t="s">
        <v>30</v>
      </c>
      <c r="AB21" s="29" t="s">
        <v>30</v>
      </c>
      <c r="AC21" s="29" t="s">
        <v>30</v>
      </c>
      <c r="AD21" s="29" t="s">
        <v>5</v>
      </c>
      <c r="AE21" s="29" t="s">
        <v>30</v>
      </c>
      <c r="AF21" s="29" t="s">
        <v>30</v>
      </c>
      <c r="AG21" s="29" t="s">
        <v>5</v>
      </c>
      <c r="AH21" s="29" t="s">
        <v>30</v>
      </c>
      <c r="AI21" s="29" t="s">
        <v>30</v>
      </c>
      <c r="AJ21" s="29"/>
      <c r="AK21" s="23">
        <v>7</v>
      </c>
      <c r="AL21" s="23">
        <v>2</v>
      </c>
      <c r="AM21" s="10">
        <f t="shared" si="4"/>
        <v>0.2857142857142857</v>
      </c>
      <c r="AN21" s="76"/>
      <c r="AO21" s="29">
        <f t="shared" si="5"/>
        <v>7</v>
      </c>
      <c r="AP21" s="29">
        <f t="shared" si="6"/>
        <v>2</v>
      </c>
      <c r="AQ21" s="10">
        <f t="shared" si="7"/>
        <v>0.2857142857142857</v>
      </c>
      <c r="AR21" s="76"/>
      <c r="AS21" s="29">
        <f t="shared" si="8"/>
        <v>7</v>
      </c>
      <c r="AT21" s="29">
        <f t="shared" si="9"/>
        <v>2</v>
      </c>
      <c r="AU21" s="10">
        <f t="shared" si="10"/>
        <v>0.2857142857142857</v>
      </c>
      <c r="AV21" s="76"/>
      <c r="AW21" s="29">
        <f t="shared" si="11"/>
        <v>7</v>
      </c>
      <c r="AX21" s="29">
        <f t="shared" si="12"/>
        <v>2</v>
      </c>
      <c r="AY21" s="10">
        <f t="shared" si="13"/>
        <v>0.2857142857142857</v>
      </c>
      <c r="AZ21" s="76"/>
      <c r="BA21" s="23">
        <v>7</v>
      </c>
      <c r="BB21" s="23">
        <v>2</v>
      </c>
      <c r="BC21" s="10">
        <f t="shared" si="14"/>
        <v>0.2857142857142857</v>
      </c>
      <c r="BD21" s="76"/>
      <c r="BE21" s="4">
        <f t="shared" si="15"/>
        <v>30</v>
      </c>
      <c r="BF21" s="4">
        <f t="shared" si="16"/>
        <v>8</v>
      </c>
      <c r="BG21" s="10">
        <f t="shared" si="17"/>
        <v>0.26666666666666666</v>
      </c>
      <c r="BH21" s="76"/>
      <c r="BJ21" ph="1"/>
      <c r="BL21" ph="1"/>
      <c r="BN21" ph="1"/>
      <c r="BP21" ph="1"/>
      <c r="BR21" ph="1"/>
      <c r="BT21" ph="1"/>
    </row>
    <row r="22" spans="4:72" ht="21" customHeight="1">
      <c r="D22" s="4" t="s">
        <v>3</v>
      </c>
      <c r="E22" s="4" t="s">
        <v>34</v>
      </c>
      <c r="F22" s="29" t="s">
        <v>30</v>
      </c>
      <c r="G22" s="29" t="s">
        <v>5</v>
      </c>
      <c r="H22" s="29" t="s">
        <v>30</v>
      </c>
      <c r="I22" s="29" t="s">
        <v>30</v>
      </c>
      <c r="J22" s="29" t="s">
        <v>30</v>
      </c>
      <c r="K22" s="29" t="s">
        <v>30</v>
      </c>
      <c r="L22" s="29" t="s">
        <v>5</v>
      </c>
      <c r="M22" s="29" t="s">
        <v>30</v>
      </c>
      <c r="N22" s="29" t="s">
        <v>5</v>
      </c>
      <c r="O22" s="29" t="s">
        <v>30</v>
      </c>
      <c r="P22" s="29" t="s">
        <v>30</v>
      </c>
      <c r="Q22" s="29" t="s">
        <v>30</v>
      </c>
      <c r="R22" s="29" t="s">
        <v>5</v>
      </c>
      <c r="S22" s="29" t="s">
        <v>30</v>
      </c>
      <c r="T22" s="29" t="s">
        <v>30</v>
      </c>
      <c r="U22" s="29" t="s">
        <v>5</v>
      </c>
      <c r="V22" s="29" t="s">
        <v>30</v>
      </c>
      <c r="W22" s="29" t="s">
        <v>30</v>
      </c>
      <c r="X22" s="29" t="s">
        <v>30</v>
      </c>
      <c r="Y22" s="29" t="s">
        <v>5</v>
      </c>
      <c r="Z22" s="29" t="s">
        <v>30</v>
      </c>
      <c r="AA22" s="29" t="s">
        <v>30</v>
      </c>
      <c r="AB22" s="29" t="s">
        <v>30</v>
      </c>
      <c r="AC22" s="29" t="s">
        <v>30</v>
      </c>
      <c r="AD22" s="29" t="s">
        <v>5</v>
      </c>
      <c r="AE22" s="29" t="s">
        <v>30</v>
      </c>
      <c r="AF22" s="29" t="s">
        <v>30</v>
      </c>
      <c r="AG22" s="29" t="s">
        <v>5</v>
      </c>
      <c r="AH22" s="29" t="s">
        <v>30</v>
      </c>
      <c r="AI22" s="29" t="s">
        <v>30</v>
      </c>
      <c r="AJ22" s="29"/>
      <c r="AK22" s="23">
        <v>7</v>
      </c>
      <c r="AL22" s="23">
        <v>2</v>
      </c>
      <c r="AM22" s="10">
        <f t="shared" si="4"/>
        <v>0.2857142857142857</v>
      </c>
      <c r="AN22" s="76"/>
      <c r="AO22" s="29">
        <f t="shared" si="5"/>
        <v>7</v>
      </c>
      <c r="AP22" s="29">
        <f t="shared" si="6"/>
        <v>2</v>
      </c>
      <c r="AQ22" s="10">
        <f t="shared" si="7"/>
        <v>0.2857142857142857</v>
      </c>
      <c r="AR22" s="76"/>
      <c r="AS22" s="29">
        <f t="shared" si="8"/>
        <v>7</v>
      </c>
      <c r="AT22" s="29">
        <f t="shared" si="9"/>
        <v>2</v>
      </c>
      <c r="AU22" s="10">
        <f t="shared" si="10"/>
        <v>0.2857142857142857</v>
      </c>
      <c r="AV22" s="76"/>
      <c r="AW22" s="29">
        <f t="shared" si="11"/>
        <v>7</v>
      </c>
      <c r="AX22" s="29">
        <f t="shared" si="12"/>
        <v>2</v>
      </c>
      <c r="AY22" s="10">
        <f t="shared" si="13"/>
        <v>0.2857142857142857</v>
      </c>
      <c r="AZ22" s="76"/>
      <c r="BA22" s="23">
        <v>7</v>
      </c>
      <c r="BB22" s="23">
        <v>2</v>
      </c>
      <c r="BC22" s="10">
        <f t="shared" si="14"/>
        <v>0.2857142857142857</v>
      </c>
      <c r="BD22" s="76"/>
      <c r="BE22" s="4">
        <f t="shared" si="15"/>
        <v>30</v>
      </c>
      <c r="BF22" s="4">
        <f t="shared" si="16"/>
        <v>8</v>
      </c>
      <c r="BG22" s="10">
        <f t="shared" si="17"/>
        <v>0.26666666666666666</v>
      </c>
      <c r="BH22" s="76"/>
      <c r="BJ22" ph="1"/>
      <c r="BL22" ph="1"/>
      <c r="BN22" ph="1"/>
      <c r="BP22" ph="1"/>
      <c r="BR22" ph="1"/>
      <c r="BT22" ph="1"/>
    </row>
    <row r="23" spans="4:72" ht="21" customHeight="1">
      <c r="D23" s="4"/>
      <c r="E23" s="4" t="s">
        <v>35</v>
      </c>
      <c r="F23" s="29" t="s">
        <v>5</v>
      </c>
      <c r="G23" s="29" t="s">
        <v>30</v>
      </c>
      <c r="H23" s="29" t="s">
        <v>30</v>
      </c>
      <c r="I23" s="29" t="s">
        <v>30</v>
      </c>
      <c r="J23" s="29" t="s">
        <v>30</v>
      </c>
      <c r="K23" s="29" t="s">
        <v>30</v>
      </c>
      <c r="L23" s="29" t="s">
        <v>5</v>
      </c>
      <c r="M23" s="29" t="s">
        <v>30</v>
      </c>
      <c r="N23" s="29" t="s">
        <v>5</v>
      </c>
      <c r="O23" s="29" t="s">
        <v>30</v>
      </c>
      <c r="P23" s="29" t="s">
        <v>30</v>
      </c>
      <c r="Q23" s="29" t="s">
        <v>30</v>
      </c>
      <c r="R23" s="29" t="s">
        <v>30</v>
      </c>
      <c r="S23" s="29" t="s">
        <v>5</v>
      </c>
      <c r="T23" s="29" t="s">
        <v>30</v>
      </c>
      <c r="U23" s="29" t="s">
        <v>5</v>
      </c>
      <c r="V23" s="29" t="s">
        <v>30</v>
      </c>
      <c r="W23" s="29" t="s">
        <v>30</v>
      </c>
      <c r="X23" s="29" t="s">
        <v>30</v>
      </c>
      <c r="Y23" s="29" t="s">
        <v>30</v>
      </c>
      <c r="Z23" s="29" t="s">
        <v>5</v>
      </c>
      <c r="AA23" s="29" t="s">
        <v>30</v>
      </c>
      <c r="AB23" s="29" t="s">
        <v>30</v>
      </c>
      <c r="AC23" s="29" t="s">
        <v>30</v>
      </c>
      <c r="AD23" s="29" t="s">
        <v>30</v>
      </c>
      <c r="AE23" s="29" t="s">
        <v>5</v>
      </c>
      <c r="AF23" s="29" t="s">
        <v>30</v>
      </c>
      <c r="AG23" s="29" t="s">
        <v>5</v>
      </c>
      <c r="AH23" s="29" t="s">
        <v>30</v>
      </c>
      <c r="AI23" s="29" t="s">
        <v>30</v>
      </c>
      <c r="AJ23" s="29"/>
      <c r="AK23" s="23">
        <v>7</v>
      </c>
      <c r="AL23" s="23">
        <v>2</v>
      </c>
      <c r="AM23" s="10">
        <f t="shared" si="4"/>
        <v>0.2857142857142857</v>
      </c>
      <c r="AN23" s="76"/>
      <c r="AO23" s="29">
        <f t="shared" si="5"/>
        <v>7</v>
      </c>
      <c r="AP23" s="29">
        <f t="shared" si="6"/>
        <v>2</v>
      </c>
      <c r="AQ23" s="10">
        <f t="shared" si="7"/>
        <v>0.2857142857142857</v>
      </c>
      <c r="AR23" s="76"/>
      <c r="AS23" s="29">
        <f t="shared" si="8"/>
        <v>7</v>
      </c>
      <c r="AT23" s="29">
        <f t="shared" si="9"/>
        <v>2</v>
      </c>
      <c r="AU23" s="10">
        <f t="shared" si="10"/>
        <v>0.2857142857142857</v>
      </c>
      <c r="AV23" s="76"/>
      <c r="AW23" s="29">
        <f t="shared" si="11"/>
        <v>7</v>
      </c>
      <c r="AX23" s="29">
        <f t="shared" si="12"/>
        <v>2</v>
      </c>
      <c r="AY23" s="10">
        <f t="shared" si="13"/>
        <v>0.2857142857142857</v>
      </c>
      <c r="AZ23" s="76"/>
      <c r="BA23" s="23">
        <v>7</v>
      </c>
      <c r="BB23" s="23">
        <v>2</v>
      </c>
      <c r="BC23" s="10">
        <f t="shared" si="14"/>
        <v>0.2857142857142857</v>
      </c>
      <c r="BD23" s="76"/>
      <c r="BE23" s="4">
        <f t="shared" si="15"/>
        <v>30</v>
      </c>
      <c r="BF23" s="4">
        <f>COUNTIF(F23:AJ23,"休")</f>
        <v>8</v>
      </c>
      <c r="BG23" s="10">
        <f t="shared" si="17"/>
        <v>0.26666666666666666</v>
      </c>
      <c r="BH23" s="76"/>
      <c r="BJ23" ph="1"/>
      <c r="BL23" ph="1"/>
      <c r="BN23" ph="1"/>
      <c r="BP23" ph="1"/>
      <c r="BR23" ph="1"/>
      <c r="BT23" ph="1"/>
    </row>
    <row r="24" spans="4:72" ht="21" customHeight="1">
      <c r="D24" s="4"/>
      <c r="E24" s="4" t="s">
        <v>36</v>
      </c>
      <c r="F24" s="29" t="s">
        <v>30</v>
      </c>
      <c r="G24" s="29" t="s">
        <v>30</v>
      </c>
      <c r="H24" s="29" t="s">
        <v>5</v>
      </c>
      <c r="I24" s="29" t="s">
        <v>30</v>
      </c>
      <c r="J24" s="29" t="s">
        <v>30</v>
      </c>
      <c r="K24" s="29" t="s">
        <v>30</v>
      </c>
      <c r="L24" s="29" t="s">
        <v>5</v>
      </c>
      <c r="M24" s="29" t="s">
        <v>30</v>
      </c>
      <c r="N24" s="29" t="s">
        <v>5</v>
      </c>
      <c r="O24" s="29" t="s">
        <v>30</v>
      </c>
      <c r="P24" s="29" t="s">
        <v>30</v>
      </c>
      <c r="Q24" s="29" t="s">
        <v>30</v>
      </c>
      <c r="R24" s="29" t="s">
        <v>5</v>
      </c>
      <c r="S24" s="29" t="s">
        <v>30</v>
      </c>
      <c r="T24" s="29" t="s">
        <v>30</v>
      </c>
      <c r="U24" s="29" t="s">
        <v>5</v>
      </c>
      <c r="V24" s="29" t="s">
        <v>30</v>
      </c>
      <c r="W24" s="29" t="s">
        <v>30</v>
      </c>
      <c r="X24" s="29" t="s">
        <v>30</v>
      </c>
      <c r="Y24" s="29" t="s">
        <v>5</v>
      </c>
      <c r="Z24" s="29" t="s">
        <v>30</v>
      </c>
      <c r="AA24" s="29" t="s">
        <v>30</v>
      </c>
      <c r="AB24" s="29" t="s">
        <v>30</v>
      </c>
      <c r="AC24" s="29" t="s">
        <v>30</v>
      </c>
      <c r="AD24" s="29" t="s">
        <v>30</v>
      </c>
      <c r="AE24" s="29" t="s">
        <v>5</v>
      </c>
      <c r="AF24" s="29" t="s">
        <v>30</v>
      </c>
      <c r="AG24" s="29" t="s">
        <v>5</v>
      </c>
      <c r="AH24" s="29" t="s">
        <v>30</v>
      </c>
      <c r="AI24" s="29" t="s">
        <v>30</v>
      </c>
      <c r="AJ24" s="29"/>
      <c r="AK24" s="23">
        <v>7</v>
      </c>
      <c r="AL24" s="23">
        <v>2</v>
      </c>
      <c r="AM24" s="10">
        <f t="shared" si="4"/>
        <v>0.2857142857142857</v>
      </c>
      <c r="AN24" s="76"/>
      <c r="AO24" s="29">
        <f t="shared" si="5"/>
        <v>7</v>
      </c>
      <c r="AP24" s="29">
        <f t="shared" si="6"/>
        <v>2</v>
      </c>
      <c r="AQ24" s="10">
        <f t="shared" si="7"/>
        <v>0.2857142857142857</v>
      </c>
      <c r="AR24" s="76"/>
      <c r="AS24" s="29">
        <f t="shared" si="8"/>
        <v>7</v>
      </c>
      <c r="AT24" s="29">
        <f t="shared" si="9"/>
        <v>2</v>
      </c>
      <c r="AU24" s="10">
        <f t="shared" si="10"/>
        <v>0.2857142857142857</v>
      </c>
      <c r="AV24" s="76"/>
      <c r="AW24" s="29">
        <f t="shared" si="11"/>
        <v>7</v>
      </c>
      <c r="AX24" s="29">
        <f t="shared" si="12"/>
        <v>2</v>
      </c>
      <c r="AY24" s="10">
        <f t="shared" si="13"/>
        <v>0.2857142857142857</v>
      </c>
      <c r="AZ24" s="76"/>
      <c r="BA24" s="23">
        <v>7</v>
      </c>
      <c r="BB24" s="23">
        <v>2</v>
      </c>
      <c r="BC24" s="10">
        <f t="shared" si="14"/>
        <v>0.2857142857142857</v>
      </c>
      <c r="BD24" s="76"/>
      <c r="BE24" s="4">
        <f t="shared" si="15"/>
        <v>30</v>
      </c>
      <c r="BF24" s="4">
        <f t="shared" si="16"/>
        <v>8</v>
      </c>
      <c r="BG24" s="10">
        <f t="shared" si="17"/>
        <v>0.26666666666666666</v>
      </c>
      <c r="BH24" s="76"/>
      <c r="BJ24" ph="1"/>
      <c r="BL24" ph="1"/>
      <c r="BN24" ph="1"/>
      <c r="BP24" ph="1"/>
      <c r="BR24" ph="1"/>
      <c r="BT24" ph="1"/>
    </row>
    <row r="25" spans="4:72" ht="21" customHeight="1">
      <c r="D25" s="4" t="s">
        <v>4</v>
      </c>
      <c r="E25" s="4" t="s">
        <v>32</v>
      </c>
      <c r="F25" s="29" t="s">
        <v>30</v>
      </c>
      <c r="G25" s="29" t="s">
        <v>5</v>
      </c>
      <c r="H25" s="29" t="s">
        <v>30</v>
      </c>
      <c r="I25" s="29" t="s">
        <v>30</v>
      </c>
      <c r="J25" s="29" t="s">
        <v>30</v>
      </c>
      <c r="K25" s="29" t="s">
        <v>30</v>
      </c>
      <c r="L25" s="29" t="s">
        <v>5</v>
      </c>
      <c r="M25" s="29" t="s">
        <v>5</v>
      </c>
      <c r="N25" s="29" t="s">
        <v>5</v>
      </c>
      <c r="O25" s="29" t="s">
        <v>30</v>
      </c>
      <c r="P25" s="29" t="s">
        <v>30</v>
      </c>
      <c r="Q25" s="29" t="s">
        <v>30</v>
      </c>
      <c r="R25" s="29" t="s">
        <v>30</v>
      </c>
      <c r="S25" s="29" t="s">
        <v>30</v>
      </c>
      <c r="T25" s="29" t="s">
        <v>30</v>
      </c>
      <c r="U25" s="29" t="s">
        <v>5</v>
      </c>
      <c r="V25" s="29" t="s">
        <v>30</v>
      </c>
      <c r="W25" s="29" t="s">
        <v>30</v>
      </c>
      <c r="X25" s="29" t="s">
        <v>5</v>
      </c>
      <c r="Y25" s="29" t="s">
        <v>30</v>
      </c>
      <c r="Z25" s="29" t="s">
        <v>30</v>
      </c>
      <c r="AA25" s="29" t="s">
        <v>30</v>
      </c>
      <c r="AB25" s="29" t="s">
        <v>30</v>
      </c>
      <c r="AC25" s="29" t="s">
        <v>30</v>
      </c>
      <c r="AD25" s="29" t="s">
        <v>5</v>
      </c>
      <c r="AE25" s="29" t="s">
        <v>30</v>
      </c>
      <c r="AF25" s="29" t="s">
        <v>30</v>
      </c>
      <c r="AG25" s="29" t="s">
        <v>5</v>
      </c>
      <c r="AH25" s="29" t="s">
        <v>30</v>
      </c>
      <c r="AI25" s="29" t="s">
        <v>30</v>
      </c>
      <c r="AJ25" s="29"/>
      <c r="AK25" s="23">
        <v>7</v>
      </c>
      <c r="AL25" s="23">
        <v>2</v>
      </c>
      <c r="AM25" s="10">
        <f t="shared" si="4"/>
        <v>0.2857142857142857</v>
      </c>
      <c r="AN25" s="76"/>
      <c r="AO25" s="29">
        <f t="shared" si="5"/>
        <v>7</v>
      </c>
      <c r="AP25" s="29">
        <f t="shared" si="6"/>
        <v>2</v>
      </c>
      <c r="AQ25" s="10">
        <f t="shared" si="7"/>
        <v>0.2857142857142857</v>
      </c>
      <c r="AR25" s="76"/>
      <c r="AS25" s="29">
        <f t="shared" si="8"/>
        <v>7</v>
      </c>
      <c r="AT25" s="29">
        <f t="shared" si="9"/>
        <v>2</v>
      </c>
      <c r="AU25" s="10">
        <f t="shared" si="10"/>
        <v>0.2857142857142857</v>
      </c>
      <c r="AV25" s="76"/>
      <c r="AW25" s="29">
        <f t="shared" si="11"/>
        <v>7</v>
      </c>
      <c r="AX25" s="29">
        <f t="shared" si="12"/>
        <v>2</v>
      </c>
      <c r="AY25" s="10">
        <f t="shared" si="13"/>
        <v>0.2857142857142857</v>
      </c>
      <c r="AZ25" s="76"/>
      <c r="BA25" s="23">
        <v>7</v>
      </c>
      <c r="BB25" s="23">
        <v>2</v>
      </c>
      <c r="BC25" s="10">
        <f t="shared" si="14"/>
        <v>0.2857142857142857</v>
      </c>
      <c r="BD25" s="76"/>
      <c r="BE25" s="4">
        <f>COUNTIF(F25:AJ25,"工")+COUNTIF(F25:AJ25,"休")</f>
        <v>30</v>
      </c>
      <c r="BF25" s="4">
        <f t="shared" si="16"/>
        <v>8</v>
      </c>
      <c r="BG25" s="10">
        <f t="shared" si="17"/>
        <v>0.26666666666666666</v>
      </c>
      <c r="BH25" s="76"/>
      <c r="BJ25" ph="1"/>
      <c r="BL25" ph="1"/>
      <c r="BN25" ph="1"/>
      <c r="BP25" ph="1"/>
      <c r="BR25" ph="1"/>
      <c r="BT25" ph="1"/>
    </row>
    <row r="26" spans="4:72" ht="21" customHeight="1">
      <c r="D26" s="4"/>
      <c r="E26" s="4"/>
      <c r="F26" s="29"/>
      <c r="G26" s="29"/>
      <c r="H26" s="29"/>
      <c r="I26" s="29"/>
      <c r="J26" s="29"/>
      <c r="K26" s="29"/>
      <c r="L26" s="29"/>
      <c r="M26" s="29"/>
      <c r="N26" s="29"/>
      <c r="O26" s="29"/>
      <c r="P26" s="29"/>
      <c r="Q26" s="29"/>
      <c r="R26" s="29"/>
      <c r="S26" s="29"/>
      <c r="T26" s="29"/>
      <c r="U26" s="29"/>
      <c r="V26" s="29"/>
      <c r="W26" s="29"/>
      <c r="X26" s="29"/>
      <c r="Y26" s="29"/>
      <c r="Z26" s="29"/>
      <c r="AA26" s="29"/>
      <c r="AB26" s="29"/>
      <c r="AC26" s="29"/>
      <c r="AD26" s="29"/>
      <c r="AE26" s="29"/>
      <c r="AF26" s="29"/>
      <c r="AG26" s="29"/>
      <c r="AH26" s="29"/>
      <c r="AI26" s="29"/>
      <c r="AJ26" s="29"/>
      <c r="AK26" s="23">
        <v>0</v>
      </c>
      <c r="AL26" s="23">
        <v>0</v>
      </c>
      <c r="AM26" s="10" t="str">
        <f t="shared" si="4"/>
        <v>-</v>
      </c>
      <c r="AN26" s="76"/>
      <c r="AO26" s="29">
        <f t="shared" si="5"/>
        <v>0</v>
      </c>
      <c r="AP26" s="29">
        <f t="shared" si="6"/>
        <v>0</v>
      </c>
      <c r="AQ26" s="10" t="str">
        <f t="shared" si="7"/>
        <v>-</v>
      </c>
      <c r="AR26" s="76"/>
      <c r="AS26" s="29">
        <f t="shared" si="8"/>
        <v>0</v>
      </c>
      <c r="AT26" s="29">
        <f t="shared" si="9"/>
        <v>0</v>
      </c>
      <c r="AU26" s="10" t="str">
        <f t="shared" si="10"/>
        <v>-</v>
      </c>
      <c r="AV26" s="76"/>
      <c r="AW26" s="29">
        <f t="shared" si="11"/>
        <v>0</v>
      </c>
      <c r="AX26" s="29">
        <f t="shared" si="12"/>
        <v>0</v>
      </c>
      <c r="AY26" s="10" t="str">
        <f t="shared" si="13"/>
        <v>-</v>
      </c>
      <c r="AZ26" s="76"/>
      <c r="BA26" s="23">
        <v>0</v>
      </c>
      <c r="BB26" s="23">
        <v>0</v>
      </c>
      <c r="BC26" s="10" t="str">
        <f t="shared" si="14"/>
        <v>-</v>
      </c>
      <c r="BD26" s="76"/>
      <c r="BE26" s="4">
        <f t="shared" si="15"/>
        <v>0</v>
      </c>
      <c r="BF26" s="4">
        <f t="shared" si="16"/>
        <v>0</v>
      </c>
      <c r="BG26" s="10" t="str">
        <f t="shared" si="17"/>
        <v>-</v>
      </c>
      <c r="BH26" s="76"/>
      <c r="BJ26" ph="1"/>
      <c r="BL26" ph="1"/>
      <c r="BN26" ph="1"/>
      <c r="BP26" ph="1"/>
      <c r="BR26" ph="1"/>
      <c r="BT26" ph="1"/>
    </row>
    <row r="27" spans="4:72" ht="21" customHeight="1">
      <c r="D27" s="4"/>
      <c r="E27" s="4"/>
      <c r="F27" s="29"/>
      <c r="G27" s="29"/>
      <c r="H27" s="29"/>
      <c r="I27" s="29"/>
      <c r="J27" s="29"/>
      <c r="K27" s="29"/>
      <c r="L27" s="29"/>
      <c r="M27" s="29"/>
      <c r="N27" s="29"/>
      <c r="O27" s="29"/>
      <c r="P27" s="29"/>
      <c r="Q27" s="29"/>
      <c r="R27" s="29"/>
      <c r="S27" s="29"/>
      <c r="T27" s="29"/>
      <c r="U27" s="29"/>
      <c r="V27" s="29"/>
      <c r="W27" s="29"/>
      <c r="X27" s="29"/>
      <c r="Y27" s="29"/>
      <c r="Z27" s="29"/>
      <c r="AA27" s="29"/>
      <c r="AB27" s="29"/>
      <c r="AC27" s="29"/>
      <c r="AD27" s="29"/>
      <c r="AE27" s="29"/>
      <c r="AF27" s="29"/>
      <c r="AG27" s="29"/>
      <c r="AH27" s="29"/>
      <c r="AI27" s="29"/>
      <c r="AJ27" s="29"/>
      <c r="AK27" s="23">
        <v>0</v>
      </c>
      <c r="AL27" s="23">
        <v>0</v>
      </c>
      <c r="AM27" s="10" t="str">
        <f t="shared" si="4"/>
        <v>-</v>
      </c>
      <c r="AN27" s="76"/>
      <c r="AO27" s="29">
        <f t="shared" si="5"/>
        <v>0</v>
      </c>
      <c r="AP27" s="29">
        <f t="shared" si="6"/>
        <v>0</v>
      </c>
      <c r="AQ27" s="10" t="str">
        <f t="shared" si="7"/>
        <v>-</v>
      </c>
      <c r="AR27" s="76"/>
      <c r="AS27" s="29">
        <f t="shared" si="8"/>
        <v>0</v>
      </c>
      <c r="AT27" s="29">
        <f t="shared" si="9"/>
        <v>0</v>
      </c>
      <c r="AU27" s="10" t="str">
        <f t="shared" si="10"/>
        <v>-</v>
      </c>
      <c r="AV27" s="76"/>
      <c r="AW27" s="29">
        <f t="shared" si="11"/>
        <v>0</v>
      </c>
      <c r="AX27" s="29">
        <f t="shared" si="12"/>
        <v>0</v>
      </c>
      <c r="AY27" s="10" t="str">
        <f t="shared" si="13"/>
        <v>-</v>
      </c>
      <c r="AZ27" s="76"/>
      <c r="BA27" s="23">
        <v>0</v>
      </c>
      <c r="BB27" s="23">
        <v>0</v>
      </c>
      <c r="BC27" s="10" t="str">
        <f t="shared" si="14"/>
        <v>-</v>
      </c>
      <c r="BD27" s="76"/>
      <c r="BE27" s="4">
        <f t="shared" si="15"/>
        <v>0</v>
      </c>
      <c r="BF27" s="4">
        <f t="shared" si="16"/>
        <v>0</v>
      </c>
      <c r="BG27" s="10" t="str">
        <f t="shared" si="17"/>
        <v>-</v>
      </c>
      <c r="BH27" s="76"/>
      <c r="BJ27" ph="1"/>
      <c r="BL27" ph="1"/>
      <c r="BN27" ph="1"/>
      <c r="BP27" ph="1"/>
      <c r="BR27" ph="1"/>
      <c r="BT27" ph="1"/>
    </row>
    <row r="28" spans="4:72" ht="21.75" customHeight="1">
      <c r="D28" s="4"/>
      <c r="E28" s="4"/>
      <c r="F28" s="29"/>
      <c r="G28" s="29"/>
      <c r="H28" s="29"/>
      <c r="I28" s="29"/>
      <c r="J28" s="29"/>
      <c r="K28" s="29"/>
      <c r="L28" s="29"/>
      <c r="M28" s="29"/>
      <c r="N28" s="29"/>
      <c r="O28" s="29"/>
      <c r="P28" s="29"/>
      <c r="Q28" s="29"/>
      <c r="R28" s="29"/>
      <c r="S28" s="29"/>
      <c r="T28" s="29"/>
      <c r="U28" s="29"/>
      <c r="V28" s="29"/>
      <c r="W28" s="29"/>
      <c r="X28" s="29"/>
      <c r="Y28" s="29"/>
      <c r="Z28" s="29"/>
      <c r="AA28" s="29"/>
      <c r="AB28" s="29"/>
      <c r="AC28" s="29"/>
      <c r="AD28" s="29"/>
      <c r="AE28" s="29"/>
      <c r="AF28" s="29"/>
      <c r="AG28" s="29"/>
      <c r="AH28" s="29"/>
      <c r="AI28" s="29"/>
      <c r="AJ28" s="29"/>
      <c r="AK28" s="23">
        <v>0</v>
      </c>
      <c r="AL28" s="23">
        <v>0</v>
      </c>
      <c r="AM28" s="10" t="str">
        <f t="shared" si="4"/>
        <v>-</v>
      </c>
      <c r="AN28" s="76"/>
      <c r="AO28" s="29">
        <f t="shared" si="5"/>
        <v>0</v>
      </c>
      <c r="AP28" s="29">
        <f t="shared" si="6"/>
        <v>0</v>
      </c>
      <c r="AQ28" s="10" t="str">
        <f t="shared" si="7"/>
        <v>-</v>
      </c>
      <c r="AR28" s="76"/>
      <c r="AS28" s="29">
        <f t="shared" si="8"/>
        <v>0</v>
      </c>
      <c r="AT28" s="29">
        <f t="shared" si="9"/>
        <v>0</v>
      </c>
      <c r="AU28" s="10" t="str">
        <f t="shared" si="10"/>
        <v>-</v>
      </c>
      <c r="AV28" s="76"/>
      <c r="AW28" s="29">
        <f t="shared" si="11"/>
        <v>0</v>
      </c>
      <c r="AX28" s="29">
        <f t="shared" si="12"/>
        <v>0</v>
      </c>
      <c r="AY28" s="10" t="str">
        <f t="shared" si="13"/>
        <v>-</v>
      </c>
      <c r="AZ28" s="76"/>
      <c r="BA28" s="23">
        <v>0</v>
      </c>
      <c r="BB28" s="23">
        <v>0</v>
      </c>
      <c r="BC28" s="10" t="str">
        <f t="shared" si="14"/>
        <v>-</v>
      </c>
      <c r="BD28" s="76"/>
      <c r="BE28" s="4">
        <f t="shared" si="15"/>
        <v>0</v>
      </c>
      <c r="BF28" s="4">
        <f t="shared" si="16"/>
        <v>0</v>
      </c>
      <c r="BG28" s="10" t="str">
        <f t="shared" si="17"/>
        <v>-</v>
      </c>
      <c r="BH28" s="76"/>
      <c r="BJ28" ph="1"/>
      <c r="BL28" ph="1"/>
      <c r="BN28" ph="1"/>
      <c r="BP28" ph="1"/>
      <c r="BR28" ph="1"/>
      <c r="BT28" ph="1"/>
    </row>
    <row r="29" spans="4:72" ht="18">
      <c r="E29" s="2"/>
      <c r="F29" s="2"/>
      <c r="G29" s="2"/>
      <c r="H29" s="2"/>
      <c r="I29" s="2"/>
      <c r="J29" s="2"/>
      <c r="K29" s="2"/>
      <c r="L29" s="2"/>
      <c r="M29" s="2"/>
      <c r="N29" s="2"/>
      <c r="O29" s="2"/>
      <c r="P29" s="2"/>
      <c r="Q29" s="2"/>
      <c r="R29" s="2"/>
      <c r="S29" s="2"/>
      <c r="T29" s="2"/>
      <c r="U29" s="2"/>
      <c r="V29" s="2"/>
      <c r="W29" s="2"/>
      <c r="X29" s="2"/>
      <c r="Y29" s="2"/>
      <c r="Z29" s="2"/>
      <c r="AA29" s="2"/>
      <c r="AB29" s="2"/>
      <c r="AC29" s="2"/>
      <c r="AD29" s="2"/>
      <c r="AE29" s="2"/>
      <c r="AF29" s="2"/>
      <c r="AG29" s="2"/>
      <c r="AH29" s="2"/>
      <c r="AI29" s="2"/>
      <c r="AJ29" s="2"/>
      <c r="AK29" s="82" t="s">
        <v>39</v>
      </c>
      <c r="AL29" s="82"/>
      <c r="AM29" s="82"/>
      <c r="AN29" s="29" t="str">
        <f>IF(AN19="-",AN19,IF(AN19&gt;=0.285,"○","×"))</f>
        <v>○</v>
      </c>
      <c r="AO29" s="82" t="s">
        <v>39</v>
      </c>
      <c r="AP29" s="82"/>
      <c r="AQ29" s="82"/>
      <c r="AR29" s="29" t="str">
        <f>IF(AR19="-",AR19,IF(AR19&gt;=0.285,"○","×"))</f>
        <v>○</v>
      </c>
      <c r="AS29" s="82" t="s">
        <v>38</v>
      </c>
      <c r="AT29" s="82"/>
      <c r="AU29" s="82"/>
      <c r="AV29" s="29" t="str">
        <f t="shared" ref="AV29" si="18">IF(AV19="-",AV19,IF(AV19&gt;=0.285,"○","×"))</f>
        <v>○</v>
      </c>
      <c r="AW29" s="82" t="s">
        <v>38</v>
      </c>
      <c r="AX29" s="82"/>
      <c r="AY29" s="82"/>
      <c r="AZ29" s="29" t="str">
        <f t="shared" ref="AZ29" si="19">IF(AZ19="-",AZ19,IF(AZ19&gt;=0.285,"○","×"))</f>
        <v>○</v>
      </c>
      <c r="BA29" s="82" t="s">
        <v>38</v>
      </c>
      <c r="BB29" s="82"/>
      <c r="BC29" s="82"/>
      <c r="BD29" s="29" t="str">
        <f t="shared" ref="BD29" si="20">IF(BD19="-",BD19,IF(BD19&gt;=0.285,"○","×"))</f>
        <v>○</v>
      </c>
      <c r="BE29" s="82" t="s">
        <v>38</v>
      </c>
      <c r="BF29" s="82"/>
      <c r="BG29" s="82"/>
      <c r="BH29" s="40" t="s">
        <v>68</v>
      </c>
    </row>
    <row r="30" spans="4:72" ht="18">
      <c r="E30" s="2"/>
      <c r="F30" s="2"/>
      <c r="G30" s="2"/>
      <c r="H30" s="2"/>
      <c r="I30" s="2"/>
      <c r="J30" s="2"/>
      <c r="K30" s="2"/>
      <c r="L30" s="2"/>
      <c r="M30" s="2"/>
      <c r="N30" s="2"/>
      <c r="O30" s="2"/>
      <c r="P30" s="2"/>
      <c r="Q30" s="2"/>
      <c r="R30" s="2"/>
      <c r="S30" s="2"/>
      <c r="T30" s="2"/>
      <c r="U30" s="2"/>
      <c r="V30" s="2"/>
      <c r="W30" s="2"/>
      <c r="X30" s="2"/>
      <c r="Y30" s="2"/>
      <c r="Z30" s="2"/>
      <c r="AA30" s="2"/>
      <c r="AB30" s="2"/>
      <c r="AC30" s="2"/>
      <c r="AD30" s="2"/>
      <c r="AE30" s="2"/>
      <c r="AF30" s="2"/>
      <c r="AG30" s="2"/>
      <c r="AH30" s="2"/>
      <c r="AI30" s="2"/>
      <c r="AJ30" s="2"/>
      <c r="AK30" s="2"/>
      <c r="AL30" s="2"/>
      <c r="AM30" s="2"/>
      <c r="AN30" s="2"/>
      <c r="AO30" s="2"/>
      <c r="AP30" s="2"/>
      <c r="AQ30" s="2"/>
      <c r="AR30" s="2"/>
      <c r="AS30" s="2"/>
      <c r="AT30" s="2"/>
      <c r="AU30" s="2"/>
      <c r="AV30" s="2"/>
      <c r="AW30" s="2"/>
      <c r="AX30" s="2"/>
      <c r="AY30" s="2"/>
      <c r="AZ30" s="2"/>
      <c r="BA30" s="2"/>
      <c r="BB30" s="2"/>
      <c r="BC30" s="2"/>
      <c r="BD30" s="2"/>
      <c r="BE30" s="2"/>
      <c r="BF30" s="2"/>
      <c r="BG30" s="2"/>
      <c r="BH30" s="2"/>
      <c r="BI30" s="2"/>
      <c r="BJ30" s="2"/>
      <c r="BK30" s="2"/>
      <c r="BL30" s="2"/>
    </row>
    <row r="31" spans="4:72" ht="18.75" customHeight="1">
      <c r="D31" s="2" t="s">
        <v>57</v>
      </c>
      <c r="E31" s="2"/>
      <c r="F31" s="2"/>
      <c r="G31" s="2"/>
      <c r="H31" s="2"/>
      <c r="I31" s="2"/>
      <c r="J31" s="2"/>
      <c r="K31" s="2"/>
      <c r="L31" s="2"/>
      <c r="M31" s="2"/>
      <c r="N31" s="2"/>
      <c r="O31" s="2"/>
      <c r="P31" s="2"/>
      <c r="Q31" s="2"/>
      <c r="R31" s="2"/>
      <c r="S31" s="2"/>
      <c r="T31" s="2"/>
      <c r="U31" s="2"/>
      <c r="V31" s="2"/>
      <c r="W31" s="2"/>
      <c r="X31" s="2"/>
      <c r="Y31" s="2"/>
      <c r="Z31" s="2"/>
      <c r="AA31" s="2"/>
      <c r="AB31" s="2"/>
      <c r="AC31" s="2"/>
      <c r="AD31" s="2"/>
      <c r="AE31" s="2"/>
      <c r="AF31" s="2"/>
      <c r="AG31" s="2"/>
      <c r="AH31" s="2"/>
      <c r="AI31" s="2"/>
      <c r="AJ31" s="2"/>
      <c r="AK31" s="2"/>
      <c r="AL31" s="2"/>
      <c r="AM31" s="2"/>
      <c r="AN31" s="2"/>
      <c r="AO31" s="2"/>
      <c r="AP31" s="2"/>
      <c r="AQ31" s="2"/>
      <c r="AR31" s="2"/>
      <c r="AS31" s="2"/>
      <c r="AT31" s="2"/>
      <c r="AU31" s="2"/>
      <c r="AV31" s="2"/>
      <c r="AW31" s="2"/>
      <c r="AX31" s="2"/>
      <c r="AY31" s="2"/>
      <c r="AZ31" s="2"/>
      <c r="BA31" s="2"/>
      <c r="BB31" s="2"/>
      <c r="BC31" s="2"/>
      <c r="BD31" s="2"/>
      <c r="BE31" s="2"/>
      <c r="BF31" s="2"/>
      <c r="BG31" s="2"/>
      <c r="BH31" s="2"/>
      <c r="BI31" s="2"/>
      <c r="BJ31" s="2"/>
      <c r="BK31" s="2"/>
      <c r="BL31" s="2"/>
    </row>
    <row r="32" spans="4:72" ht="18.75" customHeight="1">
      <c r="D32" s="3" t="s">
        <v>12</v>
      </c>
      <c r="E32" s="3"/>
      <c r="F32" s="3"/>
      <c r="G32" s="3"/>
      <c r="H32" s="3"/>
      <c r="I32" s="3"/>
      <c r="J32" s="3"/>
      <c r="K32" s="3"/>
      <c r="L32" s="3"/>
      <c r="M32" s="3"/>
      <c r="N32" s="3"/>
      <c r="O32" s="3"/>
      <c r="P32" s="3"/>
      <c r="Q32" s="3"/>
      <c r="R32" s="3"/>
      <c r="S32" s="3"/>
      <c r="T32" s="3"/>
      <c r="U32" s="3"/>
      <c r="V32" s="3"/>
      <c r="W32" s="3"/>
      <c r="X32" s="3"/>
      <c r="Y32" s="3"/>
      <c r="Z32" s="3"/>
      <c r="AA32" s="3"/>
      <c r="AB32" s="3"/>
      <c r="AC32" s="3"/>
      <c r="AD32" s="3"/>
      <c r="AE32" s="3"/>
      <c r="AF32" s="3"/>
      <c r="AG32" s="2"/>
      <c r="AH32" s="2"/>
      <c r="AI32" s="2"/>
      <c r="AJ32" s="2"/>
      <c r="AK32" s="2"/>
      <c r="AL32" s="2"/>
      <c r="AM32" s="2"/>
      <c r="AN32" s="2"/>
      <c r="AO32" s="2"/>
      <c r="AP32" s="2"/>
      <c r="AQ32" s="2"/>
      <c r="AR32" s="2"/>
      <c r="AS32" s="2"/>
      <c r="AT32" s="2"/>
      <c r="AU32" s="2"/>
      <c r="AV32" s="2"/>
      <c r="AW32" s="2"/>
      <c r="AX32" s="2"/>
      <c r="AY32" s="2"/>
      <c r="AZ32" s="2"/>
      <c r="BA32" s="2"/>
      <c r="BB32" s="2"/>
      <c r="BC32" s="2"/>
      <c r="BD32" s="2"/>
      <c r="BE32" s="2"/>
      <c r="BF32" s="2"/>
      <c r="BG32" s="2"/>
      <c r="BH32" s="2"/>
      <c r="BI32" s="2"/>
      <c r="BJ32" s="2"/>
      <c r="BK32" s="2"/>
      <c r="BL32" s="2"/>
    </row>
    <row r="33" spans="4:72" ht="18">
      <c r="D33" s="2" t="s">
        <v>55</v>
      </c>
      <c r="E33" s="2"/>
      <c r="F33" s="2"/>
      <c r="G33" s="2"/>
      <c r="H33" s="2"/>
      <c r="I33" s="2"/>
      <c r="J33" s="2"/>
      <c r="K33" s="2"/>
      <c r="L33" s="2"/>
      <c r="M33" s="2"/>
      <c r="N33" s="2"/>
      <c r="O33" s="2"/>
      <c r="P33" s="2"/>
      <c r="Q33" s="2"/>
      <c r="R33" s="2"/>
      <c r="S33" s="2"/>
      <c r="T33" s="2"/>
      <c r="U33" s="2"/>
      <c r="V33" s="2"/>
      <c r="W33" s="2"/>
      <c r="X33" s="2"/>
      <c r="Y33" s="2"/>
      <c r="Z33" s="2"/>
      <c r="AA33" s="2"/>
      <c r="AB33" s="2"/>
      <c r="AC33" s="2"/>
      <c r="AD33" s="2"/>
      <c r="AE33" s="2"/>
      <c r="AF33" s="2"/>
      <c r="AG33" s="2"/>
      <c r="AH33" s="2"/>
      <c r="AI33" s="2"/>
      <c r="AJ33" s="2"/>
      <c r="AK33" s="2"/>
      <c r="AL33" s="2"/>
      <c r="AM33" s="2"/>
      <c r="AN33" s="2"/>
      <c r="AO33" s="2"/>
      <c r="AP33" s="2"/>
      <c r="AQ33" s="2"/>
      <c r="AR33" s="2"/>
      <c r="AS33" s="2"/>
      <c r="AT33" s="2"/>
      <c r="AU33" s="2"/>
      <c r="AV33" s="2"/>
      <c r="AW33" s="2"/>
      <c r="AX33" s="2"/>
      <c r="AY33" s="2"/>
      <c r="AZ33" s="2"/>
      <c r="BA33" s="2"/>
      <c r="BB33" s="2"/>
      <c r="BC33" s="2"/>
      <c r="BD33" s="2"/>
      <c r="BE33" s="2"/>
      <c r="BF33" s="2"/>
      <c r="BG33" s="2"/>
      <c r="BH33" s="2"/>
      <c r="BI33" s="2"/>
      <c r="BJ33" s="2"/>
      <c r="BK33" s="2"/>
      <c r="BL33" s="2"/>
    </row>
    <row r="34" spans="4:72" ht="18">
      <c r="D34" s="2" t="s">
        <v>11</v>
      </c>
      <c r="E34" s="2"/>
      <c r="F34" s="2"/>
      <c r="G34" s="2"/>
      <c r="H34" s="2"/>
      <c r="I34" s="2"/>
      <c r="J34" s="2"/>
      <c r="K34" s="2"/>
      <c r="L34" s="2"/>
      <c r="M34" s="2"/>
      <c r="N34" s="2"/>
      <c r="O34" s="2"/>
      <c r="P34" s="2"/>
      <c r="Q34" s="2"/>
      <c r="R34" s="2"/>
      <c r="S34" s="2"/>
      <c r="T34" s="2"/>
      <c r="U34" s="2"/>
      <c r="V34" s="2"/>
      <c r="W34" s="2"/>
      <c r="X34" s="2"/>
      <c r="Y34" s="2"/>
      <c r="Z34" s="2"/>
      <c r="AA34" s="2"/>
      <c r="AB34" s="2"/>
      <c r="AC34" s="2"/>
      <c r="AD34" s="2"/>
      <c r="AE34" s="2"/>
      <c r="AF34" s="2"/>
      <c r="AG34" s="2"/>
      <c r="AH34" s="2"/>
      <c r="AI34" s="2"/>
      <c r="AJ34" s="2"/>
      <c r="AK34" s="2"/>
      <c r="AL34" s="2"/>
      <c r="AM34" s="2"/>
      <c r="AN34" s="2"/>
      <c r="AO34" s="2"/>
      <c r="AP34" s="2"/>
      <c r="AQ34" s="2"/>
      <c r="AR34" s="2"/>
      <c r="AS34" s="2"/>
      <c r="AT34" s="2"/>
      <c r="AU34" s="2"/>
      <c r="AV34" s="2"/>
      <c r="AW34" s="2"/>
      <c r="AX34" s="2"/>
      <c r="AY34" s="2"/>
      <c r="AZ34" s="2"/>
      <c r="BA34" s="2"/>
      <c r="BB34" s="2"/>
      <c r="BC34" s="2"/>
      <c r="BD34" s="2"/>
      <c r="BE34" s="2"/>
      <c r="BF34" s="2"/>
      <c r="BG34" s="2"/>
      <c r="BH34" s="2"/>
      <c r="BI34" s="2"/>
      <c r="BJ34" s="2"/>
      <c r="BK34" s="2"/>
      <c r="BL34" s="2"/>
    </row>
    <row r="35" spans="4:72" ht="20.399999999999999">
      <c r="BN35" ph="1"/>
      <c r="BP35" ph="1"/>
      <c r="BR35" ph="1"/>
      <c r="BT35" ph="1"/>
    </row>
    <row r="36" spans="4:72" ht="20.399999999999999">
      <c r="BN36" ph="1"/>
      <c r="BP36" ph="1"/>
      <c r="BR36" ph="1"/>
      <c r="BT36" ph="1"/>
    </row>
    <row r="37" spans="4:72" ht="20.399999999999999">
      <c r="BN37" ph="1"/>
      <c r="BP37" ph="1"/>
      <c r="BR37" ph="1"/>
      <c r="BT37" ph="1"/>
    </row>
    <row r="38" spans="4:72" ht="20.399999999999999">
      <c r="BN38" ph="1"/>
      <c r="BP38" ph="1"/>
      <c r="BR38" ph="1"/>
      <c r="BT38" ph="1"/>
    </row>
    <row r="39" spans="4:72" ht="20.399999999999999">
      <c r="BN39" ph="1"/>
      <c r="BP39" ph="1"/>
      <c r="BR39" ph="1"/>
      <c r="BT39" ph="1"/>
    </row>
  </sheetData>
  <mergeCells count="70">
    <mergeCell ref="D11:G11"/>
    <mergeCell ref="H11:L11"/>
    <mergeCell ref="M11:P11"/>
    <mergeCell ref="Q11:U11"/>
    <mergeCell ref="AF2:AG2"/>
    <mergeCell ref="AF3:AG3"/>
    <mergeCell ref="D8:F8"/>
    <mergeCell ref="G8:U8"/>
    <mergeCell ref="Y8:AH8"/>
    <mergeCell ref="D9:F9"/>
    <mergeCell ref="G9:U9"/>
    <mergeCell ref="Y9:AC9"/>
    <mergeCell ref="AD9:AH9"/>
    <mergeCell ref="D10:F10"/>
    <mergeCell ref="G10:M10"/>
    <mergeCell ref="O10:U10"/>
    <mergeCell ref="Y10:AC10"/>
    <mergeCell ref="AD10:AH10"/>
    <mergeCell ref="BE14:BH14"/>
    <mergeCell ref="D12:F12"/>
    <mergeCell ref="G12:U12"/>
    <mergeCell ref="D14:D17"/>
    <mergeCell ref="E14:E17"/>
    <mergeCell ref="F14:K15"/>
    <mergeCell ref="L14:L15"/>
    <mergeCell ref="M14:N15"/>
    <mergeCell ref="O14:P15"/>
    <mergeCell ref="Q14:AJ15"/>
    <mergeCell ref="AK14:AN14"/>
    <mergeCell ref="AO14:AR14"/>
    <mergeCell ref="AS14:AV14"/>
    <mergeCell ref="AW14:AZ14"/>
    <mergeCell ref="BA14:BD14"/>
    <mergeCell ref="AV15:AV16"/>
    <mergeCell ref="AK15:AK16"/>
    <mergeCell ref="AL15:AL16"/>
    <mergeCell ref="AM15:AM16"/>
    <mergeCell ref="AN15:AN16"/>
    <mergeCell ref="AO15:AO16"/>
    <mergeCell ref="AP15:AP16"/>
    <mergeCell ref="AQ15:AQ16"/>
    <mergeCell ref="AR15:AR16"/>
    <mergeCell ref="AS15:AS16"/>
    <mergeCell ref="AT15:AT16"/>
    <mergeCell ref="AU15:AU16"/>
    <mergeCell ref="BH15:BH16"/>
    <mergeCell ref="AW15:AW16"/>
    <mergeCell ref="AX15:AX16"/>
    <mergeCell ref="AY15:AY16"/>
    <mergeCell ref="AZ15:AZ16"/>
    <mergeCell ref="BA15:BA16"/>
    <mergeCell ref="BB15:BB16"/>
    <mergeCell ref="BC15:BC16"/>
    <mergeCell ref="BD15:BD16"/>
    <mergeCell ref="BE15:BE16"/>
    <mergeCell ref="BF15:BF16"/>
    <mergeCell ref="BG15:BG16"/>
    <mergeCell ref="D18:E18"/>
    <mergeCell ref="AN19:AN28"/>
    <mergeCell ref="AR19:AR28"/>
    <mergeCell ref="AV19:AV28"/>
    <mergeCell ref="AZ19:AZ28"/>
    <mergeCell ref="BH19:BH28"/>
    <mergeCell ref="AK29:AM29"/>
    <mergeCell ref="AO29:AQ29"/>
    <mergeCell ref="AS29:AU29"/>
    <mergeCell ref="AW29:AY29"/>
    <mergeCell ref="BA29:BC29"/>
    <mergeCell ref="BE29:BG29"/>
    <mergeCell ref="BD19:BD28"/>
  </mergeCells>
  <phoneticPr fontId="5"/>
  <conditionalFormatting sqref="F16:AJ17">
    <cfRule type="expression" dxfId="15" priority="10">
      <formula>WEEKDAY(F16)=1</formula>
    </cfRule>
  </conditionalFormatting>
  <conditionalFormatting sqref="F19:AJ28">
    <cfRule type="expression" dxfId="14" priority="1">
      <formula>F19="休"</formula>
    </cfRule>
    <cfRule type="expression" dxfId="13" priority="2">
      <formula>F19="工"</formula>
    </cfRule>
    <cfRule type="expression" dxfId="12" priority="3">
      <formula>F19="×"</formula>
    </cfRule>
  </conditionalFormatting>
  <dataValidations count="1">
    <dataValidation type="list" allowBlank="1" showInputMessage="1" showErrorMessage="1" sqref="F19:AJ28" xr:uid="{ABDA09DD-777B-4324-85AA-97AAF4867D35}">
      <formula1>$BJ$8:$BJ$10</formula1>
    </dataValidation>
  </dataValidations>
  <pageMargins left="0.25" right="0.25" top="0.75" bottom="0.75" header="0.3" footer="0.3"/>
  <pageSetup paperSize="9" scale="47" orientation="landscape" r:id="rId1"/>
  <drawing r:id="rId2"/>
  <legacyDrawing r:id="rId3"/>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97F59D6-A84B-470C-8551-D67F68265401}">
  <sheetPr>
    <pageSetUpPr fitToPage="1"/>
  </sheetPr>
  <dimension ref="D2:BT39"/>
  <sheetViews>
    <sheetView showGridLines="0" view="pageBreakPreview" topLeftCell="E1" zoomScale="70" zoomScaleNormal="100" zoomScaleSheetLayoutView="70" workbookViewId="0">
      <selection activeCell="AM13" sqref="AM13"/>
    </sheetView>
  </sheetViews>
  <sheetFormatPr defaultRowHeight="13.2"/>
  <cols>
    <col min="3" max="3" width="3.33203125" bestFit="1" customWidth="1"/>
    <col min="4" max="4" width="18.6640625" customWidth="1"/>
    <col min="5" max="5" width="10.6640625" customWidth="1"/>
    <col min="6" max="36" width="3.6640625" customWidth="1"/>
    <col min="37" max="38" width="5.21875" customWidth="1"/>
    <col min="39" max="39" width="7.109375" customWidth="1"/>
    <col min="40" max="40" width="8.44140625" bestFit="1" customWidth="1"/>
    <col min="41" max="42" width="5.21875" customWidth="1"/>
    <col min="43" max="43" width="8.44140625" customWidth="1"/>
    <col min="44" max="44" width="7.77734375" customWidth="1"/>
    <col min="45" max="46" width="5.21875" customWidth="1"/>
    <col min="47" max="47" width="7.88671875" customWidth="1"/>
    <col min="48" max="48" width="8.109375" customWidth="1"/>
    <col min="49" max="50" width="5.21875" customWidth="1"/>
    <col min="51" max="51" width="7.88671875" customWidth="1"/>
    <col min="52" max="52" width="8.109375" customWidth="1"/>
    <col min="53" max="54" width="5.21875" customWidth="1"/>
    <col min="55" max="55" width="7.88671875" customWidth="1"/>
    <col min="56" max="56" width="8.109375" customWidth="1"/>
    <col min="57" max="58" width="5.21875" bestFit="1" customWidth="1"/>
    <col min="59" max="59" width="10.44140625" customWidth="1"/>
    <col min="60" max="60" width="8.44140625" bestFit="1" customWidth="1"/>
    <col min="61" max="62" width="6.6640625" customWidth="1"/>
    <col min="63" max="63" width="8.109375" customWidth="1"/>
    <col min="64" max="64" width="8.44140625" bestFit="1" customWidth="1"/>
  </cols>
  <sheetData>
    <row r="2" spans="4:64">
      <c r="N2" s="7"/>
      <c r="AE2" s="21"/>
      <c r="AF2" s="79"/>
      <c r="AG2" s="79"/>
      <c r="AH2" s="22"/>
    </row>
    <row r="3" spans="4:64">
      <c r="AE3" s="21"/>
      <c r="AF3" s="80"/>
      <c r="AG3" s="79"/>
      <c r="AH3" s="22"/>
    </row>
    <row r="6" spans="4:64" ht="18.75" customHeight="1">
      <c r="D6" s="1" t="s">
        <v>56</v>
      </c>
      <c r="O6" s="9"/>
      <c r="P6" s="9"/>
      <c r="Q6" s="9"/>
      <c r="R6" s="9"/>
      <c r="S6" s="9"/>
      <c r="T6" s="9"/>
      <c r="U6" s="9"/>
      <c r="V6" s="9"/>
      <c r="W6" s="9"/>
      <c r="X6" s="9"/>
      <c r="Y6" s="9"/>
      <c r="Z6" s="9"/>
      <c r="AA6" s="9"/>
      <c r="AB6" s="9"/>
      <c r="AC6" s="9"/>
      <c r="AD6" s="9"/>
    </row>
    <row r="7" spans="4:64" ht="13.5" customHeight="1">
      <c r="N7" s="8"/>
      <c r="BJ7" s="6" t="s">
        <v>7</v>
      </c>
    </row>
    <row r="8" spans="4:64" ht="18">
      <c r="D8" s="60" t="s">
        <v>20</v>
      </c>
      <c r="E8" s="60"/>
      <c r="F8" s="60"/>
      <c r="G8" s="62" t="str">
        <f>'様式２（記入例） (1ヶ月目)'!G8</f>
        <v>〇〇工事</v>
      </c>
      <c r="H8" s="62"/>
      <c r="I8" s="62"/>
      <c r="J8" s="62"/>
      <c r="K8" s="62"/>
      <c r="L8" s="62"/>
      <c r="M8" s="62"/>
      <c r="N8" s="62"/>
      <c r="O8" s="62"/>
      <c r="P8" s="62"/>
      <c r="Q8" s="62"/>
      <c r="R8" s="62"/>
      <c r="S8" s="62"/>
      <c r="T8" s="62"/>
      <c r="U8" s="62"/>
      <c r="V8" s="2"/>
      <c r="W8" s="2"/>
      <c r="X8" s="2"/>
      <c r="Y8" s="52" t="s">
        <v>42</v>
      </c>
      <c r="Z8" s="52"/>
      <c r="AA8" s="52"/>
      <c r="AB8" s="52"/>
      <c r="AC8" s="52"/>
      <c r="AD8" s="52"/>
      <c r="AE8" s="52"/>
      <c r="AF8" s="52"/>
      <c r="AG8" s="52"/>
      <c r="AH8" s="52"/>
      <c r="AI8" s="2"/>
      <c r="AJ8" s="2"/>
      <c r="AK8" s="2"/>
      <c r="AL8" s="2"/>
      <c r="AM8" s="2"/>
      <c r="AN8" s="2"/>
      <c r="AO8" s="2"/>
      <c r="AP8" s="2"/>
      <c r="AQ8" s="2"/>
      <c r="AR8" s="2"/>
      <c r="AS8" s="2"/>
      <c r="AT8" s="2"/>
      <c r="AU8" s="2"/>
      <c r="AV8" s="2"/>
      <c r="AW8" s="2"/>
      <c r="AX8" s="2"/>
      <c r="AY8" s="2"/>
      <c r="AZ8" s="2"/>
      <c r="BA8" s="2"/>
      <c r="BB8" s="2"/>
      <c r="BC8" s="2"/>
      <c r="BD8" s="2"/>
      <c r="BE8" s="2"/>
      <c r="BF8" s="2"/>
      <c r="BG8" s="2"/>
      <c r="BH8" s="2"/>
      <c r="BI8" s="2"/>
      <c r="BJ8" s="5" t="s">
        <v>37</v>
      </c>
    </row>
    <row r="9" spans="4:64" ht="18">
      <c r="D9" s="60" t="s">
        <v>21</v>
      </c>
      <c r="E9" s="60"/>
      <c r="F9" s="60"/>
      <c r="G9" s="62" t="str">
        <f>'様式２（記入例） (1ヶ月目)'!G9</f>
        <v>さいたま市</v>
      </c>
      <c r="H9" s="62"/>
      <c r="I9" s="62"/>
      <c r="J9" s="62"/>
      <c r="K9" s="62"/>
      <c r="L9" s="62"/>
      <c r="M9" s="62"/>
      <c r="N9" s="62"/>
      <c r="O9" s="62"/>
      <c r="P9" s="62"/>
      <c r="Q9" s="62"/>
      <c r="R9" s="62"/>
      <c r="S9" s="62"/>
      <c r="T9" s="62"/>
      <c r="U9" s="62"/>
      <c r="V9" s="2"/>
      <c r="W9" s="2"/>
      <c r="X9" s="2"/>
      <c r="Y9" s="53" t="s">
        <v>69</v>
      </c>
      <c r="Z9" s="54"/>
      <c r="AA9" s="54"/>
      <c r="AB9" s="54"/>
      <c r="AC9" s="55"/>
      <c r="AD9" s="53" t="str">
        <f>IF(COUNTIF(AK29:BD29,"×")&gt;0,"未達成","達成")</f>
        <v>達成</v>
      </c>
      <c r="AE9" s="54"/>
      <c r="AF9" s="54"/>
      <c r="AG9" s="54"/>
      <c r="AH9" s="55"/>
      <c r="AI9" s="2"/>
      <c r="AJ9" s="2"/>
      <c r="AK9" s="2"/>
      <c r="AL9" s="2"/>
      <c r="AM9" s="2"/>
      <c r="AN9" s="2"/>
      <c r="AO9" s="2"/>
      <c r="AP9" s="2"/>
      <c r="AQ9" s="2"/>
      <c r="AR9" s="2"/>
      <c r="AS9" s="2"/>
      <c r="AT9" s="2"/>
      <c r="AU9" s="2"/>
      <c r="AV9" s="2"/>
      <c r="AW9" s="2"/>
      <c r="AX9" s="2"/>
      <c r="AY9" s="2"/>
      <c r="AZ9" s="2"/>
      <c r="BA9" s="2"/>
      <c r="BB9" s="2"/>
      <c r="BC9" s="2"/>
      <c r="BD9" s="2"/>
      <c r="BE9" s="2"/>
      <c r="BF9" s="2"/>
      <c r="BG9" s="2"/>
      <c r="BH9" s="2"/>
      <c r="BI9" s="2"/>
      <c r="BJ9" s="19" t="s">
        <v>5</v>
      </c>
    </row>
    <row r="10" spans="4:64" ht="18">
      <c r="D10" s="60" t="s">
        <v>22</v>
      </c>
      <c r="E10" s="60"/>
      <c r="F10" s="60"/>
      <c r="G10" s="61">
        <f>'様式２（記入例） (1ヶ月目)'!G10</f>
        <v>45931</v>
      </c>
      <c r="H10" s="61"/>
      <c r="I10" s="61"/>
      <c r="J10" s="61"/>
      <c r="K10" s="61"/>
      <c r="L10" s="61"/>
      <c r="M10" s="61"/>
      <c r="N10" s="17" t="s">
        <v>23</v>
      </c>
      <c r="O10" s="61">
        <f>'様式２（記入例） (1ヶ月目)'!O10</f>
        <v>46295</v>
      </c>
      <c r="P10" s="61"/>
      <c r="Q10" s="61"/>
      <c r="R10" s="61"/>
      <c r="S10" s="61"/>
      <c r="T10" s="61"/>
      <c r="U10" s="61"/>
      <c r="V10" s="2"/>
      <c r="W10" s="2"/>
      <c r="X10" s="2"/>
      <c r="Y10" s="53" t="s">
        <v>41</v>
      </c>
      <c r="Z10" s="54"/>
      <c r="AA10" s="54"/>
      <c r="AB10" s="54"/>
      <c r="AC10" s="55"/>
      <c r="AD10" s="53" t="str">
        <f>IF(COUNTIF(BH29,"×")&gt;0,"未達成","達成")</f>
        <v>達成</v>
      </c>
      <c r="AE10" s="54"/>
      <c r="AF10" s="54"/>
      <c r="AG10" s="54"/>
      <c r="AH10" s="55"/>
      <c r="AI10" s="2"/>
      <c r="AJ10" s="2"/>
      <c r="AK10" s="2"/>
      <c r="AL10" s="2"/>
      <c r="AM10" s="2"/>
      <c r="AN10" s="2"/>
      <c r="AO10" s="2"/>
      <c r="AP10" s="2"/>
      <c r="AQ10" s="2"/>
      <c r="AR10" s="2"/>
      <c r="AS10" s="2"/>
      <c r="AT10" s="2"/>
      <c r="AU10" s="2"/>
      <c r="AV10" s="2"/>
      <c r="AW10" s="2"/>
      <c r="AX10" s="2"/>
      <c r="AY10" s="2"/>
      <c r="AZ10" s="2"/>
      <c r="BA10" s="2"/>
      <c r="BB10" s="2"/>
      <c r="BC10" s="2"/>
      <c r="BD10" s="2"/>
      <c r="BE10" s="2"/>
      <c r="BF10" s="2"/>
      <c r="BG10" s="2"/>
      <c r="BH10" s="2"/>
      <c r="BI10" s="2"/>
      <c r="BJ10" s="6" t="s">
        <v>30</v>
      </c>
    </row>
    <row r="11" spans="4:64" ht="18">
      <c r="D11" s="60" t="s">
        <v>24</v>
      </c>
      <c r="E11" s="60"/>
      <c r="F11" s="60"/>
      <c r="G11" s="60"/>
      <c r="H11" s="61">
        <f>'様式２（記入例） (1ヶ月目)'!H11</f>
        <v>45931</v>
      </c>
      <c r="I11" s="61"/>
      <c r="J11" s="61"/>
      <c r="K11" s="61"/>
      <c r="L11" s="61"/>
      <c r="M11" s="60" t="s">
        <v>25</v>
      </c>
      <c r="N11" s="60"/>
      <c r="O11" s="60"/>
      <c r="P11" s="60"/>
      <c r="Q11" s="61">
        <f>'様式２（記入例） (1ヶ月目)'!Q11</f>
        <v>46295</v>
      </c>
      <c r="R11" s="61"/>
      <c r="S11" s="61"/>
      <c r="T11" s="61"/>
      <c r="U11" s="61"/>
      <c r="V11" s="2"/>
      <c r="W11" s="2"/>
      <c r="X11" s="2"/>
      <c r="Y11" s="2"/>
      <c r="Z11" s="2"/>
      <c r="AA11" s="2"/>
      <c r="AB11" s="2"/>
      <c r="AC11" s="2"/>
      <c r="AD11" s="2"/>
      <c r="AE11" s="2"/>
      <c r="AF11" s="2"/>
      <c r="AG11" s="2"/>
      <c r="AH11" s="2"/>
      <c r="AI11" s="2"/>
      <c r="AJ11" s="2"/>
      <c r="AK11" s="2"/>
      <c r="AL11" s="2"/>
      <c r="AM11" s="2"/>
      <c r="AN11" s="2"/>
      <c r="AO11" s="2"/>
      <c r="AP11" s="2"/>
      <c r="AQ11" s="2"/>
      <c r="AR11" s="2"/>
      <c r="AS11" s="2"/>
      <c r="AT11" s="2"/>
      <c r="AU11" s="2"/>
      <c r="AV11" s="2"/>
      <c r="AW11" s="2"/>
      <c r="AX11" s="2"/>
      <c r="AY11" s="2"/>
    </row>
    <row r="12" spans="4:64" ht="18">
      <c r="D12" s="60" t="s">
        <v>26</v>
      </c>
      <c r="E12" s="60"/>
      <c r="F12" s="60"/>
      <c r="G12" s="62" t="str">
        <f>'様式２（記入例） (1ヶ月目)'!G12</f>
        <v>○○建設株式会社</v>
      </c>
      <c r="H12" s="62"/>
      <c r="I12" s="62"/>
      <c r="J12" s="62"/>
      <c r="K12" s="62"/>
      <c r="L12" s="62"/>
      <c r="M12" s="62"/>
      <c r="N12" s="62"/>
      <c r="O12" s="62"/>
      <c r="P12" s="62"/>
      <c r="Q12" s="62"/>
      <c r="R12" s="62"/>
      <c r="S12" s="62"/>
      <c r="T12" s="62"/>
      <c r="U12" s="62"/>
      <c r="V12" s="2"/>
      <c r="W12" s="2"/>
      <c r="X12" s="2"/>
      <c r="Y12" s="2"/>
      <c r="Z12" s="2"/>
      <c r="AA12" s="2"/>
      <c r="AB12" s="2"/>
      <c r="AC12" s="2"/>
      <c r="AD12" s="2"/>
      <c r="AE12" s="2"/>
      <c r="AF12" s="2"/>
      <c r="AG12" s="2"/>
      <c r="AH12" s="2"/>
      <c r="AI12" s="2"/>
      <c r="AJ12" s="2"/>
      <c r="AK12" s="2"/>
      <c r="AL12" s="2"/>
      <c r="AN12" s="3"/>
      <c r="AO12" s="2"/>
      <c r="AP12" s="2"/>
      <c r="AQ12" s="2"/>
      <c r="AR12" s="2"/>
      <c r="AS12" s="2"/>
      <c r="AT12" s="2"/>
      <c r="AU12" s="2"/>
      <c r="AV12" s="2"/>
      <c r="AW12" s="2"/>
      <c r="AX12" s="2"/>
      <c r="AY12" s="2"/>
      <c r="AZ12" s="2"/>
      <c r="BA12" s="2"/>
      <c r="BB12" s="2"/>
      <c r="BC12" s="2"/>
      <c r="BD12" s="2"/>
      <c r="BE12" s="3"/>
      <c r="BF12" s="3"/>
      <c r="BH12" s="3"/>
      <c r="BJ12" s="3"/>
      <c r="BL12" s="3"/>
    </row>
    <row r="13" spans="4:64" ht="18">
      <c r="D13" s="18"/>
      <c r="E13" s="18"/>
      <c r="F13" s="20">
        <f>IFERROR(WEEKNUM(F16,2),"")</f>
        <v>27</v>
      </c>
      <c r="G13" s="20">
        <f t="shared" ref="G13:AJ13" si="0">IFERROR(WEEKNUM(G16,2),"")</f>
        <v>27</v>
      </c>
      <c r="H13" s="20">
        <f t="shared" si="0"/>
        <v>27</v>
      </c>
      <c r="I13" s="20">
        <f t="shared" si="0"/>
        <v>27</v>
      </c>
      <c r="J13" s="20">
        <f t="shared" si="0"/>
        <v>27</v>
      </c>
      <c r="K13" s="20">
        <f t="shared" si="0"/>
        <v>28</v>
      </c>
      <c r="L13" s="20">
        <f t="shared" si="0"/>
        <v>28</v>
      </c>
      <c r="M13" s="20">
        <f t="shared" si="0"/>
        <v>28</v>
      </c>
      <c r="N13" s="20">
        <f t="shared" si="0"/>
        <v>28</v>
      </c>
      <c r="O13" s="20">
        <f t="shared" si="0"/>
        <v>28</v>
      </c>
      <c r="P13" s="20">
        <f t="shared" si="0"/>
        <v>28</v>
      </c>
      <c r="Q13" s="20">
        <f t="shared" si="0"/>
        <v>28</v>
      </c>
      <c r="R13" s="20">
        <f t="shared" si="0"/>
        <v>29</v>
      </c>
      <c r="S13" s="20">
        <f t="shared" si="0"/>
        <v>29</v>
      </c>
      <c r="T13" s="20">
        <f t="shared" si="0"/>
        <v>29</v>
      </c>
      <c r="U13" s="20">
        <f t="shared" si="0"/>
        <v>29</v>
      </c>
      <c r="V13" s="20">
        <f t="shared" si="0"/>
        <v>29</v>
      </c>
      <c r="W13" s="20">
        <f t="shared" si="0"/>
        <v>29</v>
      </c>
      <c r="X13" s="20">
        <f t="shared" si="0"/>
        <v>29</v>
      </c>
      <c r="Y13" s="20">
        <f t="shared" si="0"/>
        <v>30</v>
      </c>
      <c r="Z13" s="20">
        <f t="shared" si="0"/>
        <v>30</v>
      </c>
      <c r="AA13" s="20">
        <f t="shared" si="0"/>
        <v>30</v>
      </c>
      <c r="AB13" s="20">
        <f t="shared" si="0"/>
        <v>30</v>
      </c>
      <c r="AC13" s="20">
        <f t="shared" si="0"/>
        <v>30</v>
      </c>
      <c r="AD13" s="20">
        <f t="shared" si="0"/>
        <v>30</v>
      </c>
      <c r="AE13" s="20">
        <f t="shared" si="0"/>
        <v>30</v>
      </c>
      <c r="AF13" s="20">
        <f t="shared" si="0"/>
        <v>31</v>
      </c>
      <c r="AG13" s="20">
        <f t="shared" si="0"/>
        <v>31</v>
      </c>
      <c r="AH13" s="20">
        <f t="shared" si="0"/>
        <v>31</v>
      </c>
      <c r="AI13" s="20">
        <f t="shared" si="0"/>
        <v>31</v>
      </c>
      <c r="AJ13" s="20">
        <f t="shared" si="0"/>
        <v>31</v>
      </c>
      <c r="AK13" s="2"/>
      <c r="AL13" s="2"/>
      <c r="AN13" s="3"/>
      <c r="AO13" s="2"/>
      <c r="AP13" s="2"/>
      <c r="AQ13" s="2"/>
      <c r="AR13" s="2"/>
      <c r="AS13" s="2"/>
      <c r="AT13" s="2"/>
      <c r="AU13" s="2"/>
      <c r="AV13" s="2"/>
      <c r="AW13" s="2"/>
      <c r="AX13" s="2"/>
      <c r="AY13" s="2"/>
      <c r="AZ13" s="2"/>
      <c r="BA13" s="2"/>
      <c r="BB13" s="2"/>
      <c r="BC13" s="2"/>
      <c r="BD13" s="2"/>
      <c r="BE13" s="3"/>
      <c r="BF13" s="3"/>
      <c r="BH13" s="3"/>
      <c r="BJ13" s="3"/>
      <c r="BL13" s="3"/>
    </row>
    <row r="14" spans="4:64" ht="18" customHeight="1">
      <c r="D14" s="46" t="s">
        <v>0</v>
      </c>
      <c r="E14" s="49" t="s">
        <v>1</v>
      </c>
      <c r="F14" s="63">
        <f>YEAR(M14)</f>
        <v>2026</v>
      </c>
      <c r="G14" s="64"/>
      <c r="H14" s="64"/>
      <c r="I14" s="64"/>
      <c r="J14" s="64"/>
      <c r="K14" s="64"/>
      <c r="L14" s="67" t="s">
        <v>27</v>
      </c>
      <c r="M14" s="69">
        <f>EDATE('様式２（記入例） (1ヶ月目)'!M$14,9)</f>
        <v>46204</v>
      </c>
      <c r="N14" s="69"/>
      <c r="O14" s="56" t="s">
        <v>28</v>
      </c>
      <c r="P14" s="56"/>
      <c r="Q14" s="56" t="s">
        <v>29</v>
      </c>
      <c r="R14" s="56"/>
      <c r="S14" s="56"/>
      <c r="T14" s="56"/>
      <c r="U14" s="56"/>
      <c r="V14" s="56"/>
      <c r="W14" s="56"/>
      <c r="X14" s="56"/>
      <c r="Y14" s="56"/>
      <c r="Z14" s="56"/>
      <c r="AA14" s="56"/>
      <c r="AB14" s="56"/>
      <c r="AC14" s="56"/>
      <c r="AD14" s="56"/>
      <c r="AE14" s="56"/>
      <c r="AF14" s="56"/>
      <c r="AG14" s="56"/>
      <c r="AH14" s="56"/>
      <c r="AI14" s="56"/>
      <c r="AJ14" s="58"/>
      <c r="AK14" s="81" t="s">
        <v>16</v>
      </c>
      <c r="AL14" s="81"/>
      <c r="AM14" s="81"/>
      <c r="AN14" s="81"/>
      <c r="AO14" s="73" t="s">
        <v>15</v>
      </c>
      <c r="AP14" s="74"/>
      <c r="AQ14" s="74"/>
      <c r="AR14" s="75"/>
      <c r="AS14" s="73" t="s">
        <v>14</v>
      </c>
      <c r="AT14" s="74"/>
      <c r="AU14" s="74"/>
      <c r="AV14" s="75"/>
      <c r="AW14" s="73" t="s">
        <v>13</v>
      </c>
      <c r="AX14" s="74"/>
      <c r="AY14" s="74"/>
      <c r="AZ14" s="75"/>
      <c r="BA14" s="73" t="s">
        <v>17</v>
      </c>
      <c r="BB14" s="74"/>
      <c r="BC14" s="74"/>
      <c r="BD14" s="75"/>
      <c r="BE14" s="44" t="s">
        <v>19</v>
      </c>
      <c r="BF14" s="78"/>
      <c r="BG14" s="78"/>
      <c r="BH14" s="45"/>
    </row>
    <row r="15" spans="4:64" ht="18.75" customHeight="1">
      <c r="D15" s="47"/>
      <c r="E15" s="50"/>
      <c r="F15" s="65"/>
      <c r="G15" s="66"/>
      <c r="H15" s="66"/>
      <c r="I15" s="66"/>
      <c r="J15" s="66"/>
      <c r="K15" s="66"/>
      <c r="L15" s="68"/>
      <c r="M15" s="70"/>
      <c r="N15" s="70"/>
      <c r="O15" s="57"/>
      <c r="P15" s="57"/>
      <c r="Q15" s="57"/>
      <c r="R15" s="57"/>
      <c r="S15" s="57"/>
      <c r="T15" s="57"/>
      <c r="U15" s="57"/>
      <c r="V15" s="57"/>
      <c r="W15" s="57"/>
      <c r="X15" s="57"/>
      <c r="Y15" s="57"/>
      <c r="Z15" s="57"/>
      <c r="AA15" s="57"/>
      <c r="AB15" s="57"/>
      <c r="AC15" s="57"/>
      <c r="AD15" s="57"/>
      <c r="AE15" s="57"/>
      <c r="AF15" s="57"/>
      <c r="AG15" s="57"/>
      <c r="AH15" s="57"/>
      <c r="AI15" s="57"/>
      <c r="AJ15" s="59"/>
      <c r="AK15" s="77" t="s">
        <v>8</v>
      </c>
      <c r="AL15" s="77" t="s">
        <v>6</v>
      </c>
      <c r="AM15" s="77" t="s">
        <v>9</v>
      </c>
      <c r="AN15" s="71" t="s">
        <v>10</v>
      </c>
      <c r="AO15" s="77" t="s">
        <v>8</v>
      </c>
      <c r="AP15" s="77" t="s">
        <v>6</v>
      </c>
      <c r="AQ15" s="77" t="s">
        <v>9</v>
      </c>
      <c r="AR15" s="71" t="s">
        <v>10</v>
      </c>
      <c r="AS15" s="77" t="s">
        <v>8</v>
      </c>
      <c r="AT15" s="77" t="s">
        <v>6</v>
      </c>
      <c r="AU15" s="77" t="s">
        <v>9</v>
      </c>
      <c r="AV15" s="71" t="s">
        <v>10</v>
      </c>
      <c r="AW15" s="77" t="s">
        <v>8</v>
      </c>
      <c r="AX15" s="77" t="s">
        <v>6</v>
      </c>
      <c r="AY15" s="77" t="s">
        <v>9</v>
      </c>
      <c r="AZ15" s="71" t="s">
        <v>10</v>
      </c>
      <c r="BA15" s="77" t="s">
        <v>8</v>
      </c>
      <c r="BB15" s="77" t="s">
        <v>6</v>
      </c>
      <c r="BC15" s="77" t="s">
        <v>9</v>
      </c>
      <c r="BD15" s="71" t="s">
        <v>10</v>
      </c>
      <c r="BE15" s="77" t="s">
        <v>8</v>
      </c>
      <c r="BF15" s="77" t="s">
        <v>6</v>
      </c>
      <c r="BG15" s="77" t="s">
        <v>9</v>
      </c>
      <c r="BH15" s="71" t="s">
        <v>18</v>
      </c>
    </row>
    <row r="16" spans="4:64" ht="16.2" customHeight="1">
      <c r="D16" s="47"/>
      <c r="E16" s="50"/>
      <c r="F16" s="14">
        <f>EOMONTH(M14,-1)+1</f>
        <v>46204</v>
      </c>
      <c r="G16" s="15">
        <f>IF(F16="","",IF(MONTH(F16+1)=MONTH(F16),F16+1,""))</f>
        <v>46205</v>
      </c>
      <c r="H16" s="15">
        <f>IF(G16="","",IF(MONTH(G16+1)=MONTH(G16),G16+1,""))</f>
        <v>46206</v>
      </c>
      <c r="I16" s="15">
        <f t="shared" ref="I16:AJ16" si="1">IF(H16="","",IF(MONTH(H16+1)=MONTH(H16),H16+1,""))</f>
        <v>46207</v>
      </c>
      <c r="J16" s="15">
        <f t="shared" si="1"/>
        <v>46208</v>
      </c>
      <c r="K16" s="15">
        <f t="shared" si="1"/>
        <v>46209</v>
      </c>
      <c r="L16" s="15">
        <f t="shared" si="1"/>
        <v>46210</v>
      </c>
      <c r="M16" s="15">
        <f t="shared" si="1"/>
        <v>46211</v>
      </c>
      <c r="N16" s="15">
        <f>IF(M16="","",IF(MONTH(M16+1)=MONTH(M16),M16+1,""))</f>
        <v>46212</v>
      </c>
      <c r="O16" s="15">
        <f t="shared" si="1"/>
        <v>46213</v>
      </c>
      <c r="P16" s="15">
        <f t="shared" si="1"/>
        <v>46214</v>
      </c>
      <c r="Q16" s="15">
        <f t="shared" si="1"/>
        <v>46215</v>
      </c>
      <c r="R16" s="15">
        <f t="shared" si="1"/>
        <v>46216</v>
      </c>
      <c r="S16" s="15">
        <f>IF(R16="","",IF(MONTH(R16+1)=MONTH(R16),R16+1,""))</f>
        <v>46217</v>
      </c>
      <c r="T16" s="15">
        <f t="shared" si="1"/>
        <v>46218</v>
      </c>
      <c r="U16" s="15">
        <f t="shared" si="1"/>
        <v>46219</v>
      </c>
      <c r="V16" s="15">
        <f t="shared" si="1"/>
        <v>46220</v>
      </c>
      <c r="W16" s="15">
        <f t="shared" si="1"/>
        <v>46221</v>
      </c>
      <c r="X16" s="15">
        <f t="shared" si="1"/>
        <v>46222</v>
      </c>
      <c r="Y16" s="15">
        <f t="shared" si="1"/>
        <v>46223</v>
      </c>
      <c r="Z16" s="15">
        <f t="shared" si="1"/>
        <v>46224</v>
      </c>
      <c r="AA16" s="15">
        <f t="shared" si="1"/>
        <v>46225</v>
      </c>
      <c r="AB16" s="15">
        <f>IF(AA16="","",IF(MONTH(AA16+1)=MONTH(AA16),AA16+1,""))</f>
        <v>46226</v>
      </c>
      <c r="AC16" s="15">
        <f t="shared" si="1"/>
        <v>46227</v>
      </c>
      <c r="AD16" s="15">
        <f t="shared" si="1"/>
        <v>46228</v>
      </c>
      <c r="AE16" s="15">
        <f t="shared" si="1"/>
        <v>46229</v>
      </c>
      <c r="AF16" s="15">
        <f t="shared" si="1"/>
        <v>46230</v>
      </c>
      <c r="AG16" s="15">
        <f t="shared" si="1"/>
        <v>46231</v>
      </c>
      <c r="AH16" s="15">
        <f t="shared" si="1"/>
        <v>46232</v>
      </c>
      <c r="AI16" s="15">
        <f t="shared" si="1"/>
        <v>46233</v>
      </c>
      <c r="AJ16" s="16">
        <f t="shared" si="1"/>
        <v>46234</v>
      </c>
      <c r="AK16" s="82"/>
      <c r="AL16" s="82"/>
      <c r="AM16" s="77"/>
      <c r="AN16" s="72"/>
      <c r="AO16" s="82"/>
      <c r="AP16" s="82"/>
      <c r="AQ16" s="77"/>
      <c r="AR16" s="72"/>
      <c r="AS16" s="82"/>
      <c r="AT16" s="82"/>
      <c r="AU16" s="77"/>
      <c r="AV16" s="72"/>
      <c r="AW16" s="82"/>
      <c r="AX16" s="82"/>
      <c r="AY16" s="77"/>
      <c r="AZ16" s="72"/>
      <c r="BA16" s="82"/>
      <c r="BB16" s="82"/>
      <c r="BC16" s="77"/>
      <c r="BD16" s="72"/>
      <c r="BE16" s="82"/>
      <c r="BF16" s="82"/>
      <c r="BG16" s="77"/>
      <c r="BH16" s="72"/>
    </row>
    <row r="17" spans="4:72" ht="18">
      <c r="D17" s="48"/>
      <c r="E17" s="51"/>
      <c r="F17" s="31">
        <f>F16</f>
        <v>46204</v>
      </c>
      <c r="G17" s="31">
        <f t="shared" ref="G17:AJ17" si="2">G16</f>
        <v>46205</v>
      </c>
      <c r="H17" s="31">
        <f t="shared" si="2"/>
        <v>46206</v>
      </c>
      <c r="I17" s="31">
        <f t="shared" si="2"/>
        <v>46207</v>
      </c>
      <c r="J17" s="31">
        <f t="shared" si="2"/>
        <v>46208</v>
      </c>
      <c r="K17" s="31">
        <f t="shared" si="2"/>
        <v>46209</v>
      </c>
      <c r="L17" s="31">
        <f t="shared" si="2"/>
        <v>46210</v>
      </c>
      <c r="M17" s="31">
        <f t="shared" si="2"/>
        <v>46211</v>
      </c>
      <c r="N17" s="31">
        <f t="shared" si="2"/>
        <v>46212</v>
      </c>
      <c r="O17" s="31">
        <f t="shared" si="2"/>
        <v>46213</v>
      </c>
      <c r="P17" s="31">
        <f t="shared" si="2"/>
        <v>46214</v>
      </c>
      <c r="Q17" s="31">
        <f t="shared" si="2"/>
        <v>46215</v>
      </c>
      <c r="R17" s="31">
        <f t="shared" si="2"/>
        <v>46216</v>
      </c>
      <c r="S17" s="31">
        <f t="shared" si="2"/>
        <v>46217</v>
      </c>
      <c r="T17" s="31">
        <f t="shared" si="2"/>
        <v>46218</v>
      </c>
      <c r="U17" s="31">
        <f t="shared" si="2"/>
        <v>46219</v>
      </c>
      <c r="V17" s="31">
        <f t="shared" si="2"/>
        <v>46220</v>
      </c>
      <c r="W17" s="31">
        <f t="shared" si="2"/>
        <v>46221</v>
      </c>
      <c r="X17" s="31">
        <f t="shared" si="2"/>
        <v>46222</v>
      </c>
      <c r="Y17" s="31">
        <f t="shared" si="2"/>
        <v>46223</v>
      </c>
      <c r="Z17" s="31">
        <f t="shared" si="2"/>
        <v>46224</v>
      </c>
      <c r="AA17" s="31">
        <f t="shared" si="2"/>
        <v>46225</v>
      </c>
      <c r="AB17" s="31">
        <f t="shared" si="2"/>
        <v>46226</v>
      </c>
      <c r="AC17" s="31">
        <f t="shared" si="2"/>
        <v>46227</v>
      </c>
      <c r="AD17" s="31">
        <f t="shared" si="2"/>
        <v>46228</v>
      </c>
      <c r="AE17" s="31">
        <f t="shared" si="2"/>
        <v>46229</v>
      </c>
      <c r="AF17" s="31">
        <f t="shared" si="2"/>
        <v>46230</v>
      </c>
      <c r="AG17" s="31">
        <f t="shared" si="2"/>
        <v>46231</v>
      </c>
      <c r="AH17" s="31">
        <f t="shared" si="2"/>
        <v>46232</v>
      </c>
      <c r="AI17" s="31">
        <f t="shared" si="2"/>
        <v>46233</v>
      </c>
      <c r="AJ17" s="31">
        <f t="shared" si="2"/>
        <v>46234</v>
      </c>
      <c r="AK17" s="32"/>
      <c r="AL17" s="32"/>
      <c r="AM17" s="33"/>
      <c r="AN17" s="34"/>
      <c r="AO17" s="32"/>
      <c r="AP17" s="32"/>
      <c r="AQ17" s="33"/>
      <c r="AR17" s="34"/>
      <c r="AS17" s="32"/>
      <c r="AT17" s="32"/>
      <c r="AU17" s="33"/>
      <c r="AV17" s="34"/>
      <c r="AW17" s="32"/>
      <c r="AX17" s="32"/>
      <c r="AY17" s="33"/>
      <c r="AZ17" s="34"/>
      <c r="BA17" s="32"/>
      <c r="BB17" s="32"/>
      <c r="BC17" s="33"/>
      <c r="BD17" s="34"/>
      <c r="BE17" s="32"/>
      <c r="BF17" s="32"/>
      <c r="BG17" s="33"/>
      <c r="BH17" s="34"/>
    </row>
    <row r="18" spans="4:72" ht="18">
      <c r="D18" s="44" t="s">
        <v>58</v>
      </c>
      <c r="E18" s="45"/>
      <c r="F18" s="30">
        <f>WEEKNUM(F17,2)-WEEKNUM(EOMONTH(F17,-1)+1,2)+1</f>
        <v>1</v>
      </c>
      <c r="G18" s="30">
        <f t="shared" ref="G18:AJ18" si="3">WEEKNUM(G17,2)-WEEKNUM(EOMONTH(G17,-1)+1,2)+1</f>
        <v>1</v>
      </c>
      <c r="H18" s="30">
        <f t="shared" si="3"/>
        <v>1</v>
      </c>
      <c r="I18" s="30">
        <f t="shared" si="3"/>
        <v>1</v>
      </c>
      <c r="J18" s="30">
        <f t="shared" si="3"/>
        <v>1</v>
      </c>
      <c r="K18" s="30">
        <f t="shared" si="3"/>
        <v>2</v>
      </c>
      <c r="L18" s="30">
        <f t="shared" si="3"/>
        <v>2</v>
      </c>
      <c r="M18" s="30">
        <f t="shared" si="3"/>
        <v>2</v>
      </c>
      <c r="N18" s="30">
        <f t="shared" si="3"/>
        <v>2</v>
      </c>
      <c r="O18" s="30">
        <f t="shared" si="3"/>
        <v>2</v>
      </c>
      <c r="P18" s="30">
        <f t="shared" si="3"/>
        <v>2</v>
      </c>
      <c r="Q18" s="30">
        <f t="shared" si="3"/>
        <v>2</v>
      </c>
      <c r="R18" s="30">
        <f t="shared" si="3"/>
        <v>3</v>
      </c>
      <c r="S18" s="30">
        <f t="shared" si="3"/>
        <v>3</v>
      </c>
      <c r="T18" s="30">
        <f t="shared" si="3"/>
        <v>3</v>
      </c>
      <c r="U18" s="30">
        <f t="shared" si="3"/>
        <v>3</v>
      </c>
      <c r="V18" s="30">
        <f t="shared" si="3"/>
        <v>3</v>
      </c>
      <c r="W18" s="30">
        <f t="shared" si="3"/>
        <v>3</v>
      </c>
      <c r="X18" s="30">
        <f t="shared" si="3"/>
        <v>3</v>
      </c>
      <c r="Y18" s="30">
        <f t="shared" si="3"/>
        <v>4</v>
      </c>
      <c r="Z18" s="30">
        <f t="shared" si="3"/>
        <v>4</v>
      </c>
      <c r="AA18" s="30">
        <f t="shared" si="3"/>
        <v>4</v>
      </c>
      <c r="AB18" s="30">
        <f t="shared" si="3"/>
        <v>4</v>
      </c>
      <c r="AC18" s="30">
        <f t="shared" si="3"/>
        <v>4</v>
      </c>
      <c r="AD18" s="30">
        <f t="shared" si="3"/>
        <v>4</v>
      </c>
      <c r="AE18" s="30">
        <f t="shared" si="3"/>
        <v>4</v>
      </c>
      <c r="AF18" s="30">
        <f t="shared" si="3"/>
        <v>5</v>
      </c>
      <c r="AG18" s="30">
        <f t="shared" si="3"/>
        <v>5</v>
      </c>
      <c r="AH18" s="30">
        <f t="shared" si="3"/>
        <v>5</v>
      </c>
      <c r="AI18" s="30">
        <f t="shared" si="3"/>
        <v>5</v>
      </c>
      <c r="AJ18" s="30">
        <f t="shared" si="3"/>
        <v>5</v>
      </c>
      <c r="AK18" s="32"/>
      <c r="AL18" s="32"/>
      <c r="AM18" s="33"/>
      <c r="AN18" s="34"/>
      <c r="AO18" s="32"/>
      <c r="AP18" s="32"/>
      <c r="AQ18" s="33"/>
      <c r="AR18" s="34"/>
      <c r="AS18" s="32"/>
      <c r="AT18" s="32"/>
      <c r="AU18" s="33"/>
      <c r="AV18" s="34"/>
      <c r="AW18" s="32"/>
      <c r="AX18" s="32"/>
      <c r="AY18" s="33"/>
      <c r="AZ18" s="34"/>
      <c r="BA18" s="32"/>
      <c r="BB18" s="32"/>
      <c r="BC18" s="33"/>
      <c r="BD18" s="34"/>
      <c r="BE18" s="32"/>
      <c r="BF18" s="32"/>
      <c r="BG18" s="33"/>
      <c r="BH18" s="34"/>
    </row>
    <row r="19" spans="4:72" ht="18">
      <c r="D19" s="4" t="s">
        <v>2</v>
      </c>
      <c r="E19" s="4" t="s">
        <v>31</v>
      </c>
      <c r="F19" s="29" t="s">
        <v>30</v>
      </c>
      <c r="G19" s="29" t="s">
        <v>30</v>
      </c>
      <c r="H19" s="29" t="s">
        <v>30</v>
      </c>
      <c r="I19" s="29" t="s">
        <v>5</v>
      </c>
      <c r="J19" s="29" t="s">
        <v>5</v>
      </c>
      <c r="K19" s="29" t="s">
        <v>30</v>
      </c>
      <c r="L19" s="29" t="s">
        <v>30</v>
      </c>
      <c r="M19" s="29" t="s">
        <v>30</v>
      </c>
      <c r="N19" s="29" t="s">
        <v>5</v>
      </c>
      <c r="O19" s="29" t="s">
        <v>30</v>
      </c>
      <c r="P19" s="29" t="s">
        <v>30</v>
      </c>
      <c r="Q19" s="29" t="s">
        <v>5</v>
      </c>
      <c r="R19" s="29" t="s">
        <v>30</v>
      </c>
      <c r="S19" s="29" t="s">
        <v>30</v>
      </c>
      <c r="T19" s="29" t="s">
        <v>30</v>
      </c>
      <c r="U19" s="29" t="s">
        <v>5</v>
      </c>
      <c r="V19" s="29" t="s">
        <v>30</v>
      </c>
      <c r="W19" s="29" t="s">
        <v>30</v>
      </c>
      <c r="X19" s="29" t="s">
        <v>5</v>
      </c>
      <c r="Y19" s="29" t="s">
        <v>30</v>
      </c>
      <c r="Z19" s="29" t="s">
        <v>30</v>
      </c>
      <c r="AA19" s="29" t="s">
        <v>30</v>
      </c>
      <c r="AB19" s="29" t="s">
        <v>5</v>
      </c>
      <c r="AC19" s="29" t="s">
        <v>30</v>
      </c>
      <c r="AD19" s="29" t="s">
        <v>30</v>
      </c>
      <c r="AE19" s="29" t="s">
        <v>5</v>
      </c>
      <c r="AF19" s="29" t="s">
        <v>30</v>
      </c>
      <c r="AG19" s="29" t="s">
        <v>30</v>
      </c>
      <c r="AH19" s="29" t="s">
        <v>30</v>
      </c>
      <c r="AI19" s="29" t="s">
        <v>30</v>
      </c>
      <c r="AJ19" s="29" t="s">
        <v>30</v>
      </c>
      <c r="AK19" s="23">
        <v>0</v>
      </c>
      <c r="AL19" s="23">
        <v>0</v>
      </c>
      <c r="AM19" s="10" t="str">
        <f>IF(AK19&lt;7,"-",IFERROR(AL19/AK19,"-"))</f>
        <v>-</v>
      </c>
      <c r="AN19" s="76" t="str">
        <f>IFERROR(AVERAGE(AM19:AM28),"-")</f>
        <v>-</v>
      </c>
      <c r="AO19" s="29">
        <f>AP19+COUNTIFS(F$13:AJ$13,WEEKNUM(F$16,2)+1,F19:AJ19,"工")</f>
        <v>7</v>
      </c>
      <c r="AP19" s="29">
        <f>IFERROR(COUNTIFS(F$13:AJ$13,WEEKNUM(F$16,2)+1,F19:AJ19,"休"),"-")</f>
        <v>2</v>
      </c>
      <c r="AQ19" s="10">
        <f>IF(AO19&lt;7,"-",IFERROR(AP19/AO19,"-"))</f>
        <v>0.2857142857142857</v>
      </c>
      <c r="AR19" s="76">
        <f>IFERROR(AVERAGE(AQ19:AQ28),"-")</f>
        <v>0.28571428571428564</v>
      </c>
      <c r="AS19" s="29">
        <f>AT19+COUNTIFS(F$13:AJ$13,WEEKNUM(F$16,2)+2,F19:AJ19,"工")</f>
        <v>7</v>
      </c>
      <c r="AT19" s="29">
        <f>IFERROR(COUNTIFS(F$13:AJ$13,WEEKNUM(F$16,2)+2,F19:AJ19,"休"),"-")</f>
        <v>2</v>
      </c>
      <c r="AU19" s="10">
        <f>IF(AS19&lt;7,"-",IFERROR(AT19/AS19,"-"))</f>
        <v>0.2857142857142857</v>
      </c>
      <c r="AV19" s="76">
        <f>IFERROR(AVERAGE(AU19:AU28),"-")</f>
        <v>0.28571428571428564</v>
      </c>
      <c r="AW19" s="29">
        <f>AX19+COUNTIFS(F$13:AJ$13,WEEKNUM(F$16,2)+3,F19:AJ19,"工")</f>
        <v>7</v>
      </c>
      <c r="AX19" s="29">
        <f>IFERROR(COUNTIFS(F$13:AJ$13,WEEKNUM(F$16,2)+3,F19:AJ19,"休"),"-")</f>
        <v>2</v>
      </c>
      <c r="AY19" s="10">
        <f>IF(AW19&lt;7,"-",IFERROR(AX19/AW19,"-"))</f>
        <v>0.2857142857142857</v>
      </c>
      <c r="AZ19" s="76">
        <f>IFERROR(AVERAGE(AY19:AY28),"-")</f>
        <v>0.28571428571428564</v>
      </c>
      <c r="BA19" s="23">
        <v>7</v>
      </c>
      <c r="BB19" s="23">
        <v>2</v>
      </c>
      <c r="BC19" s="10">
        <f>IF(BA19&lt;7,"-",IFERROR(BB19/BA19,"-"))</f>
        <v>0.2857142857142857</v>
      </c>
      <c r="BD19" s="76">
        <f>IFERROR(AVERAGE(BC19:BC28),"-")</f>
        <v>0.28571428571428564</v>
      </c>
      <c r="BE19" s="4">
        <f>COUNTIF(F19:AJ19,"工")+COUNTIF(F19:AJ19,"休")</f>
        <v>31</v>
      </c>
      <c r="BF19" s="4">
        <f>COUNTIF(F19:AJ19,"休")</f>
        <v>8</v>
      </c>
      <c r="BG19" s="10">
        <f>IFERROR(BF19/BE19,"-")</f>
        <v>0.25806451612903225</v>
      </c>
      <c r="BH19" s="76">
        <f>IFERROR(AVERAGE(BG19:BG28),"-")</f>
        <v>0.2857142857142857</v>
      </c>
    </row>
    <row r="20" spans="4:72" ht="21" customHeight="1">
      <c r="D20" s="4"/>
      <c r="E20" s="4" t="s">
        <v>32</v>
      </c>
      <c r="F20" s="29" t="s">
        <v>30</v>
      </c>
      <c r="G20" s="29" t="s">
        <v>30</v>
      </c>
      <c r="H20" s="29" t="s">
        <v>5</v>
      </c>
      <c r="I20" s="29" t="s">
        <v>30</v>
      </c>
      <c r="J20" s="29" t="s">
        <v>5</v>
      </c>
      <c r="K20" s="29" t="s">
        <v>30</v>
      </c>
      <c r="L20" s="29" t="s">
        <v>30</v>
      </c>
      <c r="M20" s="29" t="s">
        <v>30</v>
      </c>
      <c r="N20" s="29" t="s">
        <v>30</v>
      </c>
      <c r="O20" s="29" t="s">
        <v>5</v>
      </c>
      <c r="P20" s="29" t="s">
        <v>30</v>
      </c>
      <c r="Q20" s="29" t="s">
        <v>5</v>
      </c>
      <c r="R20" s="29" t="s">
        <v>30</v>
      </c>
      <c r="S20" s="29" t="s">
        <v>30</v>
      </c>
      <c r="T20" s="29" t="s">
        <v>30</v>
      </c>
      <c r="U20" s="29" t="s">
        <v>30</v>
      </c>
      <c r="V20" s="29" t="s">
        <v>5</v>
      </c>
      <c r="W20" s="29" t="s">
        <v>30</v>
      </c>
      <c r="X20" s="29" t="s">
        <v>5</v>
      </c>
      <c r="Y20" s="29" t="s">
        <v>30</v>
      </c>
      <c r="Z20" s="29" t="s">
        <v>30</v>
      </c>
      <c r="AA20" s="29" t="s">
        <v>30</v>
      </c>
      <c r="AB20" s="29" t="s">
        <v>30</v>
      </c>
      <c r="AC20" s="29" t="s">
        <v>5</v>
      </c>
      <c r="AD20" s="29" t="s">
        <v>30</v>
      </c>
      <c r="AE20" s="29" t="s">
        <v>5</v>
      </c>
      <c r="AF20" s="29" t="s">
        <v>30</v>
      </c>
      <c r="AG20" s="29" t="s">
        <v>30</v>
      </c>
      <c r="AH20" s="29" t="s">
        <v>30</v>
      </c>
      <c r="AI20" s="29" t="s">
        <v>30</v>
      </c>
      <c r="AJ20" s="29" t="s">
        <v>5</v>
      </c>
      <c r="AK20" s="23">
        <v>0</v>
      </c>
      <c r="AL20" s="23">
        <v>0</v>
      </c>
      <c r="AM20" s="10" t="str">
        <f t="shared" ref="AM20:AM28" si="4">IF(AK20&lt;7,"-",IFERROR(AL20/AK20,"-"))</f>
        <v>-</v>
      </c>
      <c r="AN20" s="76"/>
      <c r="AO20" s="29">
        <f t="shared" ref="AO20:AO28" si="5">AP20+COUNTIFS(F$13:AJ$13,WEEKNUM(F$16,2)+1,F20:AJ20,"工")</f>
        <v>7</v>
      </c>
      <c r="AP20" s="29">
        <f t="shared" ref="AP20:AP28" si="6">IFERROR(COUNTIFS(F$13:AJ$13,WEEKNUM(F$16,2)+1,F20:AJ20,"休"),"-")</f>
        <v>2</v>
      </c>
      <c r="AQ20" s="10">
        <f t="shared" ref="AQ20:AQ28" si="7">IF(AO20&lt;7,"-",IFERROR(AP20/AO20,"-"))</f>
        <v>0.2857142857142857</v>
      </c>
      <c r="AR20" s="76"/>
      <c r="AS20" s="29">
        <f t="shared" ref="AS20:AS28" si="8">AT20+COUNTIFS(F$13:AJ$13,WEEKNUM(F$16,2)+2,F20:AJ20,"工")</f>
        <v>7</v>
      </c>
      <c r="AT20" s="29">
        <f t="shared" ref="AT20:AT28" si="9">IFERROR(COUNTIFS(F$13:AJ$13,WEEKNUM(F$16,2)+2,F20:AJ20,"休"),"-")</f>
        <v>2</v>
      </c>
      <c r="AU20" s="10">
        <f t="shared" ref="AU20:AU28" si="10">IF(AS20&lt;7,"-",IFERROR(AT20/AS20,"-"))</f>
        <v>0.2857142857142857</v>
      </c>
      <c r="AV20" s="76"/>
      <c r="AW20" s="29">
        <f t="shared" ref="AW20:AW28" si="11">AX20+COUNTIFS(F$13:AJ$13,WEEKNUM(F$16,2)+3,F20:AJ20,"工")</f>
        <v>7</v>
      </c>
      <c r="AX20" s="29">
        <f t="shared" ref="AX20:AX28" si="12">IFERROR(COUNTIFS(F$13:AJ$13,WEEKNUM(F$16,2)+3,F20:AJ20,"休"),"-")</f>
        <v>2</v>
      </c>
      <c r="AY20" s="10">
        <f t="shared" ref="AY20:AY28" si="13">IF(AW20&lt;7,"-",IFERROR(AX20/AW20,"-"))</f>
        <v>0.2857142857142857</v>
      </c>
      <c r="AZ20" s="76"/>
      <c r="BA20" s="23">
        <v>7</v>
      </c>
      <c r="BB20" s="23">
        <v>2</v>
      </c>
      <c r="BC20" s="10">
        <f t="shared" ref="BC20:BC28" si="14">IF(BA20&lt;7,"-",IFERROR(BB20/BA20,"-"))</f>
        <v>0.2857142857142857</v>
      </c>
      <c r="BD20" s="76"/>
      <c r="BE20" s="4">
        <f t="shared" ref="BE20:BE28" si="15">COUNTIF(F20:AJ20,"工")+COUNTIF(F20:AJ20,"休")</f>
        <v>31</v>
      </c>
      <c r="BF20" s="4">
        <f t="shared" ref="BF20:BF28" si="16">COUNTIF(F20:AJ20,"休")</f>
        <v>9</v>
      </c>
      <c r="BG20" s="10">
        <f t="shared" ref="BG20:BG28" si="17">IFERROR(BF20/BE20,"-")</f>
        <v>0.29032258064516131</v>
      </c>
      <c r="BH20" s="76"/>
      <c r="BJ20" ph="1"/>
      <c r="BL20" ph="1"/>
      <c r="BN20" ph="1"/>
      <c r="BP20" ph="1"/>
      <c r="BR20" ph="1"/>
      <c r="BT20" ph="1"/>
    </row>
    <row r="21" spans="4:72" ht="21" customHeight="1">
      <c r="D21" s="4"/>
      <c r="E21" s="4" t="s">
        <v>33</v>
      </c>
      <c r="F21" s="29" t="s">
        <v>30</v>
      </c>
      <c r="G21" s="29" t="s">
        <v>5</v>
      </c>
      <c r="H21" s="29" t="s">
        <v>30</v>
      </c>
      <c r="I21" s="29" t="s">
        <v>30</v>
      </c>
      <c r="J21" s="29" t="s">
        <v>5</v>
      </c>
      <c r="K21" s="29" t="s">
        <v>30</v>
      </c>
      <c r="L21" s="29" t="s">
        <v>30</v>
      </c>
      <c r="M21" s="29" t="s">
        <v>30</v>
      </c>
      <c r="N21" s="29" t="s">
        <v>5</v>
      </c>
      <c r="O21" s="29" t="s">
        <v>30</v>
      </c>
      <c r="P21" s="29" t="s">
        <v>30</v>
      </c>
      <c r="Q21" s="29" t="s">
        <v>5</v>
      </c>
      <c r="R21" s="29" t="s">
        <v>30</v>
      </c>
      <c r="S21" s="29" t="s">
        <v>30</v>
      </c>
      <c r="T21" s="29" t="s">
        <v>30</v>
      </c>
      <c r="U21" s="29" t="s">
        <v>5</v>
      </c>
      <c r="V21" s="29" t="s">
        <v>30</v>
      </c>
      <c r="W21" s="29" t="s">
        <v>30</v>
      </c>
      <c r="X21" s="29" t="s">
        <v>5</v>
      </c>
      <c r="Y21" s="29" t="s">
        <v>30</v>
      </c>
      <c r="Z21" s="29" t="s">
        <v>30</v>
      </c>
      <c r="AA21" s="29" t="s">
        <v>30</v>
      </c>
      <c r="AB21" s="29" t="s">
        <v>5</v>
      </c>
      <c r="AC21" s="29" t="s">
        <v>30</v>
      </c>
      <c r="AD21" s="29" t="s">
        <v>30</v>
      </c>
      <c r="AE21" s="29" t="s">
        <v>5</v>
      </c>
      <c r="AF21" s="29" t="s">
        <v>30</v>
      </c>
      <c r="AG21" s="29" t="s">
        <v>30</v>
      </c>
      <c r="AH21" s="29" t="s">
        <v>30</v>
      </c>
      <c r="AI21" s="29" t="s">
        <v>5</v>
      </c>
      <c r="AJ21" s="29" t="s">
        <v>30</v>
      </c>
      <c r="AK21" s="23">
        <v>0</v>
      </c>
      <c r="AL21" s="23">
        <v>0</v>
      </c>
      <c r="AM21" s="10" t="str">
        <f t="shared" si="4"/>
        <v>-</v>
      </c>
      <c r="AN21" s="76"/>
      <c r="AO21" s="29">
        <f t="shared" si="5"/>
        <v>7</v>
      </c>
      <c r="AP21" s="29">
        <f t="shared" si="6"/>
        <v>2</v>
      </c>
      <c r="AQ21" s="10">
        <f t="shared" si="7"/>
        <v>0.2857142857142857</v>
      </c>
      <c r="AR21" s="76"/>
      <c r="AS21" s="29">
        <f t="shared" si="8"/>
        <v>7</v>
      </c>
      <c r="AT21" s="29">
        <f t="shared" si="9"/>
        <v>2</v>
      </c>
      <c r="AU21" s="10">
        <f t="shared" si="10"/>
        <v>0.2857142857142857</v>
      </c>
      <c r="AV21" s="76"/>
      <c r="AW21" s="29">
        <f t="shared" si="11"/>
        <v>7</v>
      </c>
      <c r="AX21" s="29">
        <f t="shared" si="12"/>
        <v>2</v>
      </c>
      <c r="AY21" s="10">
        <f t="shared" si="13"/>
        <v>0.2857142857142857</v>
      </c>
      <c r="AZ21" s="76"/>
      <c r="BA21" s="23">
        <v>7</v>
      </c>
      <c r="BB21" s="23">
        <v>2</v>
      </c>
      <c r="BC21" s="10">
        <f t="shared" si="14"/>
        <v>0.2857142857142857</v>
      </c>
      <c r="BD21" s="76"/>
      <c r="BE21" s="4">
        <f t="shared" si="15"/>
        <v>31</v>
      </c>
      <c r="BF21" s="4">
        <f t="shared" si="16"/>
        <v>9</v>
      </c>
      <c r="BG21" s="10">
        <f t="shared" si="17"/>
        <v>0.29032258064516131</v>
      </c>
      <c r="BH21" s="76"/>
      <c r="BJ21" ph="1"/>
      <c r="BL21" ph="1"/>
      <c r="BN21" ph="1"/>
      <c r="BP21" ph="1"/>
      <c r="BR21" ph="1"/>
      <c r="BT21" ph="1"/>
    </row>
    <row r="22" spans="4:72" ht="21" customHeight="1">
      <c r="D22" s="4" t="s">
        <v>3</v>
      </c>
      <c r="E22" s="4" t="s">
        <v>34</v>
      </c>
      <c r="F22" s="29" t="s">
        <v>30</v>
      </c>
      <c r="G22" s="29" t="s">
        <v>30</v>
      </c>
      <c r="H22" s="29" t="s">
        <v>5</v>
      </c>
      <c r="I22" s="29" t="s">
        <v>30</v>
      </c>
      <c r="J22" s="29" t="s">
        <v>5</v>
      </c>
      <c r="K22" s="29" t="s">
        <v>30</v>
      </c>
      <c r="L22" s="29" t="s">
        <v>30</v>
      </c>
      <c r="M22" s="29" t="s">
        <v>5</v>
      </c>
      <c r="N22" s="29" t="s">
        <v>30</v>
      </c>
      <c r="O22" s="29" t="s">
        <v>30</v>
      </c>
      <c r="P22" s="29" t="s">
        <v>30</v>
      </c>
      <c r="Q22" s="29" t="s">
        <v>5</v>
      </c>
      <c r="R22" s="29" t="s">
        <v>30</v>
      </c>
      <c r="S22" s="29" t="s">
        <v>30</v>
      </c>
      <c r="T22" s="29" t="s">
        <v>5</v>
      </c>
      <c r="U22" s="29" t="s">
        <v>30</v>
      </c>
      <c r="V22" s="29" t="s">
        <v>30</v>
      </c>
      <c r="W22" s="29" t="s">
        <v>30</v>
      </c>
      <c r="X22" s="29" t="s">
        <v>5</v>
      </c>
      <c r="Y22" s="29" t="s">
        <v>30</v>
      </c>
      <c r="Z22" s="29" t="s">
        <v>30</v>
      </c>
      <c r="AA22" s="29" t="s">
        <v>5</v>
      </c>
      <c r="AB22" s="29" t="s">
        <v>30</v>
      </c>
      <c r="AC22" s="29" t="s">
        <v>30</v>
      </c>
      <c r="AD22" s="29" t="s">
        <v>30</v>
      </c>
      <c r="AE22" s="29" t="s">
        <v>5</v>
      </c>
      <c r="AF22" s="29" t="s">
        <v>30</v>
      </c>
      <c r="AG22" s="29" t="s">
        <v>30</v>
      </c>
      <c r="AH22" s="29" t="s">
        <v>5</v>
      </c>
      <c r="AI22" s="29" t="s">
        <v>30</v>
      </c>
      <c r="AJ22" s="29" t="s">
        <v>30</v>
      </c>
      <c r="AK22" s="23">
        <v>0</v>
      </c>
      <c r="AL22" s="23">
        <v>0</v>
      </c>
      <c r="AM22" s="10" t="str">
        <f t="shared" si="4"/>
        <v>-</v>
      </c>
      <c r="AN22" s="76"/>
      <c r="AO22" s="29">
        <f t="shared" si="5"/>
        <v>7</v>
      </c>
      <c r="AP22" s="29">
        <f t="shared" si="6"/>
        <v>2</v>
      </c>
      <c r="AQ22" s="10">
        <f t="shared" si="7"/>
        <v>0.2857142857142857</v>
      </c>
      <c r="AR22" s="76"/>
      <c r="AS22" s="29">
        <f t="shared" si="8"/>
        <v>7</v>
      </c>
      <c r="AT22" s="29">
        <f t="shared" si="9"/>
        <v>2</v>
      </c>
      <c r="AU22" s="10">
        <f t="shared" si="10"/>
        <v>0.2857142857142857</v>
      </c>
      <c r="AV22" s="76"/>
      <c r="AW22" s="29">
        <f t="shared" si="11"/>
        <v>7</v>
      </c>
      <c r="AX22" s="29">
        <f t="shared" si="12"/>
        <v>2</v>
      </c>
      <c r="AY22" s="10">
        <f t="shared" si="13"/>
        <v>0.2857142857142857</v>
      </c>
      <c r="AZ22" s="76"/>
      <c r="BA22" s="23">
        <v>7</v>
      </c>
      <c r="BB22" s="23">
        <v>2</v>
      </c>
      <c r="BC22" s="10">
        <f t="shared" si="14"/>
        <v>0.2857142857142857</v>
      </c>
      <c r="BD22" s="76"/>
      <c r="BE22" s="4">
        <f t="shared" si="15"/>
        <v>31</v>
      </c>
      <c r="BF22" s="4">
        <f t="shared" si="16"/>
        <v>9</v>
      </c>
      <c r="BG22" s="10">
        <f t="shared" si="17"/>
        <v>0.29032258064516131</v>
      </c>
      <c r="BH22" s="76"/>
      <c r="BJ22" ph="1"/>
      <c r="BL22" ph="1"/>
      <c r="BN22" ph="1"/>
      <c r="BP22" ph="1"/>
      <c r="BR22" ph="1"/>
      <c r="BT22" ph="1"/>
    </row>
    <row r="23" spans="4:72" ht="21" customHeight="1">
      <c r="D23" s="4"/>
      <c r="E23" s="4" t="s">
        <v>35</v>
      </c>
      <c r="F23" s="29" t="s">
        <v>30</v>
      </c>
      <c r="G23" s="29" t="s">
        <v>30</v>
      </c>
      <c r="H23" s="29" t="s">
        <v>5</v>
      </c>
      <c r="I23" s="29" t="s">
        <v>30</v>
      </c>
      <c r="J23" s="29" t="s">
        <v>5</v>
      </c>
      <c r="K23" s="29" t="s">
        <v>30</v>
      </c>
      <c r="L23" s="29" t="s">
        <v>5</v>
      </c>
      <c r="M23" s="29" t="s">
        <v>30</v>
      </c>
      <c r="N23" s="29" t="s">
        <v>30</v>
      </c>
      <c r="O23" s="29" t="s">
        <v>30</v>
      </c>
      <c r="P23" s="29" t="s">
        <v>30</v>
      </c>
      <c r="Q23" s="29" t="s">
        <v>5</v>
      </c>
      <c r="R23" s="29" t="s">
        <v>30</v>
      </c>
      <c r="S23" s="29" t="s">
        <v>5</v>
      </c>
      <c r="T23" s="29" t="s">
        <v>30</v>
      </c>
      <c r="U23" s="29" t="s">
        <v>30</v>
      </c>
      <c r="V23" s="29" t="s">
        <v>30</v>
      </c>
      <c r="W23" s="29" t="s">
        <v>30</v>
      </c>
      <c r="X23" s="29" t="s">
        <v>5</v>
      </c>
      <c r="Y23" s="29" t="s">
        <v>30</v>
      </c>
      <c r="Z23" s="29" t="s">
        <v>5</v>
      </c>
      <c r="AA23" s="29" t="s">
        <v>30</v>
      </c>
      <c r="AB23" s="29" t="s">
        <v>30</v>
      </c>
      <c r="AC23" s="29" t="s">
        <v>30</v>
      </c>
      <c r="AD23" s="29" t="s">
        <v>30</v>
      </c>
      <c r="AE23" s="29" t="s">
        <v>5</v>
      </c>
      <c r="AF23" s="29" t="s">
        <v>30</v>
      </c>
      <c r="AG23" s="29" t="s">
        <v>5</v>
      </c>
      <c r="AH23" s="29" t="s">
        <v>30</v>
      </c>
      <c r="AI23" s="29" t="s">
        <v>30</v>
      </c>
      <c r="AJ23" s="29" t="s">
        <v>30</v>
      </c>
      <c r="AK23" s="23">
        <v>0</v>
      </c>
      <c r="AL23" s="23">
        <v>0</v>
      </c>
      <c r="AM23" s="10" t="str">
        <f t="shared" si="4"/>
        <v>-</v>
      </c>
      <c r="AN23" s="76"/>
      <c r="AO23" s="29">
        <f t="shared" si="5"/>
        <v>7</v>
      </c>
      <c r="AP23" s="29">
        <f t="shared" si="6"/>
        <v>2</v>
      </c>
      <c r="AQ23" s="10">
        <f t="shared" si="7"/>
        <v>0.2857142857142857</v>
      </c>
      <c r="AR23" s="76"/>
      <c r="AS23" s="29">
        <f t="shared" si="8"/>
        <v>7</v>
      </c>
      <c r="AT23" s="29">
        <f t="shared" si="9"/>
        <v>2</v>
      </c>
      <c r="AU23" s="10">
        <f t="shared" si="10"/>
        <v>0.2857142857142857</v>
      </c>
      <c r="AV23" s="76"/>
      <c r="AW23" s="29">
        <f t="shared" si="11"/>
        <v>7</v>
      </c>
      <c r="AX23" s="29">
        <f t="shared" si="12"/>
        <v>2</v>
      </c>
      <c r="AY23" s="10">
        <f t="shared" si="13"/>
        <v>0.2857142857142857</v>
      </c>
      <c r="AZ23" s="76"/>
      <c r="BA23" s="23">
        <v>7</v>
      </c>
      <c r="BB23" s="23">
        <v>2</v>
      </c>
      <c r="BC23" s="10">
        <f t="shared" si="14"/>
        <v>0.2857142857142857</v>
      </c>
      <c r="BD23" s="76"/>
      <c r="BE23" s="4">
        <f t="shared" si="15"/>
        <v>31</v>
      </c>
      <c r="BF23" s="4">
        <f t="shared" si="16"/>
        <v>9</v>
      </c>
      <c r="BG23" s="10">
        <f t="shared" si="17"/>
        <v>0.29032258064516131</v>
      </c>
      <c r="BH23" s="76"/>
      <c r="BJ23" ph="1"/>
      <c r="BL23" ph="1"/>
      <c r="BN23" ph="1"/>
      <c r="BP23" ph="1"/>
      <c r="BR23" ph="1"/>
      <c r="BT23" ph="1"/>
    </row>
    <row r="24" spans="4:72" ht="21" customHeight="1">
      <c r="D24" s="4"/>
      <c r="E24" s="4" t="s">
        <v>36</v>
      </c>
      <c r="F24" s="29" t="s">
        <v>30</v>
      </c>
      <c r="G24" s="29" t="s">
        <v>5</v>
      </c>
      <c r="H24" s="29" t="s">
        <v>30</v>
      </c>
      <c r="I24" s="29" t="s">
        <v>30</v>
      </c>
      <c r="J24" s="29" t="s">
        <v>5</v>
      </c>
      <c r="K24" s="29" t="s">
        <v>5</v>
      </c>
      <c r="L24" s="29" t="s">
        <v>30</v>
      </c>
      <c r="M24" s="29" t="s">
        <v>30</v>
      </c>
      <c r="N24" s="29" t="s">
        <v>30</v>
      </c>
      <c r="O24" s="29" t="s">
        <v>30</v>
      </c>
      <c r="P24" s="29" t="s">
        <v>30</v>
      </c>
      <c r="Q24" s="29" t="s">
        <v>5</v>
      </c>
      <c r="R24" s="29" t="s">
        <v>5</v>
      </c>
      <c r="S24" s="29" t="s">
        <v>30</v>
      </c>
      <c r="T24" s="29" t="s">
        <v>30</v>
      </c>
      <c r="U24" s="29" t="s">
        <v>30</v>
      </c>
      <c r="V24" s="29" t="s">
        <v>30</v>
      </c>
      <c r="W24" s="29" t="s">
        <v>30</v>
      </c>
      <c r="X24" s="29" t="s">
        <v>5</v>
      </c>
      <c r="Y24" s="29" t="s">
        <v>5</v>
      </c>
      <c r="Z24" s="29" t="s">
        <v>30</v>
      </c>
      <c r="AA24" s="29" t="s">
        <v>30</v>
      </c>
      <c r="AB24" s="29" t="s">
        <v>30</v>
      </c>
      <c r="AC24" s="29" t="s">
        <v>30</v>
      </c>
      <c r="AD24" s="29" t="s">
        <v>30</v>
      </c>
      <c r="AE24" s="29" t="s">
        <v>5</v>
      </c>
      <c r="AF24" s="29" t="s">
        <v>5</v>
      </c>
      <c r="AG24" s="29" t="s">
        <v>30</v>
      </c>
      <c r="AH24" s="29" t="s">
        <v>30</v>
      </c>
      <c r="AI24" s="29" t="s">
        <v>30</v>
      </c>
      <c r="AJ24" s="29" t="s">
        <v>30</v>
      </c>
      <c r="AK24" s="23">
        <v>0</v>
      </c>
      <c r="AL24" s="23">
        <v>0</v>
      </c>
      <c r="AM24" s="10" t="str">
        <f t="shared" si="4"/>
        <v>-</v>
      </c>
      <c r="AN24" s="76"/>
      <c r="AO24" s="29">
        <f t="shared" si="5"/>
        <v>7</v>
      </c>
      <c r="AP24" s="29">
        <f t="shared" si="6"/>
        <v>2</v>
      </c>
      <c r="AQ24" s="10">
        <f t="shared" si="7"/>
        <v>0.2857142857142857</v>
      </c>
      <c r="AR24" s="76"/>
      <c r="AS24" s="29">
        <f t="shared" si="8"/>
        <v>7</v>
      </c>
      <c r="AT24" s="29">
        <f t="shared" si="9"/>
        <v>2</v>
      </c>
      <c r="AU24" s="10">
        <f t="shared" si="10"/>
        <v>0.2857142857142857</v>
      </c>
      <c r="AV24" s="76"/>
      <c r="AW24" s="29">
        <f t="shared" si="11"/>
        <v>7</v>
      </c>
      <c r="AX24" s="29">
        <f t="shared" si="12"/>
        <v>2</v>
      </c>
      <c r="AY24" s="10">
        <f t="shared" si="13"/>
        <v>0.2857142857142857</v>
      </c>
      <c r="AZ24" s="76"/>
      <c r="BA24" s="23">
        <v>7</v>
      </c>
      <c r="BB24" s="23">
        <v>2</v>
      </c>
      <c r="BC24" s="10">
        <f t="shared" si="14"/>
        <v>0.2857142857142857</v>
      </c>
      <c r="BD24" s="76"/>
      <c r="BE24" s="4">
        <f t="shared" si="15"/>
        <v>31</v>
      </c>
      <c r="BF24" s="4">
        <f t="shared" si="16"/>
        <v>9</v>
      </c>
      <c r="BG24" s="10">
        <f t="shared" si="17"/>
        <v>0.29032258064516131</v>
      </c>
      <c r="BH24" s="76"/>
      <c r="BJ24" ph="1"/>
      <c r="BL24" ph="1"/>
      <c r="BN24" ph="1"/>
      <c r="BP24" ph="1"/>
      <c r="BR24" ph="1"/>
      <c r="BT24" ph="1"/>
    </row>
    <row r="25" spans="4:72" ht="21" customHeight="1">
      <c r="D25" s="4" t="s">
        <v>4</v>
      </c>
      <c r="E25" s="4" t="s">
        <v>32</v>
      </c>
      <c r="F25" s="29" t="s">
        <v>30</v>
      </c>
      <c r="G25" s="29" t="s">
        <v>30</v>
      </c>
      <c r="H25" s="29" t="s">
        <v>30</v>
      </c>
      <c r="I25" s="29" t="s">
        <v>5</v>
      </c>
      <c r="J25" s="29" t="s">
        <v>5</v>
      </c>
      <c r="K25" s="29" t="s">
        <v>30</v>
      </c>
      <c r="L25" s="29" t="s">
        <v>30</v>
      </c>
      <c r="M25" s="29" t="s">
        <v>30</v>
      </c>
      <c r="N25" s="29" t="s">
        <v>30</v>
      </c>
      <c r="O25" s="29" t="s">
        <v>30</v>
      </c>
      <c r="P25" s="29" t="s">
        <v>5</v>
      </c>
      <c r="Q25" s="29" t="s">
        <v>5</v>
      </c>
      <c r="R25" s="29" t="s">
        <v>30</v>
      </c>
      <c r="S25" s="29" t="s">
        <v>30</v>
      </c>
      <c r="T25" s="29" t="s">
        <v>30</v>
      </c>
      <c r="U25" s="29" t="s">
        <v>30</v>
      </c>
      <c r="V25" s="29" t="s">
        <v>30</v>
      </c>
      <c r="W25" s="29" t="s">
        <v>5</v>
      </c>
      <c r="X25" s="29" t="s">
        <v>5</v>
      </c>
      <c r="Y25" s="29" t="s">
        <v>30</v>
      </c>
      <c r="Z25" s="29" t="s">
        <v>30</v>
      </c>
      <c r="AA25" s="29" t="s">
        <v>5</v>
      </c>
      <c r="AB25" s="29" t="s">
        <v>30</v>
      </c>
      <c r="AC25" s="29" t="s">
        <v>30</v>
      </c>
      <c r="AD25" s="29" t="s">
        <v>30</v>
      </c>
      <c r="AE25" s="29" t="s">
        <v>5</v>
      </c>
      <c r="AF25" s="29" t="s">
        <v>30</v>
      </c>
      <c r="AG25" s="29" t="s">
        <v>5</v>
      </c>
      <c r="AH25" s="29" t="s">
        <v>30</v>
      </c>
      <c r="AI25" s="29" t="s">
        <v>30</v>
      </c>
      <c r="AJ25" s="29" t="s">
        <v>30</v>
      </c>
      <c r="AK25" s="23">
        <v>0</v>
      </c>
      <c r="AL25" s="23">
        <v>0</v>
      </c>
      <c r="AM25" s="10" t="str">
        <f t="shared" si="4"/>
        <v>-</v>
      </c>
      <c r="AN25" s="76"/>
      <c r="AO25" s="29">
        <f t="shared" si="5"/>
        <v>7</v>
      </c>
      <c r="AP25" s="29">
        <f t="shared" si="6"/>
        <v>2</v>
      </c>
      <c r="AQ25" s="10">
        <f t="shared" si="7"/>
        <v>0.2857142857142857</v>
      </c>
      <c r="AR25" s="76"/>
      <c r="AS25" s="29">
        <f t="shared" si="8"/>
        <v>7</v>
      </c>
      <c r="AT25" s="29">
        <f t="shared" si="9"/>
        <v>2</v>
      </c>
      <c r="AU25" s="10">
        <f t="shared" si="10"/>
        <v>0.2857142857142857</v>
      </c>
      <c r="AV25" s="76"/>
      <c r="AW25" s="29">
        <f t="shared" si="11"/>
        <v>7</v>
      </c>
      <c r="AX25" s="29">
        <f t="shared" si="12"/>
        <v>2</v>
      </c>
      <c r="AY25" s="10">
        <f t="shared" si="13"/>
        <v>0.2857142857142857</v>
      </c>
      <c r="AZ25" s="76"/>
      <c r="BA25" s="23">
        <v>7</v>
      </c>
      <c r="BB25" s="23">
        <v>2</v>
      </c>
      <c r="BC25" s="10">
        <f t="shared" si="14"/>
        <v>0.2857142857142857</v>
      </c>
      <c r="BD25" s="76"/>
      <c r="BE25" s="4">
        <f t="shared" si="15"/>
        <v>31</v>
      </c>
      <c r="BF25" s="4">
        <f t="shared" si="16"/>
        <v>9</v>
      </c>
      <c r="BG25" s="10">
        <f t="shared" si="17"/>
        <v>0.29032258064516131</v>
      </c>
      <c r="BH25" s="76"/>
      <c r="BJ25" ph="1"/>
      <c r="BL25" ph="1"/>
      <c r="BN25" ph="1"/>
      <c r="BP25" ph="1"/>
      <c r="BR25" ph="1"/>
      <c r="BT25" ph="1"/>
    </row>
    <row r="26" spans="4:72" ht="21" customHeight="1">
      <c r="D26" s="4"/>
      <c r="E26" s="4"/>
      <c r="F26" s="29"/>
      <c r="G26" s="29"/>
      <c r="H26" s="29"/>
      <c r="I26" s="29"/>
      <c r="J26" s="29"/>
      <c r="K26" s="29"/>
      <c r="L26" s="29"/>
      <c r="M26" s="29"/>
      <c r="N26" s="29"/>
      <c r="O26" s="29"/>
      <c r="P26" s="29"/>
      <c r="Q26" s="29"/>
      <c r="R26" s="29"/>
      <c r="S26" s="29"/>
      <c r="T26" s="29"/>
      <c r="U26" s="29"/>
      <c r="V26" s="29"/>
      <c r="W26" s="29"/>
      <c r="X26" s="29"/>
      <c r="Y26" s="29"/>
      <c r="Z26" s="29"/>
      <c r="AA26" s="29"/>
      <c r="AB26" s="29"/>
      <c r="AC26" s="29"/>
      <c r="AD26" s="29"/>
      <c r="AE26" s="29"/>
      <c r="AF26" s="29"/>
      <c r="AG26" s="29"/>
      <c r="AH26" s="29"/>
      <c r="AI26" s="29"/>
      <c r="AJ26" s="29"/>
      <c r="AK26" s="23">
        <v>0</v>
      </c>
      <c r="AL26" s="23">
        <v>0</v>
      </c>
      <c r="AM26" s="10" t="str">
        <f t="shared" si="4"/>
        <v>-</v>
      </c>
      <c r="AN26" s="76"/>
      <c r="AO26" s="29">
        <f t="shared" si="5"/>
        <v>0</v>
      </c>
      <c r="AP26" s="29">
        <f t="shared" si="6"/>
        <v>0</v>
      </c>
      <c r="AQ26" s="10" t="str">
        <f t="shared" si="7"/>
        <v>-</v>
      </c>
      <c r="AR26" s="76"/>
      <c r="AS26" s="29">
        <f t="shared" si="8"/>
        <v>0</v>
      </c>
      <c r="AT26" s="29">
        <f t="shared" si="9"/>
        <v>0</v>
      </c>
      <c r="AU26" s="10" t="str">
        <f t="shared" si="10"/>
        <v>-</v>
      </c>
      <c r="AV26" s="76"/>
      <c r="AW26" s="29">
        <f t="shared" si="11"/>
        <v>0</v>
      </c>
      <c r="AX26" s="29">
        <f t="shared" si="12"/>
        <v>0</v>
      </c>
      <c r="AY26" s="10" t="str">
        <f t="shared" si="13"/>
        <v>-</v>
      </c>
      <c r="AZ26" s="76"/>
      <c r="BA26" s="23">
        <v>0</v>
      </c>
      <c r="BB26" s="23">
        <v>0</v>
      </c>
      <c r="BC26" s="10" t="str">
        <f t="shared" si="14"/>
        <v>-</v>
      </c>
      <c r="BD26" s="76"/>
      <c r="BE26" s="4">
        <f t="shared" si="15"/>
        <v>0</v>
      </c>
      <c r="BF26" s="4">
        <f t="shared" si="16"/>
        <v>0</v>
      </c>
      <c r="BG26" s="10" t="str">
        <f t="shared" si="17"/>
        <v>-</v>
      </c>
      <c r="BH26" s="76"/>
      <c r="BJ26" ph="1"/>
      <c r="BL26" ph="1"/>
      <c r="BN26" ph="1"/>
      <c r="BP26" ph="1"/>
      <c r="BR26" ph="1"/>
      <c r="BT26" ph="1"/>
    </row>
    <row r="27" spans="4:72" ht="21" customHeight="1">
      <c r="D27" s="4"/>
      <c r="E27" s="4"/>
      <c r="F27" s="29"/>
      <c r="G27" s="29"/>
      <c r="H27" s="29"/>
      <c r="I27" s="29"/>
      <c r="J27" s="29"/>
      <c r="K27" s="29"/>
      <c r="L27" s="29"/>
      <c r="M27" s="29"/>
      <c r="N27" s="29"/>
      <c r="O27" s="29"/>
      <c r="P27" s="29"/>
      <c r="Q27" s="29"/>
      <c r="R27" s="29"/>
      <c r="S27" s="29"/>
      <c r="T27" s="29"/>
      <c r="U27" s="29"/>
      <c r="V27" s="29"/>
      <c r="W27" s="29"/>
      <c r="X27" s="29"/>
      <c r="Y27" s="29"/>
      <c r="Z27" s="29"/>
      <c r="AA27" s="29"/>
      <c r="AB27" s="29"/>
      <c r="AC27" s="29"/>
      <c r="AD27" s="29"/>
      <c r="AE27" s="29"/>
      <c r="AF27" s="29"/>
      <c r="AG27" s="29"/>
      <c r="AH27" s="29"/>
      <c r="AI27" s="29"/>
      <c r="AJ27" s="29"/>
      <c r="AK27" s="23">
        <v>0</v>
      </c>
      <c r="AL27" s="23">
        <v>0</v>
      </c>
      <c r="AM27" s="10" t="str">
        <f t="shared" si="4"/>
        <v>-</v>
      </c>
      <c r="AN27" s="76"/>
      <c r="AO27" s="29">
        <f t="shared" si="5"/>
        <v>0</v>
      </c>
      <c r="AP27" s="29">
        <f t="shared" si="6"/>
        <v>0</v>
      </c>
      <c r="AQ27" s="10" t="str">
        <f t="shared" si="7"/>
        <v>-</v>
      </c>
      <c r="AR27" s="76"/>
      <c r="AS27" s="29">
        <f t="shared" si="8"/>
        <v>0</v>
      </c>
      <c r="AT27" s="29">
        <f t="shared" si="9"/>
        <v>0</v>
      </c>
      <c r="AU27" s="10" t="str">
        <f t="shared" si="10"/>
        <v>-</v>
      </c>
      <c r="AV27" s="76"/>
      <c r="AW27" s="29">
        <f t="shared" si="11"/>
        <v>0</v>
      </c>
      <c r="AX27" s="29">
        <f t="shared" si="12"/>
        <v>0</v>
      </c>
      <c r="AY27" s="10" t="str">
        <f t="shared" si="13"/>
        <v>-</v>
      </c>
      <c r="AZ27" s="76"/>
      <c r="BA27" s="23">
        <v>0</v>
      </c>
      <c r="BB27" s="23">
        <v>0</v>
      </c>
      <c r="BC27" s="10" t="str">
        <f t="shared" si="14"/>
        <v>-</v>
      </c>
      <c r="BD27" s="76"/>
      <c r="BE27" s="4">
        <f t="shared" si="15"/>
        <v>0</v>
      </c>
      <c r="BF27" s="4">
        <f t="shared" si="16"/>
        <v>0</v>
      </c>
      <c r="BG27" s="10" t="str">
        <f t="shared" si="17"/>
        <v>-</v>
      </c>
      <c r="BH27" s="76"/>
      <c r="BJ27" ph="1"/>
      <c r="BL27" ph="1"/>
      <c r="BN27" ph="1"/>
      <c r="BP27" ph="1"/>
      <c r="BR27" ph="1"/>
      <c r="BT27" ph="1"/>
    </row>
    <row r="28" spans="4:72" ht="21.75" customHeight="1">
      <c r="D28" s="4"/>
      <c r="E28" s="4"/>
      <c r="F28" s="29"/>
      <c r="G28" s="29"/>
      <c r="H28" s="29"/>
      <c r="I28" s="29"/>
      <c r="J28" s="29"/>
      <c r="K28" s="29"/>
      <c r="L28" s="29"/>
      <c r="M28" s="29"/>
      <c r="N28" s="29"/>
      <c r="O28" s="29"/>
      <c r="P28" s="29"/>
      <c r="Q28" s="29"/>
      <c r="R28" s="29"/>
      <c r="S28" s="29"/>
      <c r="T28" s="29"/>
      <c r="U28" s="29"/>
      <c r="V28" s="29"/>
      <c r="W28" s="29"/>
      <c r="X28" s="29"/>
      <c r="Y28" s="29"/>
      <c r="Z28" s="29"/>
      <c r="AA28" s="29"/>
      <c r="AB28" s="29"/>
      <c r="AC28" s="29"/>
      <c r="AD28" s="29"/>
      <c r="AE28" s="29"/>
      <c r="AF28" s="29"/>
      <c r="AG28" s="29"/>
      <c r="AH28" s="29"/>
      <c r="AI28" s="29"/>
      <c r="AJ28" s="29"/>
      <c r="AK28" s="23">
        <v>0</v>
      </c>
      <c r="AL28" s="23">
        <v>0</v>
      </c>
      <c r="AM28" s="10" t="str">
        <f t="shared" si="4"/>
        <v>-</v>
      </c>
      <c r="AN28" s="76"/>
      <c r="AO28" s="29">
        <f t="shared" si="5"/>
        <v>0</v>
      </c>
      <c r="AP28" s="29">
        <f t="shared" si="6"/>
        <v>0</v>
      </c>
      <c r="AQ28" s="10" t="str">
        <f t="shared" si="7"/>
        <v>-</v>
      </c>
      <c r="AR28" s="76"/>
      <c r="AS28" s="29">
        <f t="shared" si="8"/>
        <v>0</v>
      </c>
      <c r="AT28" s="29">
        <f t="shared" si="9"/>
        <v>0</v>
      </c>
      <c r="AU28" s="10" t="str">
        <f t="shared" si="10"/>
        <v>-</v>
      </c>
      <c r="AV28" s="76"/>
      <c r="AW28" s="29">
        <f t="shared" si="11"/>
        <v>0</v>
      </c>
      <c r="AX28" s="29">
        <f t="shared" si="12"/>
        <v>0</v>
      </c>
      <c r="AY28" s="10" t="str">
        <f t="shared" si="13"/>
        <v>-</v>
      </c>
      <c r="AZ28" s="76"/>
      <c r="BA28" s="23">
        <v>0</v>
      </c>
      <c r="BB28" s="23">
        <v>0</v>
      </c>
      <c r="BC28" s="10" t="str">
        <f t="shared" si="14"/>
        <v>-</v>
      </c>
      <c r="BD28" s="76"/>
      <c r="BE28" s="4">
        <f t="shared" si="15"/>
        <v>0</v>
      </c>
      <c r="BF28" s="4">
        <f t="shared" si="16"/>
        <v>0</v>
      </c>
      <c r="BG28" s="10" t="str">
        <f t="shared" si="17"/>
        <v>-</v>
      </c>
      <c r="BH28" s="76"/>
      <c r="BJ28" ph="1"/>
      <c r="BL28" ph="1"/>
      <c r="BN28" ph="1"/>
      <c r="BP28" ph="1"/>
      <c r="BR28" ph="1"/>
      <c r="BT28" ph="1"/>
    </row>
    <row r="29" spans="4:72" ht="18">
      <c r="E29" s="2"/>
      <c r="F29" s="2"/>
      <c r="G29" s="2"/>
      <c r="H29" s="2"/>
      <c r="I29" s="2"/>
      <c r="J29" s="2"/>
      <c r="K29" s="2"/>
      <c r="L29" s="2"/>
      <c r="M29" s="2"/>
      <c r="N29" s="2"/>
      <c r="O29" s="2"/>
      <c r="P29" s="2"/>
      <c r="Q29" s="2"/>
      <c r="R29" s="2"/>
      <c r="S29" s="2"/>
      <c r="T29" s="2"/>
      <c r="U29" s="2"/>
      <c r="V29" s="2"/>
      <c r="W29" s="2"/>
      <c r="X29" s="2"/>
      <c r="Y29" s="2"/>
      <c r="Z29" s="2"/>
      <c r="AA29" s="2"/>
      <c r="AB29" s="2"/>
      <c r="AC29" s="2"/>
      <c r="AD29" s="2"/>
      <c r="AE29" s="2"/>
      <c r="AF29" s="2"/>
      <c r="AG29" s="2"/>
      <c r="AH29" s="2"/>
      <c r="AI29" s="2"/>
      <c r="AJ29" s="2"/>
      <c r="AK29" s="82" t="s">
        <v>39</v>
      </c>
      <c r="AL29" s="82"/>
      <c r="AM29" s="82"/>
      <c r="AN29" s="29" t="str">
        <f>IF(AN19="-",AN19,IF(AN19&gt;=0.285,"○","×"))</f>
        <v>-</v>
      </c>
      <c r="AO29" s="82" t="s">
        <v>39</v>
      </c>
      <c r="AP29" s="82"/>
      <c r="AQ29" s="82"/>
      <c r="AR29" s="29" t="str">
        <f>IF(AR19="-",AR19,IF(AR19&gt;=0.285,"○","×"))</f>
        <v>○</v>
      </c>
      <c r="AS29" s="82" t="s">
        <v>38</v>
      </c>
      <c r="AT29" s="82"/>
      <c r="AU29" s="82"/>
      <c r="AV29" s="29" t="str">
        <f t="shared" ref="AV29" si="18">IF(AV19="-",AV19,IF(AV19&gt;=0.285,"○","×"))</f>
        <v>○</v>
      </c>
      <c r="AW29" s="82" t="s">
        <v>38</v>
      </c>
      <c r="AX29" s="82"/>
      <c r="AY29" s="82"/>
      <c r="AZ29" s="29" t="str">
        <f t="shared" ref="AZ29" si="19">IF(AZ19="-",AZ19,IF(AZ19&gt;=0.285,"○","×"))</f>
        <v>○</v>
      </c>
      <c r="BA29" s="82" t="s">
        <v>38</v>
      </c>
      <c r="BB29" s="82"/>
      <c r="BC29" s="82"/>
      <c r="BD29" s="29" t="str">
        <f t="shared" ref="BD29:BH29" si="20">IF(BD19="-",BD19,IF(BD19&gt;=0.285,"○","×"))</f>
        <v>○</v>
      </c>
      <c r="BE29" s="82" t="s">
        <v>38</v>
      </c>
      <c r="BF29" s="82"/>
      <c r="BG29" s="82"/>
      <c r="BH29" s="40" t="str">
        <f t="shared" si="20"/>
        <v>○</v>
      </c>
    </row>
    <row r="30" spans="4:72" ht="18">
      <c r="E30" s="2"/>
      <c r="F30" s="2"/>
      <c r="G30" s="2"/>
      <c r="H30" s="2"/>
      <c r="I30" s="2"/>
      <c r="J30" s="2"/>
      <c r="K30" s="2"/>
      <c r="L30" s="2"/>
      <c r="M30" s="2"/>
      <c r="N30" s="2"/>
      <c r="O30" s="2"/>
      <c r="P30" s="2"/>
      <c r="Q30" s="2"/>
      <c r="R30" s="2"/>
      <c r="S30" s="2"/>
      <c r="T30" s="2"/>
      <c r="U30" s="2"/>
      <c r="V30" s="2"/>
      <c r="W30" s="2"/>
      <c r="X30" s="2"/>
      <c r="Y30" s="2"/>
      <c r="Z30" s="2"/>
      <c r="AA30" s="2"/>
      <c r="AB30" s="2"/>
      <c r="AC30" s="2"/>
      <c r="AD30" s="2"/>
      <c r="AE30" s="2"/>
      <c r="AF30" s="2"/>
      <c r="AG30" s="2"/>
      <c r="AH30" s="2"/>
      <c r="AI30" s="2"/>
      <c r="AJ30" s="2"/>
      <c r="AK30" s="2"/>
      <c r="AL30" s="2"/>
      <c r="AM30" s="2"/>
      <c r="AN30" s="2"/>
      <c r="AO30" s="2"/>
      <c r="AP30" s="2"/>
      <c r="AQ30" s="2"/>
      <c r="AR30" s="2"/>
      <c r="AS30" s="2"/>
      <c r="AT30" s="2"/>
      <c r="AU30" s="2"/>
      <c r="AV30" s="2"/>
      <c r="AW30" s="2"/>
      <c r="AX30" s="2"/>
      <c r="AY30" s="2"/>
      <c r="AZ30" s="2"/>
      <c r="BA30" s="2"/>
      <c r="BB30" s="2"/>
      <c r="BC30" s="2"/>
      <c r="BD30" s="2"/>
      <c r="BE30" s="2"/>
      <c r="BF30" s="2"/>
      <c r="BG30" s="2"/>
      <c r="BH30" s="2"/>
      <c r="BI30" s="2"/>
      <c r="BJ30" s="2"/>
      <c r="BK30" s="2"/>
      <c r="BL30" s="2"/>
    </row>
    <row r="31" spans="4:72" ht="18.75" customHeight="1">
      <c r="D31" s="2" t="s">
        <v>57</v>
      </c>
      <c r="E31" s="2"/>
      <c r="F31" s="2"/>
      <c r="G31" s="2"/>
      <c r="H31" s="2"/>
      <c r="I31" s="2"/>
      <c r="J31" s="2"/>
      <c r="K31" s="2"/>
      <c r="L31" s="2"/>
      <c r="M31" s="2"/>
      <c r="N31" s="2"/>
      <c r="O31" s="2"/>
      <c r="P31" s="2"/>
      <c r="Q31" s="2"/>
      <c r="R31" s="2"/>
      <c r="S31" s="2"/>
      <c r="T31" s="2"/>
      <c r="U31" s="2"/>
      <c r="V31" s="2"/>
      <c r="W31" s="2"/>
      <c r="X31" s="2"/>
      <c r="Y31" s="2"/>
      <c r="Z31" s="2"/>
      <c r="AA31" s="2"/>
      <c r="AB31" s="2"/>
      <c r="AC31" s="2"/>
      <c r="AD31" s="2"/>
      <c r="AE31" s="2"/>
      <c r="AF31" s="2"/>
      <c r="AG31" s="2"/>
      <c r="AH31" s="2"/>
      <c r="AI31" s="2"/>
      <c r="AJ31" s="2"/>
      <c r="AK31" s="2"/>
      <c r="AL31" s="2"/>
      <c r="AM31" s="2"/>
      <c r="AN31" s="2"/>
      <c r="AO31" s="2"/>
      <c r="AP31" s="2"/>
      <c r="AQ31" s="2"/>
      <c r="AR31" s="2"/>
      <c r="AS31" s="2"/>
      <c r="AT31" s="2"/>
      <c r="AU31" s="2"/>
      <c r="AV31" s="2"/>
      <c r="AW31" s="2"/>
      <c r="AX31" s="2"/>
      <c r="AY31" s="2"/>
      <c r="AZ31" s="2"/>
      <c r="BA31" s="2"/>
      <c r="BB31" s="2"/>
      <c r="BC31" s="2"/>
      <c r="BD31" s="2"/>
      <c r="BE31" s="2"/>
      <c r="BF31" s="2"/>
      <c r="BG31" s="2"/>
      <c r="BH31" s="2"/>
      <c r="BI31" s="2"/>
      <c r="BJ31" s="2"/>
      <c r="BK31" s="2"/>
      <c r="BL31" s="2"/>
    </row>
    <row r="32" spans="4:72" ht="18.75" customHeight="1">
      <c r="D32" s="3" t="s">
        <v>12</v>
      </c>
      <c r="E32" s="3"/>
      <c r="F32" s="3"/>
      <c r="G32" s="3"/>
      <c r="H32" s="3"/>
      <c r="I32" s="3"/>
      <c r="J32" s="3"/>
      <c r="K32" s="3"/>
      <c r="L32" s="3"/>
      <c r="M32" s="3"/>
      <c r="N32" s="3"/>
      <c r="O32" s="3"/>
      <c r="P32" s="3"/>
      <c r="Q32" s="3"/>
      <c r="R32" s="3"/>
      <c r="S32" s="3"/>
      <c r="T32" s="3"/>
      <c r="U32" s="3"/>
      <c r="V32" s="3"/>
      <c r="W32" s="3"/>
      <c r="X32" s="3"/>
      <c r="Y32" s="3"/>
      <c r="Z32" s="3"/>
      <c r="AA32" s="3"/>
      <c r="AB32" s="3"/>
      <c r="AC32" s="3"/>
      <c r="AD32" s="3"/>
      <c r="AE32" s="3"/>
      <c r="AF32" s="3"/>
      <c r="AG32" s="2"/>
      <c r="AH32" s="2"/>
      <c r="AI32" s="2"/>
      <c r="AJ32" s="2"/>
      <c r="AK32" s="2"/>
      <c r="AL32" s="2"/>
      <c r="AM32" s="2"/>
      <c r="AN32" s="2"/>
      <c r="AO32" s="2"/>
      <c r="AP32" s="2"/>
      <c r="AQ32" s="2"/>
      <c r="AR32" s="2"/>
      <c r="AS32" s="2"/>
      <c r="AT32" s="2"/>
      <c r="AU32" s="2"/>
      <c r="AV32" s="2"/>
      <c r="AW32" s="2"/>
      <c r="AX32" s="2"/>
      <c r="AY32" s="2"/>
      <c r="AZ32" s="2"/>
      <c r="BA32" s="2"/>
      <c r="BB32" s="2"/>
      <c r="BC32" s="2"/>
      <c r="BD32" s="2"/>
      <c r="BE32" s="2"/>
      <c r="BF32" s="2"/>
      <c r="BG32" s="2"/>
      <c r="BH32" s="2"/>
      <c r="BI32" s="2"/>
      <c r="BJ32" s="2"/>
      <c r="BK32" s="2"/>
      <c r="BL32" s="2"/>
    </row>
    <row r="33" spans="4:72" ht="18">
      <c r="D33" s="2" t="s">
        <v>55</v>
      </c>
      <c r="E33" s="2"/>
      <c r="F33" s="2"/>
      <c r="G33" s="2"/>
      <c r="H33" s="2"/>
      <c r="I33" s="2"/>
      <c r="J33" s="2"/>
      <c r="K33" s="2"/>
      <c r="L33" s="2"/>
      <c r="M33" s="2"/>
      <c r="N33" s="2"/>
      <c r="O33" s="2"/>
      <c r="P33" s="2"/>
      <c r="Q33" s="2"/>
      <c r="R33" s="2"/>
      <c r="S33" s="2"/>
      <c r="T33" s="2"/>
      <c r="U33" s="2"/>
      <c r="V33" s="2"/>
      <c r="W33" s="2"/>
      <c r="X33" s="2"/>
      <c r="Y33" s="2"/>
      <c r="Z33" s="2"/>
      <c r="AA33" s="2"/>
      <c r="AB33" s="2"/>
      <c r="AC33" s="2"/>
      <c r="AD33" s="2"/>
      <c r="AE33" s="2"/>
      <c r="AF33" s="2"/>
      <c r="AG33" s="2"/>
      <c r="AH33" s="2"/>
      <c r="AI33" s="2"/>
      <c r="AJ33" s="2"/>
      <c r="AK33" s="2"/>
      <c r="AL33" s="2"/>
      <c r="AM33" s="2"/>
      <c r="AN33" s="2"/>
      <c r="AO33" s="2"/>
      <c r="AP33" s="2"/>
      <c r="AQ33" s="2"/>
      <c r="AR33" s="2"/>
      <c r="AS33" s="2"/>
      <c r="AT33" s="2"/>
      <c r="AU33" s="2"/>
      <c r="AV33" s="2"/>
      <c r="AW33" s="2"/>
      <c r="AX33" s="2"/>
      <c r="AY33" s="2"/>
      <c r="AZ33" s="2"/>
      <c r="BA33" s="2"/>
      <c r="BB33" s="2"/>
      <c r="BC33" s="2"/>
      <c r="BD33" s="2"/>
      <c r="BE33" s="2"/>
      <c r="BF33" s="2"/>
      <c r="BG33" s="2"/>
      <c r="BH33" s="2"/>
      <c r="BI33" s="2"/>
      <c r="BJ33" s="2"/>
      <c r="BK33" s="2"/>
      <c r="BL33" s="2"/>
    </row>
    <row r="34" spans="4:72" ht="18">
      <c r="D34" s="2" t="s">
        <v>11</v>
      </c>
      <c r="E34" s="2"/>
      <c r="F34" s="2"/>
      <c r="G34" s="2"/>
      <c r="H34" s="2"/>
      <c r="I34" s="2"/>
      <c r="J34" s="2"/>
      <c r="K34" s="2"/>
      <c r="L34" s="2"/>
      <c r="M34" s="2"/>
      <c r="N34" s="2"/>
      <c r="O34" s="2"/>
      <c r="P34" s="2"/>
      <c r="Q34" s="2"/>
      <c r="R34" s="2"/>
      <c r="S34" s="2"/>
      <c r="T34" s="2"/>
      <c r="U34" s="2"/>
      <c r="V34" s="2"/>
      <c r="W34" s="2"/>
      <c r="X34" s="2"/>
      <c r="Y34" s="2"/>
      <c r="Z34" s="2"/>
      <c r="AA34" s="2"/>
      <c r="AB34" s="2"/>
      <c r="AC34" s="2"/>
      <c r="AD34" s="2"/>
      <c r="AE34" s="2"/>
      <c r="AF34" s="2"/>
      <c r="AG34" s="2"/>
      <c r="AH34" s="2"/>
      <c r="AI34" s="2"/>
      <c r="AJ34" s="2"/>
      <c r="AK34" s="2"/>
      <c r="AL34" s="2"/>
      <c r="AM34" s="2"/>
      <c r="AN34" s="2"/>
      <c r="AO34" s="2"/>
      <c r="AP34" s="2"/>
      <c r="AQ34" s="2"/>
      <c r="AR34" s="2"/>
      <c r="AS34" s="2"/>
      <c r="AT34" s="2"/>
      <c r="AU34" s="2"/>
      <c r="AV34" s="2"/>
      <c r="AW34" s="2"/>
      <c r="AX34" s="2"/>
      <c r="AY34" s="2"/>
      <c r="AZ34" s="2"/>
      <c r="BA34" s="2"/>
      <c r="BB34" s="2"/>
      <c r="BC34" s="2"/>
      <c r="BD34" s="2"/>
      <c r="BE34" s="2"/>
      <c r="BF34" s="2"/>
      <c r="BG34" s="2"/>
      <c r="BH34" s="2"/>
      <c r="BI34" s="2"/>
      <c r="BJ34" s="2"/>
      <c r="BK34" s="2"/>
      <c r="BL34" s="2"/>
    </row>
    <row r="35" spans="4:72" ht="20.399999999999999">
      <c r="BN35" ph="1"/>
      <c r="BP35" ph="1"/>
      <c r="BR35" ph="1"/>
      <c r="BT35" ph="1"/>
    </row>
    <row r="36" spans="4:72" ht="20.399999999999999">
      <c r="BN36" ph="1"/>
      <c r="BP36" ph="1"/>
      <c r="BR36" ph="1"/>
      <c r="BT36" ph="1"/>
    </row>
    <row r="37" spans="4:72" ht="20.399999999999999">
      <c r="BN37" ph="1"/>
      <c r="BP37" ph="1"/>
      <c r="BR37" ph="1"/>
      <c r="BT37" ph="1"/>
    </row>
    <row r="38" spans="4:72" ht="20.399999999999999">
      <c r="BN38" ph="1"/>
      <c r="BP38" ph="1"/>
      <c r="BR38" ph="1"/>
      <c r="BT38" ph="1"/>
    </row>
    <row r="39" spans="4:72" ht="20.399999999999999">
      <c r="BN39" ph="1"/>
      <c r="BP39" ph="1"/>
      <c r="BR39" ph="1"/>
      <c r="BT39" ph="1"/>
    </row>
  </sheetData>
  <mergeCells count="70">
    <mergeCell ref="D11:G11"/>
    <mergeCell ref="H11:L11"/>
    <mergeCell ref="M11:P11"/>
    <mergeCell ref="Q11:U11"/>
    <mergeCell ref="AF2:AG2"/>
    <mergeCell ref="AF3:AG3"/>
    <mergeCell ref="D8:F8"/>
    <mergeCell ref="G8:U8"/>
    <mergeCell ref="Y8:AH8"/>
    <mergeCell ref="D9:F9"/>
    <mergeCell ref="G9:U9"/>
    <mergeCell ref="Y9:AC9"/>
    <mergeCell ref="AD9:AH9"/>
    <mergeCell ref="D10:F10"/>
    <mergeCell ref="G10:M10"/>
    <mergeCell ref="O10:U10"/>
    <mergeCell ref="Y10:AC10"/>
    <mergeCell ref="AD10:AH10"/>
    <mergeCell ref="BE14:BH14"/>
    <mergeCell ref="D12:F12"/>
    <mergeCell ref="G12:U12"/>
    <mergeCell ref="D14:D17"/>
    <mergeCell ref="E14:E17"/>
    <mergeCell ref="F14:K15"/>
    <mergeCell ref="L14:L15"/>
    <mergeCell ref="M14:N15"/>
    <mergeCell ref="O14:P15"/>
    <mergeCell ref="Q14:AJ15"/>
    <mergeCell ref="AK14:AN14"/>
    <mergeCell ref="AO14:AR14"/>
    <mergeCell ref="AS14:AV14"/>
    <mergeCell ref="AW14:AZ14"/>
    <mergeCell ref="BA14:BD14"/>
    <mergeCell ref="AV15:AV16"/>
    <mergeCell ref="AK15:AK16"/>
    <mergeCell ref="AL15:AL16"/>
    <mergeCell ref="AM15:AM16"/>
    <mergeCell ref="AN15:AN16"/>
    <mergeCell ref="AO15:AO16"/>
    <mergeCell ref="AP15:AP16"/>
    <mergeCell ref="AQ15:AQ16"/>
    <mergeCell ref="AR15:AR16"/>
    <mergeCell ref="AS15:AS16"/>
    <mergeCell ref="AT15:AT16"/>
    <mergeCell ref="AU15:AU16"/>
    <mergeCell ref="BH15:BH16"/>
    <mergeCell ref="AW15:AW16"/>
    <mergeCell ref="AX15:AX16"/>
    <mergeCell ref="AY15:AY16"/>
    <mergeCell ref="AZ15:AZ16"/>
    <mergeCell ref="BA15:BA16"/>
    <mergeCell ref="BB15:BB16"/>
    <mergeCell ref="BC15:BC16"/>
    <mergeCell ref="BD15:BD16"/>
    <mergeCell ref="BE15:BE16"/>
    <mergeCell ref="BF15:BF16"/>
    <mergeCell ref="BG15:BG16"/>
    <mergeCell ref="D18:E18"/>
    <mergeCell ref="AN19:AN28"/>
    <mergeCell ref="AR19:AR28"/>
    <mergeCell ref="AV19:AV28"/>
    <mergeCell ref="AZ19:AZ28"/>
    <mergeCell ref="BH19:BH28"/>
    <mergeCell ref="AK29:AM29"/>
    <mergeCell ref="AO29:AQ29"/>
    <mergeCell ref="AS29:AU29"/>
    <mergeCell ref="AW29:AY29"/>
    <mergeCell ref="BA29:BC29"/>
    <mergeCell ref="BE29:BG29"/>
    <mergeCell ref="BD19:BD28"/>
  </mergeCells>
  <phoneticPr fontId="5"/>
  <conditionalFormatting sqref="F16:AJ17">
    <cfRule type="expression" dxfId="11" priority="4">
      <formula>WEEKDAY(F16)=1</formula>
    </cfRule>
  </conditionalFormatting>
  <conditionalFormatting sqref="F19:AJ28">
    <cfRule type="expression" dxfId="10" priority="1">
      <formula>F19="休"</formula>
    </cfRule>
    <cfRule type="expression" dxfId="9" priority="2">
      <formula>F19="工"</formula>
    </cfRule>
    <cfRule type="expression" dxfId="8" priority="3">
      <formula>F19="×"</formula>
    </cfRule>
  </conditionalFormatting>
  <dataValidations count="1">
    <dataValidation type="list" allowBlank="1" showInputMessage="1" showErrorMessage="1" sqref="F19:AJ28" xr:uid="{C471AC04-D201-41A6-9DF1-2567A1599B5F}">
      <formula1>$BJ$8:$BJ$10</formula1>
    </dataValidation>
  </dataValidations>
  <pageMargins left="0.25" right="0.25" top="0.75" bottom="0.75" header="0.3" footer="0.3"/>
  <pageSetup paperSize="9" scale="47" orientation="landscape" r:id="rId1"/>
  <drawing r:id="rId2"/>
  <legacyDrawing r:id="rId3"/>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0F93BB7-D6B3-41E2-9C4E-745BC1D53DDC}">
  <sheetPr>
    <pageSetUpPr fitToPage="1"/>
  </sheetPr>
  <dimension ref="D2:BT39"/>
  <sheetViews>
    <sheetView showGridLines="0" view="pageBreakPreview" topLeftCell="E1" zoomScale="70" zoomScaleNormal="100" zoomScaleSheetLayoutView="70" workbookViewId="0">
      <selection activeCell="AM13" sqref="AM13"/>
    </sheetView>
  </sheetViews>
  <sheetFormatPr defaultRowHeight="13.2"/>
  <cols>
    <col min="3" max="3" width="3.33203125" bestFit="1" customWidth="1"/>
    <col min="4" max="4" width="18.6640625" customWidth="1"/>
    <col min="5" max="5" width="10.6640625" customWidth="1"/>
    <col min="6" max="36" width="3.6640625" customWidth="1"/>
    <col min="37" max="38" width="5.21875" customWidth="1"/>
    <col min="39" max="39" width="7.109375" customWidth="1"/>
    <col min="40" max="40" width="8.44140625" bestFit="1" customWidth="1"/>
    <col min="41" max="42" width="5.21875" customWidth="1"/>
    <col min="43" max="43" width="8.44140625" customWidth="1"/>
    <col min="44" max="44" width="7.77734375" customWidth="1"/>
    <col min="45" max="46" width="5.21875" customWidth="1"/>
    <col min="47" max="47" width="7.88671875" customWidth="1"/>
    <col min="48" max="48" width="8.109375" customWidth="1"/>
    <col min="49" max="50" width="5.21875" customWidth="1"/>
    <col min="51" max="51" width="7.88671875" customWidth="1"/>
    <col min="52" max="52" width="8.109375" customWidth="1"/>
    <col min="53" max="54" width="5.21875" customWidth="1"/>
    <col min="55" max="55" width="7.88671875" customWidth="1"/>
    <col min="56" max="56" width="8.109375" customWidth="1"/>
    <col min="57" max="58" width="5.21875" bestFit="1" customWidth="1"/>
    <col min="59" max="59" width="10.44140625" customWidth="1"/>
    <col min="60" max="60" width="8.44140625" bestFit="1" customWidth="1"/>
    <col min="61" max="62" width="6.6640625" customWidth="1"/>
    <col min="63" max="63" width="8.109375" customWidth="1"/>
    <col min="64" max="64" width="8.44140625" bestFit="1" customWidth="1"/>
  </cols>
  <sheetData>
    <row r="2" spans="4:64">
      <c r="N2" s="7"/>
      <c r="AE2" s="21"/>
      <c r="AF2" s="79"/>
      <c r="AG2" s="79"/>
      <c r="AH2" s="22"/>
    </row>
    <row r="3" spans="4:64">
      <c r="AE3" s="21"/>
      <c r="AF3" s="80"/>
      <c r="AG3" s="79"/>
      <c r="AH3" s="22"/>
    </row>
    <row r="6" spans="4:64" ht="18.75" customHeight="1">
      <c r="D6" s="1" t="s">
        <v>56</v>
      </c>
      <c r="O6" s="9"/>
      <c r="P6" s="9"/>
      <c r="Q6" s="9"/>
      <c r="R6" s="9"/>
      <c r="S6" s="9"/>
      <c r="T6" s="9"/>
      <c r="U6" s="9"/>
      <c r="V6" s="9"/>
      <c r="W6" s="9"/>
      <c r="X6" s="9"/>
      <c r="Y6" s="9"/>
      <c r="Z6" s="9"/>
      <c r="AA6" s="9"/>
      <c r="AB6" s="9"/>
      <c r="AC6" s="9"/>
      <c r="AD6" s="9"/>
    </row>
    <row r="7" spans="4:64" ht="13.5" customHeight="1">
      <c r="N7" s="8"/>
      <c r="BJ7" s="6" t="s">
        <v>7</v>
      </c>
    </row>
    <row r="8" spans="4:64" ht="18">
      <c r="D8" s="60" t="s">
        <v>20</v>
      </c>
      <c r="E8" s="60"/>
      <c r="F8" s="60"/>
      <c r="G8" s="62" t="str">
        <f>'様式２（記入例） (1ヶ月目)'!G8</f>
        <v>〇〇工事</v>
      </c>
      <c r="H8" s="62"/>
      <c r="I8" s="62"/>
      <c r="J8" s="62"/>
      <c r="K8" s="62"/>
      <c r="L8" s="62"/>
      <c r="M8" s="62"/>
      <c r="N8" s="62"/>
      <c r="O8" s="62"/>
      <c r="P8" s="62"/>
      <c r="Q8" s="62"/>
      <c r="R8" s="62"/>
      <c r="S8" s="62"/>
      <c r="T8" s="62"/>
      <c r="U8" s="62"/>
      <c r="V8" s="2"/>
      <c r="W8" s="2"/>
      <c r="X8" s="2"/>
      <c r="Y8" s="52" t="s">
        <v>42</v>
      </c>
      <c r="Z8" s="52"/>
      <c r="AA8" s="52"/>
      <c r="AB8" s="52"/>
      <c r="AC8" s="52"/>
      <c r="AD8" s="52"/>
      <c r="AE8" s="52"/>
      <c r="AF8" s="52"/>
      <c r="AG8" s="52"/>
      <c r="AH8" s="52"/>
      <c r="AI8" s="2"/>
      <c r="AJ8" s="2"/>
      <c r="AK8" s="2"/>
      <c r="AL8" s="2"/>
      <c r="AM8" s="2"/>
      <c r="AN8" s="2"/>
      <c r="AO8" s="2"/>
      <c r="AP8" s="2"/>
      <c r="AQ8" s="2"/>
      <c r="AR8" s="2"/>
      <c r="AS8" s="2"/>
      <c r="AT8" s="2"/>
      <c r="AU8" s="2"/>
      <c r="AV8" s="2"/>
      <c r="AW8" s="2"/>
      <c r="AX8" s="2"/>
      <c r="AY8" s="2"/>
      <c r="AZ8" s="2"/>
      <c r="BA8" s="2"/>
      <c r="BB8" s="2"/>
      <c r="BC8" s="2"/>
      <c r="BD8" s="2"/>
      <c r="BE8" s="2"/>
      <c r="BF8" s="2"/>
      <c r="BG8" s="2"/>
      <c r="BH8" s="2"/>
      <c r="BI8" s="2"/>
      <c r="BJ8" s="5" t="s">
        <v>37</v>
      </c>
    </row>
    <row r="9" spans="4:64" ht="18">
      <c r="D9" s="60" t="s">
        <v>21</v>
      </c>
      <c r="E9" s="60"/>
      <c r="F9" s="60"/>
      <c r="G9" s="62" t="str">
        <f>'様式２（記入例） (1ヶ月目)'!G9</f>
        <v>さいたま市</v>
      </c>
      <c r="H9" s="62"/>
      <c r="I9" s="62"/>
      <c r="J9" s="62"/>
      <c r="K9" s="62"/>
      <c r="L9" s="62"/>
      <c r="M9" s="62"/>
      <c r="N9" s="62"/>
      <c r="O9" s="62"/>
      <c r="P9" s="62"/>
      <c r="Q9" s="62"/>
      <c r="R9" s="62"/>
      <c r="S9" s="62"/>
      <c r="T9" s="62"/>
      <c r="U9" s="62"/>
      <c r="V9" s="2"/>
      <c r="W9" s="2"/>
      <c r="X9" s="2"/>
      <c r="Y9" s="53" t="s">
        <v>69</v>
      </c>
      <c r="Z9" s="54"/>
      <c r="AA9" s="54"/>
      <c r="AB9" s="54"/>
      <c r="AC9" s="55"/>
      <c r="AD9" s="53" t="str">
        <f>IF(COUNTIF(AK29:BD29,"×")&gt;0,"未達成","達成")</f>
        <v>達成</v>
      </c>
      <c r="AE9" s="54"/>
      <c r="AF9" s="54"/>
      <c r="AG9" s="54"/>
      <c r="AH9" s="55"/>
      <c r="AI9" s="2"/>
      <c r="AJ9" s="2"/>
      <c r="AK9" s="2"/>
      <c r="AL9" s="2"/>
      <c r="AM9" s="2"/>
      <c r="AN9" s="2"/>
      <c r="AO9" s="2"/>
      <c r="AP9" s="2"/>
      <c r="AQ9" s="2"/>
      <c r="AR9" s="2"/>
      <c r="AS9" s="2"/>
      <c r="AT9" s="2"/>
      <c r="AU9" s="2"/>
      <c r="AV9" s="2"/>
      <c r="AW9" s="2"/>
      <c r="AX9" s="2"/>
      <c r="AY9" s="2"/>
      <c r="AZ9" s="2"/>
      <c r="BA9" s="2"/>
      <c r="BB9" s="2"/>
      <c r="BC9" s="2"/>
      <c r="BD9" s="2"/>
      <c r="BE9" s="2"/>
      <c r="BF9" s="2"/>
      <c r="BG9" s="2"/>
      <c r="BH9" s="2"/>
      <c r="BI9" s="2"/>
      <c r="BJ9" s="19" t="s">
        <v>5</v>
      </c>
    </row>
    <row r="10" spans="4:64" ht="18">
      <c r="D10" s="60" t="s">
        <v>22</v>
      </c>
      <c r="E10" s="60"/>
      <c r="F10" s="60"/>
      <c r="G10" s="61">
        <f>'様式２（記入例） (1ヶ月目)'!G10</f>
        <v>45931</v>
      </c>
      <c r="H10" s="61"/>
      <c r="I10" s="61"/>
      <c r="J10" s="61"/>
      <c r="K10" s="61"/>
      <c r="L10" s="61"/>
      <c r="M10" s="61"/>
      <c r="N10" s="17" t="s">
        <v>23</v>
      </c>
      <c r="O10" s="61">
        <f>'様式２（記入例） (1ヶ月目)'!O10</f>
        <v>46295</v>
      </c>
      <c r="P10" s="61"/>
      <c r="Q10" s="61"/>
      <c r="R10" s="61"/>
      <c r="S10" s="61"/>
      <c r="T10" s="61"/>
      <c r="U10" s="61"/>
      <c r="V10" s="2"/>
      <c r="W10" s="2"/>
      <c r="X10" s="2"/>
      <c r="Y10" s="53" t="s">
        <v>41</v>
      </c>
      <c r="Z10" s="54"/>
      <c r="AA10" s="54"/>
      <c r="AB10" s="54"/>
      <c r="AC10" s="55"/>
      <c r="AD10" s="53" t="str">
        <f>IF(COUNTIF(BH29,"×")&gt;0,"未達成","達成")</f>
        <v>達成</v>
      </c>
      <c r="AE10" s="54"/>
      <c r="AF10" s="54"/>
      <c r="AG10" s="54"/>
      <c r="AH10" s="55"/>
      <c r="AI10" s="2"/>
      <c r="AJ10" s="2"/>
      <c r="AK10" s="2"/>
      <c r="AL10" s="2"/>
      <c r="AM10" s="2"/>
      <c r="AN10" s="2"/>
      <c r="AO10" s="2"/>
      <c r="AP10" s="2"/>
      <c r="AQ10" s="2"/>
      <c r="AR10" s="2"/>
      <c r="AS10" s="2"/>
      <c r="AT10" s="2"/>
      <c r="AU10" s="2"/>
      <c r="AV10" s="2"/>
      <c r="AW10" s="2"/>
      <c r="AX10" s="2"/>
      <c r="AY10" s="2"/>
      <c r="AZ10" s="2"/>
      <c r="BA10" s="2"/>
      <c r="BB10" s="2"/>
      <c r="BC10" s="2"/>
      <c r="BD10" s="2"/>
      <c r="BE10" s="2"/>
      <c r="BF10" s="2"/>
      <c r="BG10" s="2"/>
      <c r="BH10" s="2"/>
      <c r="BI10" s="2"/>
      <c r="BJ10" s="6" t="s">
        <v>30</v>
      </c>
    </row>
    <row r="11" spans="4:64" ht="18">
      <c r="D11" s="60" t="s">
        <v>24</v>
      </c>
      <c r="E11" s="60"/>
      <c r="F11" s="60"/>
      <c r="G11" s="60"/>
      <c r="H11" s="61">
        <f>'様式２（記入例） (1ヶ月目)'!H11</f>
        <v>45931</v>
      </c>
      <c r="I11" s="61"/>
      <c r="J11" s="61"/>
      <c r="K11" s="61"/>
      <c r="L11" s="61"/>
      <c r="M11" s="60" t="s">
        <v>25</v>
      </c>
      <c r="N11" s="60"/>
      <c r="O11" s="60"/>
      <c r="P11" s="60"/>
      <c r="Q11" s="61">
        <f>'様式２（記入例） (1ヶ月目)'!Q11</f>
        <v>46295</v>
      </c>
      <c r="R11" s="61"/>
      <c r="S11" s="61"/>
      <c r="T11" s="61"/>
      <c r="U11" s="61"/>
      <c r="V11" s="2"/>
      <c r="W11" s="2"/>
      <c r="X11" s="2"/>
      <c r="Y11" s="2"/>
      <c r="Z11" s="2"/>
      <c r="AA11" s="2"/>
      <c r="AB11" s="2"/>
      <c r="AC11" s="2"/>
      <c r="AD11" s="2"/>
      <c r="AE11" s="2"/>
      <c r="AF11" s="2"/>
      <c r="AG11" s="2"/>
      <c r="AH11" s="2"/>
      <c r="AI11" s="2"/>
      <c r="AJ11" s="2"/>
      <c r="AK11" s="2"/>
      <c r="AL11" s="2"/>
      <c r="AM11" s="2"/>
      <c r="AN11" s="2"/>
      <c r="AO11" s="2"/>
      <c r="AP11" s="2"/>
      <c r="AQ11" s="2"/>
      <c r="AR11" s="2"/>
      <c r="AS11" s="2"/>
      <c r="AT11" s="2"/>
      <c r="AU11" s="2"/>
      <c r="AV11" s="2"/>
      <c r="AW11" s="2"/>
      <c r="AX11" s="2"/>
      <c r="AY11" s="2"/>
    </row>
    <row r="12" spans="4:64" ht="18">
      <c r="D12" s="60" t="s">
        <v>26</v>
      </c>
      <c r="E12" s="60"/>
      <c r="F12" s="60"/>
      <c r="G12" s="62" t="str">
        <f>'様式２（記入例） (1ヶ月目)'!G12</f>
        <v>○○建設株式会社</v>
      </c>
      <c r="H12" s="62"/>
      <c r="I12" s="62"/>
      <c r="J12" s="62"/>
      <c r="K12" s="62"/>
      <c r="L12" s="62"/>
      <c r="M12" s="62"/>
      <c r="N12" s="62"/>
      <c r="O12" s="62"/>
      <c r="P12" s="62"/>
      <c r="Q12" s="62"/>
      <c r="R12" s="62"/>
      <c r="S12" s="62"/>
      <c r="T12" s="62"/>
      <c r="U12" s="62"/>
      <c r="V12" s="2"/>
      <c r="W12" s="2"/>
      <c r="X12" s="2"/>
      <c r="Y12" s="2"/>
      <c r="Z12" s="2"/>
      <c r="AA12" s="2"/>
      <c r="AB12" s="2"/>
      <c r="AC12" s="2"/>
      <c r="AD12" s="2"/>
      <c r="AE12" s="2"/>
      <c r="AF12" s="2"/>
      <c r="AG12" s="2"/>
      <c r="AH12" s="2"/>
      <c r="AI12" s="2"/>
      <c r="AJ12" s="2"/>
      <c r="AK12" s="2"/>
      <c r="AL12" s="2"/>
      <c r="AN12" s="3"/>
      <c r="AO12" s="2"/>
      <c r="AP12" s="2"/>
      <c r="AQ12" s="2"/>
      <c r="AR12" s="2"/>
      <c r="AS12" s="2"/>
      <c r="AT12" s="2"/>
      <c r="AU12" s="2"/>
      <c r="AV12" s="2"/>
      <c r="AW12" s="2"/>
      <c r="AX12" s="2"/>
      <c r="AY12" s="2"/>
      <c r="AZ12" s="2"/>
      <c r="BA12" s="2"/>
      <c r="BB12" s="2"/>
      <c r="BC12" s="2"/>
      <c r="BD12" s="2"/>
      <c r="BE12" s="3"/>
      <c r="BF12" s="3"/>
      <c r="BH12" s="3"/>
      <c r="BJ12" s="3"/>
      <c r="BL12" s="3"/>
    </row>
    <row r="13" spans="4:64" ht="18">
      <c r="D13" s="18"/>
      <c r="E13" s="18"/>
      <c r="F13" s="20">
        <f>IFERROR(WEEKNUM(F16,2),"")</f>
        <v>31</v>
      </c>
      <c r="G13" s="20">
        <f t="shared" ref="G13:AJ13" si="0">IFERROR(WEEKNUM(G16,2),"")</f>
        <v>31</v>
      </c>
      <c r="H13" s="20">
        <f t="shared" si="0"/>
        <v>32</v>
      </c>
      <c r="I13" s="20">
        <f t="shared" si="0"/>
        <v>32</v>
      </c>
      <c r="J13" s="20">
        <f t="shared" si="0"/>
        <v>32</v>
      </c>
      <c r="K13" s="20">
        <f t="shared" si="0"/>
        <v>32</v>
      </c>
      <c r="L13" s="20">
        <f t="shared" si="0"/>
        <v>32</v>
      </c>
      <c r="M13" s="20">
        <f t="shared" si="0"/>
        <v>32</v>
      </c>
      <c r="N13" s="20">
        <f t="shared" si="0"/>
        <v>32</v>
      </c>
      <c r="O13" s="20">
        <f t="shared" si="0"/>
        <v>33</v>
      </c>
      <c r="P13" s="20">
        <f t="shared" si="0"/>
        <v>33</v>
      </c>
      <c r="Q13" s="20">
        <f t="shared" si="0"/>
        <v>33</v>
      </c>
      <c r="R13" s="20">
        <f t="shared" si="0"/>
        <v>33</v>
      </c>
      <c r="S13" s="20">
        <f t="shared" si="0"/>
        <v>33</v>
      </c>
      <c r="T13" s="20">
        <f t="shared" si="0"/>
        <v>33</v>
      </c>
      <c r="U13" s="20">
        <f t="shared" si="0"/>
        <v>33</v>
      </c>
      <c r="V13" s="20">
        <f t="shared" si="0"/>
        <v>34</v>
      </c>
      <c r="W13" s="20">
        <f t="shared" si="0"/>
        <v>34</v>
      </c>
      <c r="X13" s="20">
        <f t="shared" si="0"/>
        <v>34</v>
      </c>
      <c r="Y13" s="20">
        <f t="shared" si="0"/>
        <v>34</v>
      </c>
      <c r="Z13" s="20">
        <f t="shared" si="0"/>
        <v>34</v>
      </c>
      <c r="AA13" s="20">
        <f t="shared" si="0"/>
        <v>34</v>
      </c>
      <c r="AB13" s="20">
        <f t="shared" si="0"/>
        <v>34</v>
      </c>
      <c r="AC13" s="20">
        <f t="shared" si="0"/>
        <v>35</v>
      </c>
      <c r="AD13" s="20">
        <f t="shared" si="0"/>
        <v>35</v>
      </c>
      <c r="AE13" s="20">
        <f t="shared" si="0"/>
        <v>35</v>
      </c>
      <c r="AF13" s="20">
        <f t="shared" si="0"/>
        <v>35</v>
      </c>
      <c r="AG13" s="20">
        <f t="shared" si="0"/>
        <v>35</v>
      </c>
      <c r="AH13" s="20">
        <f t="shared" si="0"/>
        <v>35</v>
      </c>
      <c r="AI13" s="20">
        <f t="shared" si="0"/>
        <v>35</v>
      </c>
      <c r="AJ13" s="20">
        <f t="shared" si="0"/>
        <v>36</v>
      </c>
      <c r="AK13" s="2"/>
      <c r="AL13" s="2"/>
      <c r="AN13" s="3"/>
      <c r="AO13" s="2"/>
      <c r="AP13" s="2"/>
      <c r="AQ13" s="2"/>
      <c r="AR13" s="2"/>
      <c r="AS13" s="2"/>
      <c r="AT13" s="2"/>
      <c r="AU13" s="2"/>
      <c r="AV13" s="2"/>
      <c r="AW13" s="2"/>
      <c r="AX13" s="2"/>
      <c r="AY13" s="2"/>
      <c r="AZ13" s="2"/>
      <c r="BA13" s="2"/>
      <c r="BB13" s="2"/>
      <c r="BC13" s="2"/>
      <c r="BD13" s="2"/>
      <c r="BE13" s="3"/>
      <c r="BF13" s="3"/>
      <c r="BH13" s="3"/>
      <c r="BJ13" s="3"/>
      <c r="BL13" s="3"/>
    </row>
    <row r="14" spans="4:64" ht="18" customHeight="1">
      <c r="D14" s="46" t="s">
        <v>0</v>
      </c>
      <c r="E14" s="49" t="s">
        <v>1</v>
      </c>
      <c r="F14" s="63">
        <f>YEAR(M14)</f>
        <v>2026</v>
      </c>
      <c r="G14" s="64"/>
      <c r="H14" s="64"/>
      <c r="I14" s="64"/>
      <c r="J14" s="64"/>
      <c r="K14" s="64"/>
      <c r="L14" s="67" t="s">
        <v>27</v>
      </c>
      <c r="M14" s="69">
        <f>EDATE('様式２（記入例） (1ヶ月目)'!M$14,10)</f>
        <v>46235</v>
      </c>
      <c r="N14" s="69"/>
      <c r="O14" s="56" t="s">
        <v>28</v>
      </c>
      <c r="P14" s="56"/>
      <c r="Q14" s="56" t="s">
        <v>29</v>
      </c>
      <c r="R14" s="56"/>
      <c r="S14" s="56"/>
      <c r="T14" s="56"/>
      <c r="U14" s="56"/>
      <c r="V14" s="56"/>
      <c r="W14" s="56"/>
      <c r="X14" s="56"/>
      <c r="Y14" s="56"/>
      <c r="Z14" s="56"/>
      <c r="AA14" s="56"/>
      <c r="AB14" s="56"/>
      <c r="AC14" s="56"/>
      <c r="AD14" s="56"/>
      <c r="AE14" s="56"/>
      <c r="AF14" s="56"/>
      <c r="AG14" s="56"/>
      <c r="AH14" s="56"/>
      <c r="AI14" s="56"/>
      <c r="AJ14" s="58"/>
      <c r="AK14" s="81" t="s">
        <v>16</v>
      </c>
      <c r="AL14" s="81"/>
      <c r="AM14" s="81"/>
      <c r="AN14" s="81"/>
      <c r="AO14" s="73" t="s">
        <v>15</v>
      </c>
      <c r="AP14" s="74"/>
      <c r="AQ14" s="74"/>
      <c r="AR14" s="75"/>
      <c r="AS14" s="73" t="s">
        <v>14</v>
      </c>
      <c r="AT14" s="74"/>
      <c r="AU14" s="74"/>
      <c r="AV14" s="75"/>
      <c r="AW14" s="73" t="s">
        <v>13</v>
      </c>
      <c r="AX14" s="74"/>
      <c r="AY14" s="74"/>
      <c r="AZ14" s="75"/>
      <c r="BA14" s="73" t="s">
        <v>17</v>
      </c>
      <c r="BB14" s="74"/>
      <c r="BC14" s="74"/>
      <c r="BD14" s="75"/>
      <c r="BE14" s="44" t="s">
        <v>19</v>
      </c>
      <c r="BF14" s="78"/>
      <c r="BG14" s="78"/>
      <c r="BH14" s="45"/>
    </row>
    <row r="15" spans="4:64" ht="18.75" customHeight="1">
      <c r="D15" s="47"/>
      <c r="E15" s="50"/>
      <c r="F15" s="65"/>
      <c r="G15" s="66"/>
      <c r="H15" s="66"/>
      <c r="I15" s="66"/>
      <c r="J15" s="66"/>
      <c r="K15" s="66"/>
      <c r="L15" s="68"/>
      <c r="M15" s="70"/>
      <c r="N15" s="70"/>
      <c r="O15" s="57"/>
      <c r="P15" s="57"/>
      <c r="Q15" s="57"/>
      <c r="R15" s="57"/>
      <c r="S15" s="57"/>
      <c r="T15" s="57"/>
      <c r="U15" s="57"/>
      <c r="V15" s="57"/>
      <c r="W15" s="57"/>
      <c r="X15" s="57"/>
      <c r="Y15" s="57"/>
      <c r="Z15" s="57"/>
      <c r="AA15" s="57"/>
      <c r="AB15" s="57"/>
      <c r="AC15" s="57"/>
      <c r="AD15" s="57"/>
      <c r="AE15" s="57"/>
      <c r="AF15" s="57"/>
      <c r="AG15" s="57"/>
      <c r="AH15" s="57"/>
      <c r="AI15" s="57"/>
      <c r="AJ15" s="59"/>
      <c r="AK15" s="77" t="s">
        <v>8</v>
      </c>
      <c r="AL15" s="77" t="s">
        <v>6</v>
      </c>
      <c r="AM15" s="77" t="s">
        <v>9</v>
      </c>
      <c r="AN15" s="71" t="s">
        <v>10</v>
      </c>
      <c r="AO15" s="77" t="s">
        <v>8</v>
      </c>
      <c r="AP15" s="77" t="s">
        <v>6</v>
      </c>
      <c r="AQ15" s="77" t="s">
        <v>9</v>
      </c>
      <c r="AR15" s="71" t="s">
        <v>10</v>
      </c>
      <c r="AS15" s="77" t="s">
        <v>8</v>
      </c>
      <c r="AT15" s="77" t="s">
        <v>6</v>
      </c>
      <c r="AU15" s="77" t="s">
        <v>9</v>
      </c>
      <c r="AV15" s="71" t="s">
        <v>10</v>
      </c>
      <c r="AW15" s="77" t="s">
        <v>8</v>
      </c>
      <c r="AX15" s="77" t="s">
        <v>6</v>
      </c>
      <c r="AY15" s="77" t="s">
        <v>9</v>
      </c>
      <c r="AZ15" s="71" t="s">
        <v>10</v>
      </c>
      <c r="BA15" s="77" t="s">
        <v>8</v>
      </c>
      <c r="BB15" s="77" t="s">
        <v>6</v>
      </c>
      <c r="BC15" s="77" t="s">
        <v>9</v>
      </c>
      <c r="BD15" s="71" t="s">
        <v>10</v>
      </c>
      <c r="BE15" s="77" t="s">
        <v>8</v>
      </c>
      <c r="BF15" s="77" t="s">
        <v>6</v>
      </c>
      <c r="BG15" s="77" t="s">
        <v>9</v>
      </c>
      <c r="BH15" s="71" t="s">
        <v>18</v>
      </c>
    </row>
    <row r="16" spans="4:64" ht="16.2" customHeight="1">
      <c r="D16" s="47"/>
      <c r="E16" s="50"/>
      <c r="F16" s="14">
        <f>EOMONTH(M14,-1)+1</f>
        <v>46235</v>
      </c>
      <c r="G16" s="15">
        <f>IF(F16="","",IF(MONTH(F16+1)=MONTH(F16),F16+1,""))</f>
        <v>46236</v>
      </c>
      <c r="H16" s="15">
        <f>IF(G16="","",IF(MONTH(G16+1)=MONTH(G16),G16+1,""))</f>
        <v>46237</v>
      </c>
      <c r="I16" s="15">
        <f t="shared" ref="I16:AJ16" si="1">IF(H16="","",IF(MONTH(H16+1)=MONTH(H16),H16+1,""))</f>
        <v>46238</v>
      </c>
      <c r="J16" s="15">
        <f t="shared" si="1"/>
        <v>46239</v>
      </c>
      <c r="K16" s="15">
        <f t="shared" si="1"/>
        <v>46240</v>
      </c>
      <c r="L16" s="15">
        <f t="shared" si="1"/>
        <v>46241</v>
      </c>
      <c r="M16" s="15">
        <f t="shared" si="1"/>
        <v>46242</v>
      </c>
      <c r="N16" s="15">
        <f>IF(M16="","",IF(MONTH(M16+1)=MONTH(M16),M16+1,""))</f>
        <v>46243</v>
      </c>
      <c r="O16" s="15">
        <f t="shared" si="1"/>
        <v>46244</v>
      </c>
      <c r="P16" s="15">
        <f t="shared" si="1"/>
        <v>46245</v>
      </c>
      <c r="Q16" s="15">
        <f t="shared" si="1"/>
        <v>46246</v>
      </c>
      <c r="R16" s="15">
        <f t="shared" si="1"/>
        <v>46247</v>
      </c>
      <c r="S16" s="15">
        <f>IF(R16="","",IF(MONTH(R16+1)=MONTH(R16),R16+1,""))</f>
        <v>46248</v>
      </c>
      <c r="T16" s="15">
        <f t="shared" si="1"/>
        <v>46249</v>
      </c>
      <c r="U16" s="15">
        <f t="shared" si="1"/>
        <v>46250</v>
      </c>
      <c r="V16" s="15">
        <f t="shared" si="1"/>
        <v>46251</v>
      </c>
      <c r="W16" s="15">
        <f t="shared" si="1"/>
        <v>46252</v>
      </c>
      <c r="X16" s="15">
        <f t="shared" si="1"/>
        <v>46253</v>
      </c>
      <c r="Y16" s="15">
        <f t="shared" si="1"/>
        <v>46254</v>
      </c>
      <c r="Z16" s="15">
        <f t="shared" si="1"/>
        <v>46255</v>
      </c>
      <c r="AA16" s="15">
        <f t="shared" si="1"/>
        <v>46256</v>
      </c>
      <c r="AB16" s="15">
        <f>IF(AA16="","",IF(MONTH(AA16+1)=MONTH(AA16),AA16+1,""))</f>
        <v>46257</v>
      </c>
      <c r="AC16" s="15">
        <f t="shared" si="1"/>
        <v>46258</v>
      </c>
      <c r="AD16" s="15">
        <f t="shared" si="1"/>
        <v>46259</v>
      </c>
      <c r="AE16" s="15">
        <f t="shared" si="1"/>
        <v>46260</v>
      </c>
      <c r="AF16" s="15">
        <f t="shared" si="1"/>
        <v>46261</v>
      </c>
      <c r="AG16" s="15">
        <f t="shared" si="1"/>
        <v>46262</v>
      </c>
      <c r="AH16" s="15">
        <f t="shared" si="1"/>
        <v>46263</v>
      </c>
      <c r="AI16" s="15">
        <f t="shared" si="1"/>
        <v>46264</v>
      </c>
      <c r="AJ16" s="16">
        <f t="shared" si="1"/>
        <v>46265</v>
      </c>
      <c r="AK16" s="82"/>
      <c r="AL16" s="82"/>
      <c r="AM16" s="77"/>
      <c r="AN16" s="72"/>
      <c r="AO16" s="82"/>
      <c r="AP16" s="82"/>
      <c r="AQ16" s="77"/>
      <c r="AR16" s="72"/>
      <c r="AS16" s="82"/>
      <c r="AT16" s="82"/>
      <c r="AU16" s="77"/>
      <c r="AV16" s="72"/>
      <c r="AW16" s="82"/>
      <c r="AX16" s="82"/>
      <c r="AY16" s="77"/>
      <c r="AZ16" s="72"/>
      <c r="BA16" s="82"/>
      <c r="BB16" s="82"/>
      <c r="BC16" s="77"/>
      <c r="BD16" s="72"/>
      <c r="BE16" s="82"/>
      <c r="BF16" s="82"/>
      <c r="BG16" s="77"/>
      <c r="BH16" s="72"/>
    </row>
    <row r="17" spans="4:72" ht="18">
      <c r="D17" s="48"/>
      <c r="E17" s="51"/>
      <c r="F17" s="31">
        <f>F16</f>
        <v>46235</v>
      </c>
      <c r="G17" s="31">
        <f t="shared" ref="G17:AJ17" si="2">G16</f>
        <v>46236</v>
      </c>
      <c r="H17" s="31">
        <f t="shared" si="2"/>
        <v>46237</v>
      </c>
      <c r="I17" s="31">
        <f t="shared" si="2"/>
        <v>46238</v>
      </c>
      <c r="J17" s="31">
        <f t="shared" si="2"/>
        <v>46239</v>
      </c>
      <c r="K17" s="31">
        <f t="shared" si="2"/>
        <v>46240</v>
      </c>
      <c r="L17" s="31">
        <f t="shared" si="2"/>
        <v>46241</v>
      </c>
      <c r="M17" s="31">
        <f t="shared" si="2"/>
        <v>46242</v>
      </c>
      <c r="N17" s="31">
        <f t="shared" si="2"/>
        <v>46243</v>
      </c>
      <c r="O17" s="31">
        <f t="shared" si="2"/>
        <v>46244</v>
      </c>
      <c r="P17" s="31">
        <f t="shared" si="2"/>
        <v>46245</v>
      </c>
      <c r="Q17" s="31">
        <f t="shared" si="2"/>
        <v>46246</v>
      </c>
      <c r="R17" s="31">
        <f t="shared" si="2"/>
        <v>46247</v>
      </c>
      <c r="S17" s="31">
        <f t="shared" si="2"/>
        <v>46248</v>
      </c>
      <c r="T17" s="31">
        <f t="shared" si="2"/>
        <v>46249</v>
      </c>
      <c r="U17" s="31">
        <f t="shared" si="2"/>
        <v>46250</v>
      </c>
      <c r="V17" s="31">
        <f t="shared" si="2"/>
        <v>46251</v>
      </c>
      <c r="W17" s="31">
        <f t="shared" si="2"/>
        <v>46252</v>
      </c>
      <c r="X17" s="31">
        <f t="shared" si="2"/>
        <v>46253</v>
      </c>
      <c r="Y17" s="31">
        <f t="shared" si="2"/>
        <v>46254</v>
      </c>
      <c r="Z17" s="31">
        <f t="shared" si="2"/>
        <v>46255</v>
      </c>
      <c r="AA17" s="31">
        <f t="shared" si="2"/>
        <v>46256</v>
      </c>
      <c r="AB17" s="31">
        <f t="shared" si="2"/>
        <v>46257</v>
      </c>
      <c r="AC17" s="31">
        <f t="shared" si="2"/>
        <v>46258</v>
      </c>
      <c r="AD17" s="31">
        <f t="shared" si="2"/>
        <v>46259</v>
      </c>
      <c r="AE17" s="31">
        <f t="shared" si="2"/>
        <v>46260</v>
      </c>
      <c r="AF17" s="31">
        <f t="shared" si="2"/>
        <v>46261</v>
      </c>
      <c r="AG17" s="31">
        <f t="shared" si="2"/>
        <v>46262</v>
      </c>
      <c r="AH17" s="31">
        <f t="shared" si="2"/>
        <v>46263</v>
      </c>
      <c r="AI17" s="31">
        <f t="shared" si="2"/>
        <v>46264</v>
      </c>
      <c r="AJ17" s="31">
        <f t="shared" si="2"/>
        <v>46265</v>
      </c>
      <c r="AK17" s="32"/>
      <c r="AL17" s="32"/>
      <c r="AM17" s="33"/>
      <c r="AN17" s="34"/>
      <c r="AO17" s="32"/>
      <c r="AP17" s="32"/>
      <c r="AQ17" s="33"/>
      <c r="AR17" s="34"/>
      <c r="AS17" s="32"/>
      <c r="AT17" s="32"/>
      <c r="AU17" s="33"/>
      <c r="AV17" s="34"/>
      <c r="AW17" s="32"/>
      <c r="AX17" s="32"/>
      <c r="AY17" s="33"/>
      <c r="AZ17" s="34"/>
      <c r="BA17" s="32"/>
      <c r="BB17" s="32"/>
      <c r="BC17" s="33"/>
      <c r="BD17" s="34"/>
      <c r="BE17" s="32"/>
      <c r="BF17" s="32"/>
      <c r="BG17" s="33"/>
      <c r="BH17" s="34"/>
    </row>
    <row r="18" spans="4:72" ht="18">
      <c r="D18" s="44" t="s">
        <v>58</v>
      </c>
      <c r="E18" s="45"/>
      <c r="F18" s="30">
        <f>WEEKNUM(F17,2)-WEEKNUM(EOMONTH(F17,-1)+1,2)+1</f>
        <v>1</v>
      </c>
      <c r="G18" s="30">
        <f t="shared" ref="G18:AJ18" si="3">WEEKNUM(G17,2)-WEEKNUM(EOMONTH(G17,-1)+1,2)+1</f>
        <v>1</v>
      </c>
      <c r="H18" s="30">
        <f t="shared" si="3"/>
        <v>2</v>
      </c>
      <c r="I18" s="30">
        <f t="shared" si="3"/>
        <v>2</v>
      </c>
      <c r="J18" s="30">
        <f t="shared" si="3"/>
        <v>2</v>
      </c>
      <c r="K18" s="30">
        <f t="shared" si="3"/>
        <v>2</v>
      </c>
      <c r="L18" s="30">
        <f t="shared" si="3"/>
        <v>2</v>
      </c>
      <c r="M18" s="30">
        <f t="shared" si="3"/>
        <v>2</v>
      </c>
      <c r="N18" s="30">
        <f t="shared" si="3"/>
        <v>2</v>
      </c>
      <c r="O18" s="30">
        <f t="shared" si="3"/>
        <v>3</v>
      </c>
      <c r="P18" s="30">
        <f t="shared" si="3"/>
        <v>3</v>
      </c>
      <c r="Q18" s="30">
        <f t="shared" si="3"/>
        <v>3</v>
      </c>
      <c r="R18" s="30">
        <f t="shared" si="3"/>
        <v>3</v>
      </c>
      <c r="S18" s="30">
        <f t="shared" si="3"/>
        <v>3</v>
      </c>
      <c r="T18" s="30">
        <f t="shared" si="3"/>
        <v>3</v>
      </c>
      <c r="U18" s="30">
        <f t="shared" si="3"/>
        <v>3</v>
      </c>
      <c r="V18" s="30">
        <f t="shared" si="3"/>
        <v>4</v>
      </c>
      <c r="W18" s="30">
        <f t="shared" si="3"/>
        <v>4</v>
      </c>
      <c r="X18" s="30">
        <f t="shared" si="3"/>
        <v>4</v>
      </c>
      <c r="Y18" s="30">
        <f t="shared" si="3"/>
        <v>4</v>
      </c>
      <c r="Z18" s="30">
        <f t="shared" si="3"/>
        <v>4</v>
      </c>
      <c r="AA18" s="30">
        <f t="shared" si="3"/>
        <v>4</v>
      </c>
      <c r="AB18" s="30">
        <f t="shared" si="3"/>
        <v>4</v>
      </c>
      <c r="AC18" s="30">
        <f t="shared" si="3"/>
        <v>5</v>
      </c>
      <c r="AD18" s="30">
        <f t="shared" si="3"/>
        <v>5</v>
      </c>
      <c r="AE18" s="30">
        <f t="shared" si="3"/>
        <v>5</v>
      </c>
      <c r="AF18" s="30">
        <f t="shared" si="3"/>
        <v>5</v>
      </c>
      <c r="AG18" s="30">
        <f t="shared" si="3"/>
        <v>5</v>
      </c>
      <c r="AH18" s="30">
        <f t="shared" si="3"/>
        <v>5</v>
      </c>
      <c r="AI18" s="30">
        <f t="shared" si="3"/>
        <v>5</v>
      </c>
      <c r="AJ18" s="30">
        <f t="shared" si="3"/>
        <v>6</v>
      </c>
      <c r="AK18" s="32"/>
      <c r="AL18" s="32"/>
      <c r="AM18" s="33"/>
      <c r="AN18" s="34"/>
      <c r="AO18" s="32"/>
      <c r="AP18" s="32"/>
      <c r="AQ18" s="33"/>
      <c r="AR18" s="34"/>
      <c r="AS18" s="32"/>
      <c r="AT18" s="32"/>
      <c r="AU18" s="33"/>
      <c r="AV18" s="34"/>
      <c r="AW18" s="32"/>
      <c r="AX18" s="32"/>
      <c r="AY18" s="33"/>
      <c r="AZ18" s="34"/>
      <c r="BA18" s="32"/>
      <c r="BB18" s="32"/>
      <c r="BC18" s="33"/>
      <c r="BD18" s="34"/>
      <c r="BE18" s="32"/>
      <c r="BF18" s="32"/>
      <c r="BG18" s="33"/>
      <c r="BH18" s="34"/>
    </row>
    <row r="19" spans="4:72" ht="18">
      <c r="D19" s="4" t="s">
        <v>2</v>
      </c>
      <c r="E19" s="4" t="s">
        <v>31</v>
      </c>
      <c r="F19" s="29" t="s">
        <v>5</v>
      </c>
      <c r="G19" s="29" t="s">
        <v>5</v>
      </c>
      <c r="H19" s="29" t="s">
        <v>30</v>
      </c>
      <c r="I19" s="29" t="s">
        <v>30</v>
      </c>
      <c r="J19" s="29" t="s">
        <v>5</v>
      </c>
      <c r="K19" s="29" t="s">
        <v>30</v>
      </c>
      <c r="L19" s="29" t="s">
        <v>30</v>
      </c>
      <c r="M19" s="29" t="s">
        <v>30</v>
      </c>
      <c r="N19" s="29" t="s">
        <v>5</v>
      </c>
      <c r="O19" s="29" t="s">
        <v>30</v>
      </c>
      <c r="P19" s="29" t="s">
        <v>30</v>
      </c>
      <c r="Q19" s="29" t="s">
        <v>5</v>
      </c>
      <c r="R19" s="29" t="s">
        <v>40</v>
      </c>
      <c r="S19" s="29" t="s">
        <v>40</v>
      </c>
      <c r="T19" s="29" t="s">
        <v>40</v>
      </c>
      <c r="U19" s="29" t="s">
        <v>5</v>
      </c>
      <c r="V19" s="29" t="s">
        <v>5</v>
      </c>
      <c r="W19" s="29" t="s">
        <v>30</v>
      </c>
      <c r="X19" s="29" t="s">
        <v>30</v>
      </c>
      <c r="Y19" s="29" t="s">
        <v>30</v>
      </c>
      <c r="Z19" s="29" t="s">
        <v>30</v>
      </c>
      <c r="AA19" s="29" t="s">
        <v>30</v>
      </c>
      <c r="AB19" s="29" t="s">
        <v>5</v>
      </c>
      <c r="AC19" s="29" t="s">
        <v>30</v>
      </c>
      <c r="AD19" s="29" t="s">
        <v>30</v>
      </c>
      <c r="AE19" s="29" t="s">
        <v>30</v>
      </c>
      <c r="AF19" s="29" t="s">
        <v>30</v>
      </c>
      <c r="AG19" s="29" t="s">
        <v>30</v>
      </c>
      <c r="AH19" s="29" t="s">
        <v>5</v>
      </c>
      <c r="AI19" s="29" t="s">
        <v>5</v>
      </c>
      <c r="AJ19" s="29" t="s">
        <v>30</v>
      </c>
      <c r="AK19" s="23">
        <v>0</v>
      </c>
      <c r="AL19" s="23">
        <v>0</v>
      </c>
      <c r="AM19" s="10" t="str">
        <f>IF(AK19&lt;7,"-",IFERROR(AL19/AK19,"-"))</f>
        <v>-</v>
      </c>
      <c r="AN19" s="76" t="str">
        <f>IFERROR(AVERAGE(AM19:AM28),"-")</f>
        <v>-</v>
      </c>
      <c r="AO19" s="29">
        <f>AP19+COUNTIFS(F$13:AJ$13,WEEKNUM(F$16,2)+1,F19:AJ19,"工")</f>
        <v>7</v>
      </c>
      <c r="AP19" s="29">
        <f>IFERROR(COUNTIFS(F$13:AJ$13,WEEKNUM(F$16,2)+1,F19:AJ19,"休"),"-")</f>
        <v>2</v>
      </c>
      <c r="AQ19" s="10">
        <f>IF(AO19&lt;7,"-",IFERROR(AP19/AO19,"-"))</f>
        <v>0.2857142857142857</v>
      </c>
      <c r="AR19" s="76">
        <f>IFERROR(AVERAGE(AQ19:AQ28),"-")</f>
        <v>0.28571428571428564</v>
      </c>
      <c r="AS19" s="29">
        <f>AT19+COUNTIFS(F$13:AJ$13,WEEKNUM(F$16,2)+2,F19:AJ19,"工")</f>
        <v>4</v>
      </c>
      <c r="AT19" s="29">
        <f>IFERROR(COUNTIFS(F$13:AJ$13,WEEKNUM(F$16,2)+2,F19:AJ19,"休"),"-")</f>
        <v>2</v>
      </c>
      <c r="AU19" s="10" t="str">
        <f>IF(AS19&lt;7,"-",IFERROR(AT19/AS19,"-"))</f>
        <v>-</v>
      </c>
      <c r="AV19" s="76" t="str">
        <f>IFERROR(AVERAGE(AU19:AU28),"-")</f>
        <v>-</v>
      </c>
      <c r="AW19" s="29">
        <f>AX19+COUNTIFS(F$13:AJ$13,WEEKNUM(F$16,2)+3,F19:AJ19,"工")</f>
        <v>7</v>
      </c>
      <c r="AX19" s="29">
        <f>IFERROR(COUNTIFS(F$13:AJ$13,WEEKNUM(F$16,2)+3,F19:AJ19,"休"),"-")</f>
        <v>2</v>
      </c>
      <c r="AY19" s="10">
        <f>IF(AW19&lt;7,"-",IFERROR(AX19/AW19,"-"))</f>
        <v>0.2857142857142857</v>
      </c>
      <c r="AZ19" s="76">
        <f>IFERROR(AVERAGE(AY19:AY28),"-")</f>
        <v>0.28571428571428564</v>
      </c>
      <c r="BA19" s="23">
        <v>7</v>
      </c>
      <c r="BB19" s="23">
        <v>2</v>
      </c>
      <c r="BC19" s="10">
        <f>IF(BA19&lt;7,"-",IFERROR(BB19/BA19,"-"))</f>
        <v>0.2857142857142857</v>
      </c>
      <c r="BD19" s="76">
        <f>IFERROR(AVERAGE(BC19:BC28),"-")</f>
        <v>0.28571428571428564</v>
      </c>
      <c r="BE19" s="4">
        <f>COUNTIF(F19:AJ19,"工")+COUNTIF(F19:AJ19,"休")</f>
        <v>28</v>
      </c>
      <c r="BF19" s="4">
        <f>COUNTIF(F19:AJ19,"休")</f>
        <v>10</v>
      </c>
      <c r="BG19" s="10">
        <f>IFERROR(BF19/BE19,"-")</f>
        <v>0.35714285714285715</v>
      </c>
      <c r="BH19" s="76">
        <f>IFERROR(AVERAGE(BG19:BG28),"-")</f>
        <v>0.32653061224489793</v>
      </c>
    </row>
    <row r="20" spans="4:72" ht="21" customHeight="1">
      <c r="D20" s="4"/>
      <c r="E20" s="4" t="s">
        <v>32</v>
      </c>
      <c r="F20" s="29" t="s">
        <v>30</v>
      </c>
      <c r="G20" s="29" t="s">
        <v>5</v>
      </c>
      <c r="H20" s="29" t="s">
        <v>30</v>
      </c>
      <c r="I20" s="29" t="s">
        <v>30</v>
      </c>
      <c r="J20" s="29" t="s">
        <v>5</v>
      </c>
      <c r="K20" s="29" t="s">
        <v>30</v>
      </c>
      <c r="L20" s="29" t="s">
        <v>30</v>
      </c>
      <c r="M20" s="29" t="s">
        <v>30</v>
      </c>
      <c r="N20" s="29" t="s">
        <v>5</v>
      </c>
      <c r="O20" s="29" t="s">
        <v>30</v>
      </c>
      <c r="P20" s="29" t="s">
        <v>30</v>
      </c>
      <c r="Q20" s="29" t="s">
        <v>5</v>
      </c>
      <c r="R20" s="29" t="s">
        <v>40</v>
      </c>
      <c r="S20" s="29" t="s">
        <v>40</v>
      </c>
      <c r="T20" s="29" t="s">
        <v>40</v>
      </c>
      <c r="U20" s="29" t="s">
        <v>5</v>
      </c>
      <c r="V20" s="29" t="s">
        <v>30</v>
      </c>
      <c r="W20" s="29" t="s">
        <v>5</v>
      </c>
      <c r="X20" s="29" t="s">
        <v>30</v>
      </c>
      <c r="Y20" s="29" t="s">
        <v>30</v>
      </c>
      <c r="Z20" s="29" t="s">
        <v>30</v>
      </c>
      <c r="AA20" s="29" t="s">
        <v>30</v>
      </c>
      <c r="AB20" s="29" t="s">
        <v>5</v>
      </c>
      <c r="AC20" s="29" t="s">
        <v>5</v>
      </c>
      <c r="AD20" s="29" t="s">
        <v>30</v>
      </c>
      <c r="AE20" s="29" t="s">
        <v>30</v>
      </c>
      <c r="AF20" s="29" t="s">
        <v>30</v>
      </c>
      <c r="AG20" s="29" t="s">
        <v>30</v>
      </c>
      <c r="AH20" s="29" t="s">
        <v>30</v>
      </c>
      <c r="AI20" s="29" t="s">
        <v>5</v>
      </c>
      <c r="AJ20" s="29" t="s">
        <v>30</v>
      </c>
      <c r="AK20" s="23">
        <v>0</v>
      </c>
      <c r="AL20" s="23">
        <v>0</v>
      </c>
      <c r="AM20" s="10" t="str">
        <f t="shared" ref="AM20:AM28" si="4">IF(AK20&lt;7,"-",IFERROR(AL20/AK20,"-"))</f>
        <v>-</v>
      </c>
      <c r="AN20" s="76"/>
      <c r="AO20" s="29">
        <f t="shared" ref="AO20:AO28" si="5">AP20+COUNTIFS(F$13:AJ$13,WEEKNUM(F$16,2)+1,F20:AJ20,"工")</f>
        <v>7</v>
      </c>
      <c r="AP20" s="29">
        <f t="shared" ref="AP20:AP28" si="6">IFERROR(COUNTIFS(F$13:AJ$13,WEEKNUM(F$16,2)+1,F20:AJ20,"休"),"-")</f>
        <v>2</v>
      </c>
      <c r="AQ20" s="10">
        <f t="shared" ref="AQ20:AQ28" si="7">IF(AO20&lt;7,"-",IFERROR(AP20/AO20,"-"))</f>
        <v>0.2857142857142857</v>
      </c>
      <c r="AR20" s="76"/>
      <c r="AS20" s="29">
        <f t="shared" ref="AS20:AS28" si="8">AT20+COUNTIFS(F$13:AJ$13,WEEKNUM(F$16,2)+2,F20:AJ20,"工")</f>
        <v>4</v>
      </c>
      <c r="AT20" s="29">
        <f t="shared" ref="AT20:AT28" si="9">IFERROR(COUNTIFS(F$13:AJ$13,WEEKNUM(F$16,2)+2,F20:AJ20,"休"),"-")</f>
        <v>2</v>
      </c>
      <c r="AU20" s="10" t="str">
        <f t="shared" ref="AU20:AU28" si="10">IF(AS20&lt;7,"-",IFERROR(AT20/AS20,"-"))</f>
        <v>-</v>
      </c>
      <c r="AV20" s="76"/>
      <c r="AW20" s="29">
        <f t="shared" ref="AW20:AW28" si="11">AX20+COUNTIFS(F$13:AJ$13,WEEKNUM(F$16,2)+3,F20:AJ20,"工")</f>
        <v>7</v>
      </c>
      <c r="AX20" s="29">
        <f t="shared" ref="AX20:AX28" si="12">IFERROR(COUNTIFS(F$13:AJ$13,WEEKNUM(F$16,2)+3,F20:AJ20,"休"),"-")</f>
        <v>2</v>
      </c>
      <c r="AY20" s="10">
        <f t="shared" ref="AY20:AY28" si="13">IF(AW20&lt;7,"-",IFERROR(AX20/AW20,"-"))</f>
        <v>0.2857142857142857</v>
      </c>
      <c r="AZ20" s="76"/>
      <c r="BA20" s="23">
        <v>7</v>
      </c>
      <c r="BB20" s="23">
        <v>2</v>
      </c>
      <c r="BC20" s="10">
        <f t="shared" ref="BC20:BC28" si="14">IF(BA20&lt;7,"-",IFERROR(BB20/BA20,"-"))</f>
        <v>0.2857142857142857</v>
      </c>
      <c r="BD20" s="76"/>
      <c r="BE20" s="4">
        <f t="shared" ref="BE20:BE28" si="15">COUNTIF(F20:AJ20,"工")+COUNTIF(F20:AJ20,"休")</f>
        <v>28</v>
      </c>
      <c r="BF20" s="4">
        <f t="shared" ref="BF20:BF28" si="16">COUNTIF(F20:AJ20,"休")</f>
        <v>9</v>
      </c>
      <c r="BG20" s="10">
        <f t="shared" ref="BG20:BG28" si="17">IFERROR(BF20/BE20,"-")</f>
        <v>0.32142857142857145</v>
      </c>
      <c r="BH20" s="76"/>
      <c r="BJ20" ph="1"/>
      <c r="BL20" ph="1"/>
      <c r="BN20" ph="1"/>
      <c r="BP20" ph="1"/>
      <c r="BR20" ph="1"/>
      <c r="BT20" ph="1"/>
    </row>
    <row r="21" spans="4:72" ht="21" customHeight="1">
      <c r="D21" s="4"/>
      <c r="E21" s="4" t="s">
        <v>33</v>
      </c>
      <c r="F21" s="29" t="s">
        <v>30</v>
      </c>
      <c r="G21" s="29" t="s">
        <v>5</v>
      </c>
      <c r="H21" s="29" t="s">
        <v>30</v>
      </c>
      <c r="I21" s="29" t="s">
        <v>30</v>
      </c>
      <c r="J21" s="29" t="s">
        <v>5</v>
      </c>
      <c r="K21" s="29" t="s">
        <v>30</v>
      </c>
      <c r="L21" s="29" t="s">
        <v>30</v>
      </c>
      <c r="M21" s="29" t="s">
        <v>30</v>
      </c>
      <c r="N21" s="29" t="s">
        <v>5</v>
      </c>
      <c r="O21" s="29" t="s">
        <v>30</v>
      </c>
      <c r="P21" s="29" t="s">
        <v>30</v>
      </c>
      <c r="Q21" s="29" t="s">
        <v>5</v>
      </c>
      <c r="R21" s="29" t="s">
        <v>40</v>
      </c>
      <c r="S21" s="29" t="s">
        <v>40</v>
      </c>
      <c r="T21" s="29" t="s">
        <v>40</v>
      </c>
      <c r="U21" s="29" t="s">
        <v>5</v>
      </c>
      <c r="V21" s="29" t="s">
        <v>30</v>
      </c>
      <c r="W21" s="29" t="s">
        <v>30</v>
      </c>
      <c r="X21" s="29" t="s">
        <v>5</v>
      </c>
      <c r="Y21" s="29" t="s">
        <v>30</v>
      </c>
      <c r="Z21" s="29" t="s">
        <v>30</v>
      </c>
      <c r="AA21" s="29" t="s">
        <v>30</v>
      </c>
      <c r="AB21" s="29" t="s">
        <v>5</v>
      </c>
      <c r="AC21" s="29" t="s">
        <v>30</v>
      </c>
      <c r="AD21" s="29" t="s">
        <v>30</v>
      </c>
      <c r="AE21" s="29" t="s">
        <v>30</v>
      </c>
      <c r="AF21" s="29" t="s">
        <v>30</v>
      </c>
      <c r="AG21" s="29" t="s">
        <v>5</v>
      </c>
      <c r="AH21" s="29" t="s">
        <v>30</v>
      </c>
      <c r="AI21" s="29" t="s">
        <v>5</v>
      </c>
      <c r="AJ21" s="29" t="s">
        <v>30</v>
      </c>
      <c r="AK21" s="23">
        <v>0</v>
      </c>
      <c r="AL21" s="23">
        <v>0</v>
      </c>
      <c r="AM21" s="10" t="str">
        <f t="shared" si="4"/>
        <v>-</v>
      </c>
      <c r="AN21" s="76"/>
      <c r="AO21" s="29">
        <f t="shared" si="5"/>
        <v>7</v>
      </c>
      <c r="AP21" s="29">
        <f t="shared" si="6"/>
        <v>2</v>
      </c>
      <c r="AQ21" s="10">
        <f t="shared" si="7"/>
        <v>0.2857142857142857</v>
      </c>
      <c r="AR21" s="76"/>
      <c r="AS21" s="29">
        <f t="shared" si="8"/>
        <v>4</v>
      </c>
      <c r="AT21" s="29">
        <f t="shared" si="9"/>
        <v>2</v>
      </c>
      <c r="AU21" s="10" t="str">
        <f t="shared" si="10"/>
        <v>-</v>
      </c>
      <c r="AV21" s="76"/>
      <c r="AW21" s="29">
        <f t="shared" si="11"/>
        <v>7</v>
      </c>
      <c r="AX21" s="29">
        <f t="shared" si="12"/>
        <v>2</v>
      </c>
      <c r="AY21" s="10">
        <f t="shared" si="13"/>
        <v>0.2857142857142857</v>
      </c>
      <c r="AZ21" s="76"/>
      <c r="BA21" s="23">
        <v>7</v>
      </c>
      <c r="BB21" s="23">
        <v>2</v>
      </c>
      <c r="BC21" s="10">
        <f t="shared" si="14"/>
        <v>0.2857142857142857</v>
      </c>
      <c r="BD21" s="76"/>
      <c r="BE21" s="4">
        <f t="shared" si="15"/>
        <v>28</v>
      </c>
      <c r="BF21" s="4">
        <f t="shared" si="16"/>
        <v>9</v>
      </c>
      <c r="BG21" s="10">
        <f t="shared" si="17"/>
        <v>0.32142857142857145</v>
      </c>
      <c r="BH21" s="76"/>
      <c r="BJ21" ph="1"/>
      <c r="BL21" ph="1"/>
      <c r="BN21" ph="1"/>
      <c r="BP21" ph="1"/>
      <c r="BR21" ph="1"/>
      <c r="BT21" ph="1"/>
    </row>
    <row r="22" spans="4:72" ht="21" customHeight="1">
      <c r="D22" s="4" t="s">
        <v>3</v>
      </c>
      <c r="E22" s="4" t="s">
        <v>34</v>
      </c>
      <c r="F22" s="29" t="s">
        <v>30</v>
      </c>
      <c r="G22" s="29" t="s">
        <v>5</v>
      </c>
      <c r="H22" s="29" t="s">
        <v>30</v>
      </c>
      <c r="I22" s="29" t="s">
        <v>30</v>
      </c>
      <c r="J22" s="29" t="s">
        <v>5</v>
      </c>
      <c r="K22" s="29" t="s">
        <v>30</v>
      </c>
      <c r="L22" s="29" t="s">
        <v>30</v>
      </c>
      <c r="M22" s="29" t="s">
        <v>30</v>
      </c>
      <c r="N22" s="29" t="s">
        <v>5</v>
      </c>
      <c r="O22" s="29" t="s">
        <v>30</v>
      </c>
      <c r="P22" s="29" t="s">
        <v>30</v>
      </c>
      <c r="Q22" s="29" t="s">
        <v>5</v>
      </c>
      <c r="R22" s="29" t="s">
        <v>40</v>
      </c>
      <c r="S22" s="29" t="s">
        <v>40</v>
      </c>
      <c r="T22" s="29" t="s">
        <v>40</v>
      </c>
      <c r="U22" s="29" t="s">
        <v>5</v>
      </c>
      <c r="V22" s="29" t="s">
        <v>30</v>
      </c>
      <c r="W22" s="29" t="s">
        <v>30</v>
      </c>
      <c r="X22" s="29" t="s">
        <v>30</v>
      </c>
      <c r="Y22" s="29" t="s">
        <v>5</v>
      </c>
      <c r="Z22" s="29" t="s">
        <v>30</v>
      </c>
      <c r="AA22" s="29" t="s">
        <v>30</v>
      </c>
      <c r="AB22" s="29" t="s">
        <v>5</v>
      </c>
      <c r="AC22" s="29" t="s">
        <v>30</v>
      </c>
      <c r="AD22" s="29" t="s">
        <v>5</v>
      </c>
      <c r="AE22" s="29" t="s">
        <v>30</v>
      </c>
      <c r="AF22" s="29" t="s">
        <v>30</v>
      </c>
      <c r="AG22" s="29" t="s">
        <v>30</v>
      </c>
      <c r="AH22" s="29" t="s">
        <v>30</v>
      </c>
      <c r="AI22" s="29" t="s">
        <v>5</v>
      </c>
      <c r="AJ22" s="29" t="s">
        <v>30</v>
      </c>
      <c r="AK22" s="23">
        <v>0</v>
      </c>
      <c r="AL22" s="23">
        <v>0</v>
      </c>
      <c r="AM22" s="10" t="str">
        <f t="shared" si="4"/>
        <v>-</v>
      </c>
      <c r="AN22" s="76"/>
      <c r="AO22" s="29">
        <f t="shared" si="5"/>
        <v>7</v>
      </c>
      <c r="AP22" s="29">
        <f t="shared" si="6"/>
        <v>2</v>
      </c>
      <c r="AQ22" s="10">
        <f t="shared" si="7"/>
        <v>0.2857142857142857</v>
      </c>
      <c r="AR22" s="76"/>
      <c r="AS22" s="29">
        <f t="shared" si="8"/>
        <v>4</v>
      </c>
      <c r="AT22" s="29">
        <f t="shared" si="9"/>
        <v>2</v>
      </c>
      <c r="AU22" s="10" t="str">
        <f t="shared" si="10"/>
        <v>-</v>
      </c>
      <c r="AV22" s="76"/>
      <c r="AW22" s="29">
        <f t="shared" si="11"/>
        <v>7</v>
      </c>
      <c r="AX22" s="29">
        <f t="shared" si="12"/>
        <v>2</v>
      </c>
      <c r="AY22" s="10">
        <f t="shared" si="13"/>
        <v>0.2857142857142857</v>
      </c>
      <c r="AZ22" s="76"/>
      <c r="BA22" s="23">
        <v>7</v>
      </c>
      <c r="BB22" s="23">
        <v>2</v>
      </c>
      <c r="BC22" s="10">
        <f t="shared" si="14"/>
        <v>0.2857142857142857</v>
      </c>
      <c r="BD22" s="76"/>
      <c r="BE22" s="4">
        <f t="shared" si="15"/>
        <v>28</v>
      </c>
      <c r="BF22" s="4">
        <f t="shared" si="16"/>
        <v>9</v>
      </c>
      <c r="BG22" s="10">
        <f t="shared" si="17"/>
        <v>0.32142857142857145</v>
      </c>
      <c r="BH22" s="76"/>
      <c r="BJ22" ph="1"/>
      <c r="BL22" ph="1"/>
      <c r="BN22" ph="1"/>
      <c r="BP22" ph="1"/>
      <c r="BR22" ph="1"/>
      <c r="BT22" ph="1"/>
    </row>
    <row r="23" spans="4:72" ht="21" customHeight="1">
      <c r="D23" s="4"/>
      <c r="E23" s="4" t="s">
        <v>35</v>
      </c>
      <c r="F23" s="29" t="s">
        <v>30</v>
      </c>
      <c r="G23" s="29" t="s">
        <v>5</v>
      </c>
      <c r="H23" s="29" t="s">
        <v>30</v>
      </c>
      <c r="I23" s="29" t="s">
        <v>30</v>
      </c>
      <c r="J23" s="29" t="s">
        <v>5</v>
      </c>
      <c r="K23" s="29" t="s">
        <v>30</v>
      </c>
      <c r="L23" s="29" t="s">
        <v>30</v>
      </c>
      <c r="M23" s="29" t="s">
        <v>30</v>
      </c>
      <c r="N23" s="29" t="s">
        <v>5</v>
      </c>
      <c r="O23" s="29" t="s">
        <v>30</v>
      </c>
      <c r="P23" s="29" t="s">
        <v>30</v>
      </c>
      <c r="Q23" s="29" t="s">
        <v>5</v>
      </c>
      <c r="R23" s="29" t="s">
        <v>40</v>
      </c>
      <c r="S23" s="29" t="s">
        <v>40</v>
      </c>
      <c r="T23" s="29" t="s">
        <v>40</v>
      </c>
      <c r="U23" s="29" t="s">
        <v>5</v>
      </c>
      <c r="V23" s="29" t="s">
        <v>30</v>
      </c>
      <c r="W23" s="29" t="s">
        <v>30</v>
      </c>
      <c r="X23" s="29" t="s">
        <v>5</v>
      </c>
      <c r="Y23" s="29" t="s">
        <v>30</v>
      </c>
      <c r="Z23" s="29" t="s">
        <v>30</v>
      </c>
      <c r="AA23" s="29" t="s">
        <v>30</v>
      </c>
      <c r="AB23" s="29" t="s">
        <v>5</v>
      </c>
      <c r="AC23" s="29" t="s">
        <v>30</v>
      </c>
      <c r="AD23" s="29" t="s">
        <v>30</v>
      </c>
      <c r="AE23" s="29" t="s">
        <v>30</v>
      </c>
      <c r="AF23" s="29" t="s">
        <v>5</v>
      </c>
      <c r="AG23" s="29" t="s">
        <v>30</v>
      </c>
      <c r="AH23" s="29" t="s">
        <v>30</v>
      </c>
      <c r="AI23" s="29" t="s">
        <v>5</v>
      </c>
      <c r="AJ23" s="29" t="s">
        <v>30</v>
      </c>
      <c r="AK23" s="23">
        <v>0</v>
      </c>
      <c r="AL23" s="23">
        <v>0</v>
      </c>
      <c r="AM23" s="10" t="str">
        <f t="shared" si="4"/>
        <v>-</v>
      </c>
      <c r="AN23" s="76"/>
      <c r="AO23" s="29">
        <f t="shared" si="5"/>
        <v>7</v>
      </c>
      <c r="AP23" s="29">
        <f t="shared" si="6"/>
        <v>2</v>
      </c>
      <c r="AQ23" s="10">
        <f t="shared" si="7"/>
        <v>0.2857142857142857</v>
      </c>
      <c r="AR23" s="76"/>
      <c r="AS23" s="29">
        <f t="shared" si="8"/>
        <v>4</v>
      </c>
      <c r="AT23" s="29">
        <f t="shared" si="9"/>
        <v>2</v>
      </c>
      <c r="AU23" s="10" t="str">
        <f t="shared" si="10"/>
        <v>-</v>
      </c>
      <c r="AV23" s="76"/>
      <c r="AW23" s="29">
        <f t="shared" si="11"/>
        <v>7</v>
      </c>
      <c r="AX23" s="29">
        <f t="shared" si="12"/>
        <v>2</v>
      </c>
      <c r="AY23" s="10">
        <f t="shared" si="13"/>
        <v>0.2857142857142857</v>
      </c>
      <c r="AZ23" s="76"/>
      <c r="BA23" s="23">
        <v>7</v>
      </c>
      <c r="BB23" s="23">
        <v>2</v>
      </c>
      <c r="BC23" s="10">
        <f t="shared" si="14"/>
        <v>0.2857142857142857</v>
      </c>
      <c r="BD23" s="76"/>
      <c r="BE23" s="4">
        <f t="shared" si="15"/>
        <v>28</v>
      </c>
      <c r="BF23" s="4">
        <f t="shared" si="16"/>
        <v>9</v>
      </c>
      <c r="BG23" s="10">
        <f t="shared" si="17"/>
        <v>0.32142857142857145</v>
      </c>
      <c r="BH23" s="76"/>
      <c r="BJ23" ph="1"/>
      <c r="BL23" ph="1"/>
      <c r="BN23" ph="1"/>
      <c r="BP23" ph="1"/>
      <c r="BR23" ph="1"/>
      <c r="BT23" ph="1"/>
    </row>
    <row r="24" spans="4:72" ht="21" customHeight="1">
      <c r="D24" s="4"/>
      <c r="E24" s="4" t="s">
        <v>36</v>
      </c>
      <c r="F24" s="29" t="s">
        <v>30</v>
      </c>
      <c r="G24" s="29" t="s">
        <v>5</v>
      </c>
      <c r="H24" s="29" t="s">
        <v>30</v>
      </c>
      <c r="I24" s="29" t="s">
        <v>30</v>
      </c>
      <c r="J24" s="29" t="s">
        <v>5</v>
      </c>
      <c r="K24" s="29" t="s">
        <v>30</v>
      </c>
      <c r="L24" s="29" t="s">
        <v>30</v>
      </c>
      <c r="M24" s="29" t="s">
        <v>30</v>
      </c>
      <c r="N24" s="29" t="s">
        <v>5</v>
      </c>
      <c r="O24" s="29" t="s">
        <v>30</v>
      </c>
      <c r="P24" s="29" t="s">
        <v>30</v>
      </c>
      <c r="Q24" s="29" t="s">
        <v>5</v>
      </c>
      <c r="R24" s="29" t="s">
        <v>40</v>
      </c>
      <c r="S24" s="29" t="s">
        <v>40</v>
      </c>
      <c r="T24" s="29" t="s">
        <v>40</v>
      </c>
      <c r="U24" s="29" t="s">
        <v>5</v>
      </c>
      <c r="V24" s="29" t="s">
        <v>30</v>
      </c>
      <c r="W24" s="29" t="s">
        <v>5</v>
      </c>
      <c r="X24" s="29" t="s">
        <v>30</v>
      </c>
      <c r="Y24" s="29" t="s">
        <v>30</v>
      </c>
      <c r="Z24" s="29" t="s">
        <v>30</v>
      </c>
      <c r="AA24" s="29" t="s">
        <v>30</v>
      </c>
      <c r="AB24" s="29" t="s">
        <v>5</v>
      </c>
      <c r="AC24" s="29" t="s">
        <v>30</v>
      </c>
      <c r="AD24" s="29" t="s">
        <v>30</v>
      </c>
      <c r="AE24" s="29" t="s">
        <v>5</v>
      </c>
      <c r="AF24" s="29" t="s">
        <v>30</v>
      </c>
      <c r="AG24" s="29" t="s">
        <v>30</v>
      </c>
      <c r="AH24" s="29" t="s">
        <v>30</v>
      </c>
      <c r="AI24" s="29" t="s">
        <v>5</v>
      </c>
      <c r="AJ24" s="29" t="s">
        <v>30</v>
      </c>
      <c r="AK24" s="23">
        <v>0</v>
      </c>
      <c r="AL24" s="23">
        <v>0</v>
      </c>
      <c r="AM24" s="10" t="str">
        <f t="shared" si="4"/>
        <v>-</v>
      </c>
      <c r="AN24" s="76"/>
      <c r="AO24" s="29">
        <f t="shared" si="5"/>
        <v>7</v>
      </c>
      <c r="AP24" s="29">
        <f t="shared" si="6"/>
        <v>2</v>
      </c>
      <c r="AQ24" s="10">
        <f t="shared" si="7"/>
        <v>0.2857142857142857</v>
      </c>
      <c r="AR24" s="76"/>
      <c r="AS24" s="29">
        <f t="shared" si="8"/>
        <v>4</v>
      </c>
      <c r="AT24" s="29">
        <f t="shared" si="9"/>
        <v>2</v>
      </c>
      <c r="AU24" s="10" t="str">
        <f t="shared" si="10"/>
        <v>-</v>
      </c>
      <c r="AV24" s="76"/>
      <c r="AW24" s="29">
        <f t="shared" si="11"/>
        <v>7</v>
      </c>
      <c r="AX24" s="29">
        <f t="shared" si="12"/>
        <v>2</v>
      </c>
      <c r="AY24" s="10">
        <f t="shared" si="13"/>
        <v>0.2857142857142857</v>
      </c>
      <c r="AZ24" s="76"/>
      <c r="BA24" s="23">
        <v>7</v>
      </c>
      <c r="BB24" s="23">
        <v>2</v>
      </c>
      <c r="BC24" s="10">
        <f t="shared" si="14"/>
        <v>0.2857142857142857</v>
      </c>
      <c r="BD24" s="76"/>
      <c r="BE24" s="4">
        <f t="shared" si="15"/>
        <v>28</v>
      </c>
      <c r="BF24" s="4">
        <f t="shared" si="16"/>
        <v>9</v>
      </c>
      <c r="BG24" s="10">
        <f t="shared" si="17"/>
        <v>0.32142857142857145</v>
      </c>
      <c r="BH24" s="76"/>
      <c r="BJ24" ph="1"/>
      <c r="BL24" ph="1"/>
      <c r="BN24" ph="1"/>
      <c r="BP24" ph="1"/>
      <c r="BR24" ph="1"/>
      <c r="BT24" ph="1"/>
    </row>
    <row r="25" spans="4:72" ht="21" customHeight="1">
      <c r="D25" s="4" t="s">
        <v>4</v>
      </c>
      <c r="E25" s="4" t="s">
        <v>32</v>
      </c>
      <c r="F25" s="29" t="s">
        <v>30</v>
      </c>
      <c r="G25" s="29" t="s">
        <v>5</v>
      </c>
      <c r="H25" s="29" t="s">
        <v>30</v>
      </c>
      <c r="I25" s="29" t="s">
        <v>30</v>
      </c>
      <c r="J25" s="29" t="s">
        <v>5</v>
      </c>
      <c r="K25" s="29" t="s">
        <v>30</v>
      </c>
      <c r="L25" s="29" t="s">
        <v>30</v>
      </c>
      <c r="M25" s="29" t="s">
        <v>30</v>
      </c>
      <c r="N25" s="29" t="s">
        <v>5</v>
      </c>
      <c r="O25" s="29" t="s">
        <v>30</v>
      </c>
      <c r="P25" s="29" t="s">
        <v>30</v>
      </c>
      <c r="Q25" s="29" t="s">
        <v>5</v>
      </c>
      <c r="R25" s="29" t="s">
        <v>40</v>
      </c>
      <c r="S25" s="29" t="s">
        <v>40</v>
      </c>
      <c r="T25" s="29" t="s">
        <v>40</v>
      </c>
      <c r="U25" s="29" t="s">
        <v>5</v>
      </c>
      <c r="V25" s="29" t="s">
        <v>5</v>
      </c>
      <c r="W25" s="29" t="s">
        <v>30</v>
      </c>
      <c r="X25" s="29" t="s">
        <v>30</v>
      </c>
      <c r="Y25" s="29" t="s">
        <v>30</v>
      </c>
      <c r="Z25" s="29" t="s">
        <v>30</v>
      </c>
      <c r="AA25" s="29" t="s">
        <v>30</v>
      </c>
      <c r="AB25" s="29" t="s">
        <v>5</v>
      </c>
      <c r="AC25" s="29" t="s">
        <v>30</v>
      </c>
      <c r="AD25" s="29" t="s">
        <v>30</v>
      </c>
      <c r="AE25" s="29" t="s">
        <v>30</v>
      </c>
      <c r="AF25" s="29" t="s">
        <v>5</v>
      </c>
      <c r="AG25" s="29" t="s">
        <v>30</v>
      </c>
      <c r="AH25" s="29" t="s">
        <v>30</v>
      </c>
      <c r="AI25" s="29" t="s">
        <v>5</v>
      </c>
      <c r="AJ25" s="29" t="s">
        <v>30</v>
      </c>
      <c r="AK25" s="23">
        <v>0</v>
      </c>
      <c r="AL25" s="23">
        <v>0</v>
      </c>
      <c r="AM25" s="10" t="str">
        <f t="shared" si="4"/>
        <v>-</v>
      </c>
      <c r="AN25" s="76"/>
      <c r="AO25" s="29">
        <f t="shared" si="5"/>
        <v>7</v>
      </c>
      <c r="AP25" s="29">
        <f t="shared" si="6"/>
        <v>2</v>
      </c>
      <c r="AQ25" s="10">
        <f t="shared" si="7"/>
        <v>0.2857142857142857</v>
      </c>
      <c r="AR25" s="76"/>
      <c r="AS25" s="29">
        <f t="shared" si="8"/>
        <v>4</v>
      </c>
      <c r="AT25" s="29">
        <f t="shared" si="9"/>
        <v>2</v>
      </c>
      <c r="AU25" s="10" t="str">
        <f t="shared" si="10"/>
        <v>-</v>
      </c>
      <c r="AV25" s="76"/>
      <c r="AW25" s="29">
        <f t="shared" si="11"/>
        <v>7</v>
      </c>
      <c r="AX25" s="29">
        <f t="shared" si="12"/>
        <v>2</v>
      </c>
      <c r="AY25" s="10">
        <f t="shared" si="13"/>
        <v>0.2857142857142857</v>
      </c>
      <c r="AZ25" s="76"/>
      <c r="BA25" s="23">
        <v>7</v>
      </c>
      <c r="BB25" s="23">
        <v>2</v>
      </c>
      <c r="BC25" s="10">
        <f t="shared" si="14"/>
        <v>0.2857142857142857</v>
      </c>
      <c r="BD25" s="76"/>
      <c r="BE25" s="4">
        <f t="shared" si="15"/>
        <v>28</v>
      </c>
      <c r="BF25" s="4">
        <f t="shared" si="16"/>
        <v>9</v>
      </c>
      <c r="BG25" s="10">
        <f t="shared" si="17"/>
        <v>0.32142857142857145</v>
      </c>
      <c r="BH25" s="76"/>
      <c r="BJ25" ph="1"/>
      <c r="BL25" ph="1"/>
      <c r="BN25" ph="1"/>
      <c r="BP25" ph="1"/>
      <c r="BR25" ph="1"/>
      <c r="BT25" ph="1"/>
    </row>
    <row r="26" spans="4:72" ht="21" customHeight="1">
      <c r="D26" s="4"/>
      <c r="E26" s="4"/>
      <c r="F26" s="29"/>
      <c r="G26" s="29"/>
      <c r="H26" s="29"/>
      <c r="I26" s="29"/>
      <c r="J26" s="29"/>
      <c r="K26" s="29"/>
      <c r="L26" s="29"/>
      <c r="M26" s="29"/>
      <c r="N26" s="29"/>
      <c r="O26" s="29"/>
      <c r="P26" s="29"/>
      <c r="Q26" s="29"/>
      <c r="R26" s="29"/>
      <c r="S26" s="29"/>
      <c r="T26" s="29"/>
      <c r="U26" s="29"/>
      <c r="V26" s="29"/>
      <c r="W26" s="29"/>
      <c r="X26" s="29"/>
      <c r="Y26" s="29"/>
      <c r="Z26" s="29"/>
      <c r="AA26" s="29"/>
      <c r="AB26" s="29"/>
      <c r="AC26" s="29"/>
      <c r="AD26" s="29"/>
      <c r="AE26" s="29"/>
      <c r="AF26" s="29"/>
      <c r="AG26" s="29"/>
      <c r="AH26" s="29"/>
      <c r="AI26" s="29"/>
      <c r="AJ26" s="29"/>
      <c r="AK26" s="23">
        <v>0</v>
      </c>
      <c r="AL26" s="23">
        <v>0</v>
      </c>
      <c r="AM26" s="10" t="str">
        <f t="shared" si="4"/>
        <v>-</v>
      </c>
      <c r="AN26" s="76"/>
      <c r="AO26" s="29">
        <f t="shared" si="5"/>
        <v>0</v>
      </c>
      <c r="AP26" s="29">
        <f t="shared" si="6"/>
        <v>0</v>
      </c>
      <c r="AQ26" s="10" t="str">
        <f t="shared" si="7"/>
        <v>-</v>
      </c>
      <c r="AR26" s="76"/>
      <c r="AS26" s="29">
        <f t="shared" si="8"/>
        <v>0</v>
      </c>
      <c r="AT26" s="29">
        <f t="shared" si="9"/>
        <v>0</v>
      </c>
      <c r="AU26" s="10" t="str">
        <f t="shared" si="10"/>
        <v>-</v>
      </c>
      <c r="AV26" s="76"/>
      <c r="AW26" s="29">
        <f t="shared" si="11"/>
        <v>0</v>
      </c>
      <c r="AX26" s="29">
        <f t="shared" si="12"/>
        <v>0</v>
      </c>
      <c r="AY26" s="10" t="str">
        <f t="shared" si="13"/>
        <v>-</v>
      </c>
      <c r="AZ26" s="76"/>
      <c r="BA26" s="23">
        <v>0</v>
      </c>
      <c r="BB26" s="23">
        <v>0</v>
      </c>
      <c r="BC26" s="10" t="str">
        <f t="shared" si="14"/>
        <v>-</v>
      </c>
      <c r="BD26" s="76"/>
      <c r="BE26" s="4">
        <f t="shared" si="15"/>
        <v>0</v>
      </c>
      <c r="BF26" s="4">
        <f t="shared" si="16"/>
        <v>0</v>
      </c>
      <c r="BG26" s="10" t="str">
        <f t="shared" si="17"/>
        <v>-</v>
      </c>
      <c r="BH26" s="76"/>
      <c r="BJ26" ph="1"/>
      <c r="BL26" ph="1"/>
      <c r="BN26" ph="1"/>
      <c r="BP26" ph="1"/>
      <c r="BR26" ph="1"/>
      <c r="BT26" ph="1"/>
    </row>
    <row r="27" spans="4:72" ht="21" customHeight="1">
      <c r="D27" s="4"/>
      <c r="E27" s="4"/>
      <c r="F27" s="29"/>
      <c r="G27" s="29"/>
      <c r="H27" s="29"/>
      <c r="I27" s="29"/>
      <c r="J27" s="29"/>
      <c r="K27" s="29"/>
      <c r="L27" s="29"/>
      <c r="M27" s="29"/>
      <c r="N27" s="29"/>
      <c r="O27" s="29"/>
      <c r="P27" s="29"/>
      <c r="Q27" s="29"/>
      <c r="R27" s="29"/>
      <c r="S27" s="29"/>
      <c r="T27" s="29"/>
      <c r="U27" s="29"/>
      <c r="V27" s="29"/>
      <c r="W27" s="29"/>
      <c r="X27" s="29"/>
      <c r="Y27" s="29"/>
      <c r="Z27" s="29"/>
      <c r="AA27" s="29"/>
      <c r="AB27" s="29"/>
      <c r="AC27" s="29"/>
      <c r="AD27" s="29"/>
      <c r="AE27" s="29"/>
      <c r="AF27" s="29"/>
      <c r="AG27" s="29"/>
      <c r="AH27" s="29"/>
      <c r="AI27" s="29"/>
      <c r="AJ27" s="29"/>
      <c r="AK27" s="23">
        <v>0</v>
      </c>
      <c r="AL27" s="23">
        <v>0</v>
      </c>
      <c r="AM27" s="10" t="str">
        <f t="shared" si="4"/>
        <v>-</v>
      </c>
      <c r="AN27" s="76"/>
      <c r="AO27" s="29">
        <f t="shared" si="5"/>
        <v>0</v>
      </c>
      <c r="AP27" s="29">
        <f t="shared" si="6"/>
        <v>0</v>
      </c>
      <c r="AQ27" s="10" t="str">
        <f t="shared" si="7"/>
        <v>-</v>
      </c>
      <c r="AR27" s="76"/>
      <c r="AS27" s="29">
        <f t="shared" si="8"/>
        <v>0</v>
      </c>
      <c r="AT27" s="29">
        <f t="shared" si="9"/>
        <v>0</v>
      </c>
      <c r="AU27" s="10" t="str">
        <f t="shared" si="10"/>
        <v>-</v>
      </c>
      <c r="AV27" s="76"/>
      <c r="AW27" s="29">
        <f t="shared" si="11"/>
        <v>0</v>
      </c>
      <c r="AX27" s="29">
        <f t="shared" si="12"/>
        <v>0</v>
      </c>
      <c r="AY27" s="10" t="str">
        <f t="shared" si="13"/>
        <v>-</v>
      </c>
      <c r="AZ27" s="76"/>
      <c r="BA27" s="23">
        <v>0</v>
      </c>
      <c r="BB27" s="23">
        <v>0</v>
      </c>
      <c r="BC27" s="10" t="str">
        <f t="shared" si="14"/>
        <v>-</v>
      </c>
      <c r="BD27" s="76"/>
      <c r="BE27" s="4">
        <f t="shared" si="15"/>
        <v>0</v>
      </c>
      <c r="BF27" s="4">
        <f t="shared" si="16"/>
        <v>0</v>
      </c>
      <c r="BG27" s="10" t="str">
        <f t="shared" si="17"/>
        <v>-</v>
      </c>
      <c r="BH27" s="76"/>
      <c r="BJ27" ph="1"/>
      <c r="BL27" ph="1"/>
      <c r="BN27" ph="1"/>
      <c r="BP27" ph="1"/>
      <c r="BR27" ph="1"/>
      <c r="BT27" ph="1"/>
    </row>
    <row r="28" spans="4:72" ht="21.75" customHeight="1">
      <c r="D28" s="4"/>
      <c r="E28" s="4"/>
      <c r="F28" s="29"/>
      <c r="G28" s="29"/>
      <c r="H28" s="29"/>
      <c r="I28" s="29"/>
      <c r="J28" s="29"/>
      <c r="K28" s="29"/>
      <c r="L28" s="29"/>
      <c r="M28" s="29"/>
      <c r="N28" s="29"/>
      <c r="O28" s="29"/>
      <c r="P28" s="29"/>
      <c r="Q28" s="29"/>
      <c r="R28" s="29"/>
      <c r="S28" s="29"/>
      <c r="T28" s="29"/>
      <c r="U28" s="29"/>
      <c r="V28" s="29"/>
      <c r="W28" s="29"/>
      <c r="X28" s="29"/>
      <c r="Y28" s="29"/>
      <c r="Z28" s="29"/>
      <c r="AA28" s="29"/>
      <c r="AB28" s="29"/>
      <c r="AC28" s="29"/>
      <c r="AD28" s="29"/>
      <c r="AE28" s="29"/>
      <c r="AF28" s="29"/>
      <c r="AG28" s="29"/>
      <c r="AH28" s="29"/>
      <c r="AI28" s="29"/>
      <c r="AJ28" s="29"/>
      <c r="AK28" s="23">
        <v>0</v>
      </c>
      <c r="AL28" s="23">
        <v>0</v>
      </c>
      <c r="AM28" s="10" t="str">
        <f t="shared" si="4"/>
        <v>-</v>
      </c>
      <c r="AN28" s="76"/>
      <c r="AO28" s="29">
        <f t="shared" si="5"/>
        <v>0</v>
      </c>
      <c r="AP28" s="29">
        <f t="shared" si="6"/>
        <v>0</v>
      </c>
      <c r="AQ28" s="10" t="str">
        <f t="shared" si="7"/>
        <v>-</v>
      </c>
      <c r="AR28" s="76"/>
      <c r="AS28" s="29">
        <f t="shared" si="8"/>
        <v>0</v>
      </c>
      <c r="AT28" s="29">
        <f t="shared" si="9"/>
        <v>0</v>
      </c>
      <c r="AU28" s="10" t="str">
        <f t="shared" si="10"/>
        <v>-</v>
      </c>
      <c r="AV28" s="76"/>
      <c r="AW28" s="29">
        <f t="shared" si="11"/>
        <v>0</v>
      </c>
      <c r="AX28" s="29">
        <f t="shared" si="12"/>
        <v>0</v>
      </c>
      <c r="AY28" s="10" t="str">
        <f t="shared" si="13"/>
        <v>-</v>
      </c>
      <c r="AZ28" s="76"/>
      <c r="BA28" s="23">
        <v>0</v>
      </c>
      <c r="BB28" s="23">
        <v>0</v>
      </c>
      <c r="BC28" s="10" t="str">
        <f t="shared" si="14"/>
        <v>-</v>
      </c>
      <c r="BD28" s="76"/>
      <c r="BE28" s="4">
        <f t="shared" si="15"/>
        <v>0</v>
      </c>
      <c r="BF28" s="4">
        <f t="shared" si="16"/>
        <v>0</v>
      </c>
      <c r="BG28" s="10" t="str">
        <f t="shared" si="17"/>
        <v>-</v>
      </c>
      <c r="BH28" s="76"/>
      <c r="BJ28" ph="1"/>
      <c r="BL28" ph="1"/>
      <c r="BN28" ph="1"/>
      <c r="BP28" ph="1"/>
      <c r="BR28" ph="1"/>
      <c r="BT28" ph="1"/>
    </row>
    <row r="29" spans="4:72" ht="18">
      <c r="E29" s="2"/>
      <c r="F29" s="2"/>
      <c r="G29" s="2"/>
      <c r="H29" s="2"/>
      <c r="I29" s="2"/>
      <c r="J29" s="2"/>
      <c r="K29" s="2"/>
      <c r="L29" s="2"/>
      <c r="M29" s="2"/>
      <c r="N29" s="2"/>
      <c r="O29" s="2"/>
      <c r="P29" s="2"/>
      <c r="Q29" s="2"/>
      <c r="R29" s="2"/>
      <c r="S29" s="2"/>
      <c r="T29" s="2"/>
      <c r="U29" s="2"/>
      <c r="V29" s="2"/>
      <c r="W29" s="2"/>
      <c r="X29" s="2"/>
      <c r="Y29" s="2"/>
      <c r="Z29" s="2"/>
      <c r="AA29" s="2"/>
      <c r="AB29" s="2"/>
      <c r="AC29" s="2"/>
      <c r="AD29" s="2"/>
      <c r="AE29" s="2"/>
      <c r="AF29" s="2"/>
      <c r="AG29" s="2"/>
      <c r="AH29" s="2"/>
      <c r="AI29" s="2"/>
      <c r="AJ29" s="2"/>
      <c r="AK29" s="82" t="s">
        <v>39</v>
      </c>
      <c r="AL29" s="82"/>
      <c r="AM29" s="82"/>
      <c r="AN29" s="29" t="str">
        <f>IF(AN19="-",AN19,IF(AN19&gt;=0.285,"○","×"))</f>
        <v>-</v>
      </c>
      <c r="AO29" s="82" t="s">
        <v>39</v>
      </c>
      <c r="AP29" s="82"/>
      <c r="AQ29" s="82"/>
      <c r="AR29" s="29" t="str">
        <f>IF(AR19="-",AR19,IF(AR19&gt;=0.285,"○","×"))</f>
        <v>○</v>
      </c>
      <c r="AS29" s="82" t="s">
        <v>38</v>
      </c>
      <c r="AT29" s="82"/>
      <c r="AU29" s="82"/>
      <c r="AV29" s="29" t="str">
        <f t="shared" ref="AV29" si="18">IF(AV19="-",AV19,IF(AV19&gt;=0.285,"○","×"))</f>
        <v>-</v>
      </c>
      <c r="AW29" s="82" t="s">
        <v>38</v>
      </c>
      <c r="AX29" s="82"/>
      <c r="AY29" s="82"/>
      <c r="AZ29" s="29" t="str">
        <f t="shared" ref="AZ29" si="19">IF(AZ19="-",AZ19,IF(AZ19&gt;=0.285,"○","×"))</f>
        <v>○</v>
      </c>
      <c r="BA29" s="82" t="s">
        <v>38</v>
      </c>
      <c r="BB29" s="82"/>
      <c r="BC29" s="82"/>
      <c r="BD29" s="29" t="str">
        <f t="shared" ref="BD29:BH29" si="20">IF(BD19="-",BD19,IF(BD19&gt;=0.285,"○","×"))</f>
        <v>○</v>
      </c>
      <c r="BE29" s="82" t="s">
        <v>38</v>
      </c>
      <c r="BF29" s="82"/>
      <c r="BG29" s="82"/>
      <c r="BH29" s="40" t="str">
        <f t="shared" si="20"/>
        <v>○</v>
      </c>
    </row>
    <row r="30" spans="4:72" ht="18">
      <c r="E30" s="2"/>
      <c r="F30" s="2"/>
      <c r="G30" s="2"/>
      <c r="H30" s="2"/>
      <c r="I30" s="2"/>
      <c r="J30" s="2"/>
      <c r="K30" s="2"/>
      <c r="L30" s="2"/>
      <c r="M30" s="2"/>
      <c r="N30" s="2"/>
      <c r="O30" s="2"/>
      <c r="P30" s="2"/>
      <c r="Q30" s="2"/>
      <c r="R30" s="2"/>
      <c r="S30" s="2"/>
      <c r="T30" s="2"/>
      <c r="U30" s="2"/>
      <c r="V30" s="2"/>
      <c r="W30" s="2"/>
      <c r="X30" s="2"/>
      <c r="Y30" s="2"/>
      <c r="Z30" s="2"/>
      <c r="AA30" s="2"/>
      <c r="AB30" s="2"/>
      <c r="AC30" s="2"/>
      <c r="AD30" s="2"/>
      <c r="AE30" s="2"/>
      <c r="AF30" s="2"/>
      <c r="AG30" s="2"/>
      <c r="AH30" s="2"/>
      <c r="AI30" s="2"/>
      <c r="AJ30" s="2"/>
      <c r="AK30" s="2"/>
      <c r="AL30" s="2"/>
      <c r="AM30" s="2"/>
      <c r="AN30" s="2"/>
      <c r="AO30" s="2"/>
      <c r="AP30" s="2"/>
      <c r="AQ30" s="2"/>
      <c r="AR30" s="2"/>
      <c r="AS30" s="2"/>
      <c r="AT30" s="2"/>
      <c r="AU30" s="2"/>
      <c r="AV30" s="2"/>
      <c r="AW30" s="2"/>
      <c r="AX30" s="2"/>
      <c r="AY30" s="2"/>
      <c r="AZ30" s="2"/>
      <c r="BA30" s="2"/>
      <c r="BB30" s="2"/>
      <c r="BC30" s="2"/>
      <c r="BD30" s="2"/>
      <c r="BE30" s="2"/>
      <c r="BF30" s="2"/>
      <c r="BG30" s="2"/>
      <c r="BH30" s="2"/>
      <c r="BI30" s="2"/>
      <c r="BJ30" s="2"/>
      <c r="BK30" s="2"/>
      <c r="BL30" s="2"/>
    </row>
    <row r="31" spans="4:72" ht="18.75" customHeight="1">
      <c r="D31" s="2" t="s">
        <v>57</v>
      </c>
      <c r="E31" s="2"/>
      <c r="F31" s="2"/>
      <c r="G31" s="2"/>
      <c r="H31" s="2"/>
      <c r="I31" s="2"/>
      <c r="J31" s="2"/>
      <c r="K31" s="2"/>
      <c r="L31" s="2"/>
      <c r="M31" s="2"/>
      <c r="N31" s="2"/>
      <c r="O31" s="2"/>
      <c r="P31" s="2"/>
      <c r="Q31" s="2"/>
      <c r="R31" s="2"/>
      <c r="S31" s="2"/>
      <c r="T31" s="2"/>
      <c r="U31" s="2"/>
      <c r="V31" s="2"/>
      <c r="W31" s="2"/>
      <c r="X31" s="2"/>
      <c r="Y31" s="2"/>
      <c r="Z31" s="2"/>
      <c r="AA31" s="2"/>
      <c r="AB31" s="2"/>
      <c r="AC31" s="2"/>
      <c r="AD31" s="2"/>
      <c r="AE31" s="2"/>
      <c r="AF31" s="2"/>
      <c r="AG31" s="2"/>
      <c r="AH31" s="2"/>
      <c r="AI31" s="2"/>
      <c r="AJ31" s="2"/>
      <c r="AK31" s="2"/>
      <c r="AL31" s="2"/>
      <c r="AM31" s="2"/>
      <c r="AN31" s="2"/>
      <c r="AO31" s="2"/>
      <c r="AP31" s="2"/>
      <c r="AQ31" s="2"/>
      <c r="AR31" s="2"/>
      <c r="AS31" s="2"/>
      <c r="AT31" s="2"/>
      <c r="AU31" s="2"/>
      <c r="AV31" s="2"/>
      <c r="AW31" s="2"/>
      <c r="AX31" s="2"/>
      <c r="AY31" s="2"/>
      <c r="AZ31" s="2"/>
      <c r="BA31" s="2"/>
      <c r="BB31" s="2"/>
      <c r="BC31" s="2"/>
      <c r="BD31" s="2"/>
      <c r="BE31" s="2"/>
      <c r="BF31" s="2"/>
      <c r="BG31" s="2"/>
      <c r="BH31" s="2"/>
      <c r="BI31" s="2"/>
      <c r="BJ31" s="2"/>
      <c r="BK31" s="2"/>
      <c r="BL31" s="2"/>
    </row>
    <row r="32" spans="4:72" ht="18.75" customHeight="1">
      <c r="D32" s="3" t="s">
        <v>12</v>
      </c>
      <c r="E32" s="3"/>
      <c r="F32" s="3"/>
      <c r="G32" s="3"/>
      <c r="H32" s="3"/>
      <c r="I32" s="3"/>
      <c r="J32" s="3"/>
      <c r="K32" s="3"/>
      <c r="L32" s="3"/>
      <c r="M32" s="3"/>
      <c r="N32" s="3"/>
      <c r="O32" s="3"/>
      <c r="P32" s="3"/>
      <c r="Q32" s="3"/>
      <c r="R32" s="3"/>
      <c r="S32" s="3"/>
      <c r="T32" s="3"/>
      <c r="U32" s="3"/>
      <c r="V32" s="3"/>
      <c r="W32" s="3"/>
      <c r="X32" s="3"/>
      <c r="Y32" s="3"/>
      <c r="Z32" s="3"/>
      <c r="AA32" s="3"/>
      <c r="AB32" s="3"/>
      <c r="AC32" s="3"/>
      <c r="AD32" s="3"/>
      <c r="AE32" s="3"/>
      <c r="AF32" s="3"/>
      <c r="AG32" s="2"/>
      <c r="AH32" s="2"/>
      <c r="AI32" s="2"/>
      <c r="AJ32" s="2"/>
      <c r="AK32" s="2"/>
      <c r="AL32" s="2"/>
      <c r="AM32" s="2"/>
      <c r="AN32" s="2"/>
      <c r="AO32" s="2"/>
      <c r="AP32" s="2"/>
      <c r="AQ32" s="2"/>
      <c r="AR32" s="2"/>
      <c r="AS32" s="2"/>
      <c r="AT32" s="2"/>
      <c r="AU32" s="2"/>
      <c r="AV32" s="2"/>
      <c r="AW32" s="2"/>
      <c r="AX32" s="2"/>
      <c r="AY32" s="2"/>
      <c r="AZ32" s="2"/>
      <c r="BA32" s="2"/>
      <c r="BB32" s="2"/>
      <c r="BC32" s="2"/>
      <c r="BD32" s="2"/>
      <c r="BE32" s="2"/>
      <c r="BF32" s="2"/>
      <c r="BG32" s="2"/>
      <c r="BH32" s="2"/>
      <c r="BI32" s="2"/>
      <c r="BJ32" s="2"/>
      <c r="BK32" s="2"/>
      <c r="BL32" s="2"/>
    </row>
    <row r="33" spans="4:72" ht="18">
      <c r="D33" s="2" t="s">
        <v>55</v>
      </c>
      <c r="E33" s="2"/>
      <c r="F33" s="2"/>
      <c r="G33" s="2"/>
      <c r="H33" s="2"/>
      <c r="I33" s="2"/>
      <c r="J33" s="2"/>
      <c r="K33" s="2"/>
      <c r="L33" s="2"/>
      <c r="M33" s="2"/>
      <c r="N33" s="2"/>
      <c r="O33" s="2"/>
      <c r="P33" s="2"/>
      <c r="Q33" s="2"/>
      <c r="R33" s="2"/>
      <c r="S33" s="2"/>
      <c r="T33" s="2"/>
      <c r="U33" s="2"/>
      <c r="V33" s="2"/>
      <c r="W33" s="2"/>
      <c r="X33" s="2"/>
      <c r="Y33" s="2"/>
      <c r="Z33" s="2"/>
      <c r="AA33" s="2"/>
      <c r="AB33" s="2"/>
      <c r="AC33" s="2"/>
      <c r="AD33" s="2"/>
      <c r="AE33" s="2"/>
      <c r="AF33" s="2"/>
      <c r="AG33" s="2"/>
      <c r="AH33" s="2"/>
      <c r="AI33" s="2"/>
      <c r="AJ33" s="2"/>
      <c r="AK33" s="2"/>
      <c r="AL33" s="2"/>
      <c r="AM33" s="2"/>
      <c r="AN33" s="2"/>
      <c r="AO33" s="2"/>
      <c r="AP33" s="2"/>
      <c r="AQ33" s="2"/>
      <c r="AR33" s="2"/>
      <c r="AS33" s="2"/>
      <c r="AT33" s="2"/>
      <c r="AU33" s="2"/>
      <c r="AV33" s="2"/>
      <c r="AW33" s="2"/>
      <c r="AX33" s="2"/>
      <c r="AY33" s="2"/>
      <c r="AZ33" s="2"/>
      <c r="BA33" s="2"/>
      <c r="BB33" s="2"/>
      <c r="BC33" s="2"/>
      <c r="BD33" s="2"/>
      <c r="BE33" s="2"/>
      <c r="BF33" s="2"/>
      <c r="BG33" s="2"/>
      <c r="BH33" s="2"/>
      <c r="BI33" s="2"/>
      <c r="BJ33" s="2"/>
      <c r="BK33" s="2"/>
      <c r="BL33" s="2"/>
    </row>
    <row r="34" spans="4:72" ht="18">
      <c r="D34" s="2" t="s">
        <v>11</v>
      </c>
      <c r="E34" s="2"/>
      <c r="F34" s="2"/>
      <c r="G34" s="2"/>
      <c r="H34" s="2"/>
      <c r="I34" s="2"/>
      <c r="J34" s="2"/>
      <c r="K34" s="2"/>
      <c r="L34" s="2"/>
      <c r="M34" s="2"/>
      <c r="N34" s="2"/>
      <c r="O34" s="2"/>
      <c r="P34" s="2"/>
      <c r="Q34" s="2"/>
      <c r="R34" s="2"/>
      <c r="S34" s="2"/>
      <c r="T34" s="2"/>
      <c r="U34" s="2"/>
      <c r="V34" s="2"/>
      <c r="W34" s="2"/>
      <c r="X34" s="2"/>
      <c r="Y34" s="2"/>
      <c r="Z34" s="2"/>
      <c r="AA34" s="2"/>
      <c r="AB34" s="2"/>
      <c r="AC34" s="2"/>
      <c r="AD34" s="2"/>
      <c r="AE34" s="2"/>
      <c r="AF34" s="2"/>
      <c r="AG34" s="2"/>
      <c r="AH34" s="2"/>
      <c r="AI34" s="2"/>
      <c r="AJ34" s="2"/>
      <c r="AK34" s="2"/>
      <c r="AL34" s="2"/>
      <c r="AM34" s="2"/>
      <c r="AN34" s="2"/>
      <c r="AO34" s="2"/>
      <c r="AP34" s="2"/>
      <c r="AQ34" s="2"/>
      <c r="AR34" s="2"/>
      <c r="AS34" s="2"/>
      <c r="AT34" s="2"/>
      <c r="AU34" s="2"/>
      <c r="AV34" s="2"/>
      <c r="AW34" s="2"/>
      <c r="AX34" s="2"/>
      <c r="AY34" s="2"/>
      <c r="AZ34" s="2"/>
      <c r="BA34" s="2"/>
      <c r="BB34" s="2"/>
      <c r="BC34" s="2"/>
      <c r="BD34" s="2"/>
      <c r="BE34" s="2"/>
      <c r="BF34" s="2"/>
      <c r="BG34" s="2"/>
      <c r="BH34" s="2"/>
      <c r="BI34" s="2"/>
      <c r="BJ34" s="2"/>
      <c r="BK34" s="2"/>
      <c r="BL34" s="2"/>
    </row>
    <row r="35" spans="4:72" ht="20.399999999999999">
      <c r="BN35" ph="1"/>
      <c r="BP35" ph="1"/>
      <c r="BR35" ph="1"/>
      <c r="BT35" ph="1"/>
    </row>
    <row r="36" spans="4:72" ht="20.399999999999999">
      <c r="BN36" ph="1"/>
      <c r="BP36" ph="1"/>
      <c r="BR36" ph="1"/>
      <c r="BT36" ph="1"/>
    </row>
    <row r="37" spans="4:72" ht="20.399999999999999">
      <c r="BN37" ph="1"/>
      <c r="BP37" ph="1"/>
      <c r="BR37" ph="1"/>
      <c r="BT37" ph="1"/>
    </row>
    <row r="38" spans="4:72" ht="20.399999999999999">
      <c r="BN38" ph="1"/>
      <c r="BP38" ph="1"/>
      <c r="BR38" ph="1"/>
      <c r="BT38" ph="1"/>
    </row>
    <row r="39" spans="4:72" ht="20.399999999999999">
      <c r="BN39" ph="1"/>
      <c r="BP39" ph="1"/>
      <c r="BR39" ph="1"/>
      <c r="BT39" ph="1"/>
    </row>
  </sheetData>
  <mergeCells count="70">
    <mergeCell ref="D11:G11"/>
    <mergeCell ref="H11:L11"/>
    <mergeCell ref="M11:P11"/>
    <mergeCell ref="Q11:U11"/>
    <mergeCell ref="AF2:AG2"/>
    <mergeCell ref="AF3:AG3"/>
    <mergeCell ref="D8:F8"/>
    <mergeCell ref="G8:U8"/>
    <mergeCell ref="Y8:AH8"/>
    <mergeCell ref="D9:F9"/>
    <mergeCell ref="G9:U9"/>
    <mergeCell ref="Y9:AC9"/>
    <mergeCell ref="AD9:AH9"/>
    <mergeCell ref="D10:F10"/>
    <mergeCell ref="G10:M10"/>
    <mergeCell ref="O10:U10"/>
    <mergeCell ref="Y10:AC10"/>
    <mergeCell ref="AD10:AH10"/>
    <mergeCell ref="BE14:BH14"/>
    <mergeCell ref="D12:F12"/>
    <mergeCell ref="G12:U12"/>
    <mergeCell ref="D14:D17"/>
    <mergeCell ref="E14:E17"/>
    <mergeCell ref="F14:K15"/>
    <mergeCell ref="L14:L15"/>
    <mergeCell ref="M14:N15"/>
    <mergeCell ref="O14:P15"/>
    <mergeCell ref="Q14:AJ15"/>
    <mergeCell ref="AK14:AN14"/>
    <mergeCell ref="AO14:AR14"/>
    <mergeCell ref="AS14:AV14"/>
    <mergeCell ref="AW14:AZ14"/>
    <mergeCell ref="BA14:BD14"/>
    <mergeCell ref="AV15:AV16"/>
    <mergeCell ref="AK15:AK16"/>
    <mergeCell ref="AL15:AL16"/>
    <mergeCell ref="AM15:AM16"/>
    <mergeCell ref="AN15:AN16"/>
    <mergeCell ref="AO15:AO16"/>
    <mergeCell ref="AP15:AP16"/>
    <mergeCell ref="AQ15:AQ16"/>
    <mergeCell ref="AR15:AR16"/>
    <mergeCell ref="AS15:AS16"/>
    <mergeCell ref="AT15:AT16"/>
    <mergeCell ref="AU15:AU16"/>
    <mergeCell ref="BH15:BH16"/>
    <mergeCell ref="AW15:AW16"/>
    <mergeCell ref="AX15:AX16"/>
    <mergeCell ref="AY15:AY16"/>
    <mergeCell ref="AZ15:AZ16"/>
    <mergeCell ref="BA15:BA16"/>
    <mergeCell ref="BB15:BB16"/>
    <mergeCell ref="BC15:BC16"/>
    <mergeCell ref="BD15:BD16"/>
    <mergeCell ref="BE15:BE16"/>
    <mergeCell ref="BF15:BF16"/>
    <mergeCell ref="BG15:BG16"/>
    <mergeCell ref="D18:E18"/>
    <mergeCell ref="AN19:AN28"/>
    <mergeCell ref="AR19:AR28"/>
    <mergeCell ref="AV19:AV28"/>
    <mergeCell ref="AZ19:AZ28"/>
    <mergeCell ref="BH19:BH28"/>
    <mergeCell ref="AK29:AM29"/>
    <mergeCell ref="AO29:AQ29"/>
    <mergeCell ref="AS29:AU29"/>
    <mergeCell ref="AW29:AY29"/>
    <mergeCell ref="BA29:BC29"/>
    <mergeCell ref="BE29:BG29"/>
    <mergeCell ref="BD19:BD28"/>
  </mergeCells>
  <phoneticPr fontId="5"/>
  <conditionalFormatting sqref="F16:AJ17">
    <cfRule type="expression" dxfId="7" priority="4">
      <formula>WEEKDAY(F16)=1</formula>
    </cfRule>
  </conditionalFormatting>
  <conditionalFormatting sqref="F19:AJ28">
    <cfRule type="expression" dxfId="6" priority="1">
      <formula>F19="休"</formula>
    </cfRule>
    <cfRule type="expression" dxfId="5" priority="2">
      <formula>F19="工"</formula>
    </cfRule>
    <cfRule type="expression" dxfId="4" priority="3">
      <formula>F19="×"</formula>
    </cfRule>
  </conditionalFormatting>
  <dataValidations count="1">
    <dataValidation type="list" allowBlank="1" showInputMessage="1" showErrorMessage="1" sqref="F19:AJ28" xr:uid="{3381CDC3-B3DB-430C-9158-0B3EAC9C23B2}">
      <formula1>$BJ$8:$BJ$10</formula1>
    </dataValidation>
  </dataValidations>
  <pageMargins left="0.25" right="0.25" top="0.75" bottom="0.75" header="0.3" footer="0.3"/>
  <pageSetup paperSize="9" scale="47" orientation="landscape" r:id="rId1"/>
  <drawing r:id="rId2"/>
  <legacyDrawing r:id="rId3"/>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EB4DB61-8458-46F7-A19D-20F632303870}">
  <sheetPr>
    <pageSetUpPr fitToPage="1"/>
  </sheetPr>
  <dimension ref="D2:BT39"/>
  <sheetViews>
    <sheetView showGridLines="0" view="pageBreakPreview" topLeftCell="E1" zoomScale="70" zoomScaleNormal="100" zoomScaleSheetLayoutView="70" workbookViewId="0">
      <selection activeCell="BG8" sqref="BG8"/>
    </sheetView>
  </sheetViews>
  <sheetFormatPr defaultRowHeight="13.2"/>
  <cols>
    <col min="3" max="3" width="3.33203125" bestFit="1" customWidth="1"/>
    <col min="4" max="4" width="18.6640625" customWidth="1"/>
    <col min="5" max="5" width="10.6640625" customWidth="1"/>
    <col min="6" max="36" width="3.6640625" customWidth="1"/>
    <col min="37" max="38" width="5.21875" customWidth="1"/>
    <col min="39" max="39" width="7.109375" customWidth="1"/>
    <col min="40" max="40" width="8.44140625" bestFit="1" customWidth="1"/>
    <col min="41" max="42" width="5.21875" customWidth="1"/>
    <col min="43" max="43" width="8.44140625" customWidth="1"/>
    <col min="44" max="44" width="7.77734375" customWidth="1"/>
    <col min="45" max="46" width="5.21875" customWidth="1"/>
    <col min="47" max="47" width="7.88671875" customWidth="1"/>
    <col min="48" max="48" width="8.109375" customWidth="1"/>
    <col min="49" max="50" width="5.21875" customWidth="1"/>
    <col min="51" max="51" width="7.88671875" customWidth="1"/>
    <col min="52" max="52" width="8.109375" customWidth="1"/>
    <col min="53" max="54" width="5.21875" customWidth="1"/>
    <col min="55" max="55" width="7.88671875" customWidth="1"/>
    <col min="56" max="56" width="8.109375" customWidth="1"/>
    <col min="57" max="58" width="5.21875" bestFit="1" customWidth="1"/>
    <col min="59" max="59" width="10.44140625" customWidth="1"/>
    <col min="60" max="60" width="8.44140625" bestFit="1" customWidth="1"/>
    <col min="61" max="62" width="6.6640625" customWidth="1"/>
    <col min="63" max="63" width="8.109375" customWidth="1"/>
    <col min="64" max="64" width="8.44140625" bestFit="1" customWidth="1"/>
  </cols>
  <sheetData>
    <row r="2" spans="4:64">
      <c r="N2" s="7"/>
      <c r="AE2" s="21"/>
      <c r="AF2" s="79"/>
      <c r="AG2" s="79"/>
      <c r="AH2" s="22"/>
    </row>
    <row r="3" spans="4:64">
      <c r="AE3" s="21"/>
      <c r="AF3" s="80"/>
      <c r="AG3" s="79"/>
      <c r="AH3" s="22"/>
    </row>
    <row r="6" spans="4:64" ht="18.75" customHeight="1">
      <c r="D6" s="1" t="s">
        <v>56</v>
      </c>
      <c r="O6" s="9"/>
      <c r="P6" s="9"/>
      <c r="Q6" s="9"/>
      <c r="R6" s="9"/>
      <c r="S6" s="9"/>
      <c r="T6" s="9"/>
      <c r="U6" s="9"/>
      <c r="V6" s="9"/>
      <c r="W6" s="9"/>
      <c r="X6" s="9"/>
      <c r="Y6" s="9"/>
      <c r="Z6" s="9"/>
      <c r="AA6" s="9"/>
      <c r="AB6" s="9"/>
      <c r="AC6" s="9"/>
      <c r="AD6" s="9"/>
    </row>
    <row r="7" spans="4:64" ht="13.5" customHeight="1">
      <c r="N7" s="8"/>
      <c r="BJ7" s="6" t="s">
        <v>7</v>
      </c>
    </row>
    <row r="8" spans="4:64" ht="18">
      <c r="D8" s="60" t="s">
        <v>20</v>
      </c>
      <c r="E8" s="60"/>
      <c r="F8" s="60"/>
      <c r="G8" s="62" t="str">
        <f>'様式２（記入例） (1ヶ月目)'!G8</f>
        <v>〇〇工事</v>
      </c>
      <c r="H8" s="62"/>
      <c r="I8" s="62"/>
      <c r="J8" s="62"/>
      <c r="K8" s="62"/>
      <c r="L8" s="62"/>
      <c r="M8" s="62"/>
      <c r="N8" s="62"/>
      <c r="O8" s="62"/>
      <c r="P8" s="62"/>
      <c r="Q8" s="62"/>
      <c r="R8" s="62"/>
      <c r="S8" s="62"/>
      <c r="T8" s="62"/>
      <c r="U8" s="62"/>
      <c r="V8" s="2"/>
      <c r="W8" s="2"/>
      <c r="X8" s="2"/>
      <c r="Y8" s="52" t="s">
        <v>42</v>
      </c>
      <c r="Z8" s="52"/>
      <c r="AA8" s="52"/>
      <c r="AB8" s="52"/>
      <c r="AC8" s="52"/>
      <c r="AD8" s="52"/>
      <c r="AE8" s="52"/>
      <c r="AF8" s="52"/>
      <c r="AG8" s="52"/>
      <c r="AH8" s="52"/>
      <c r="AI8" s="2"/>
      <c r="AJ8" s="2"/>
      <c r="AK8" s="2"/>
      <c r="AL8" s="2"/>
      <c r="AM8" s="2"/>
      <c r="AN8" s="2"/>
      <c r="AO8" s="2"/>
      <c r="AP8" s="2"/>
      <c r="AQ8" s="2"/>
      <c r="AR8" s="2"/>
      <c r="AS8" s="2"/>
      <c r="AT8" s="2"/>
      <c r="AU8" s="2"/>
      <c r="AV8" s="2"/>
      <c r="AW8" s="2"/>
      <c r="AX8" s="2"/>
      <c r="AY8" s="2"/>
      <c r="AZ8" s="2"/>
      <c r="BA8" s="2"/>
      <c r="BB8" s="2"/>
      <c r="BC8" s="2"/>
      <c r="BD8" s="2"/>
      <c r="BE8" s="2"/>
      <c r="BF8" s="2"/>
      <c r="BG8" s="2"/>
      <c r="BH8" s="2"/>
      <c r="BI8" s="2"/>
      <c r="BJ8" s="5" t="s">
        <v>37</v>
      </c>
    </row>
    <row r="9" spans="4:64" ht="18">
      <c r="D9" s="60" t="s">
        <v>21</v>
      </c>
      <c r="E9" s="60"/>
      <c r="F9" s="60"/>
      <c r="G9" s="62" t="str">
        <f>'様式２（記入例） (1ヶ月目)'!G9</f>
        <v>さいたま市</v>
      </c>
      <c r="H9" s="62"/>
      <c r="I9" s="62"/>
      <c r="J9" s="62"/>
      <c r="K9" s="62"/>
      <c r="L9" s="62"/>
      <c r="M9" s="62"/>
      <c r="N9" s="62"/>
      <c r="O9" s="62"/>
      <c r="P9" s="62"/>
      <c r="Q9" s="62"/>
      <c r="R9" s="62"/>
      <c r="S9" s="62"/>
      <c r="T9" s="62"/>
      <c r="U9" s="62"/>
      <c r="V9" s="2"/>
      <c r="W9" s="2"/>
      <c r="X9" s="2"/>
      <c r="Y9" s="53" t="s">
        <v>69</v>
      </c>
      <c r="Z9" s="54"/>
      <c r="AA9" s="54"/>
      <c r="AB9" s="54"/>
      <c r="AC9" s="55"/>
      <c r="AD9" s="53" t="str">
        <f>IF(COUNTIF(AK29:BD29,"×")&gt;0,"未達成","達成")</f>
        <v>達成</v>
      </c>
      <c r="AE9" s="54"/>
      <c r="AF9" s="54"/>
      <c r="AG9" s="54"/>
      <c r="AH9" s="55"/>
      <c r="AI9" s="2"/>
      <c r="AJ9" s="2"/>
      <c r="AK9" s="2"/>
      <c r="AL9" s="2"/>
      <c r="AM9" s="2"/>
      <c r="AN9" s="2"/>
      <c r="AO9" s="2"/>
      <c r="AP9" s="2"/>
      <c r="AQ9" s="2"/>
      <c r="AR9" s="2"/>
      <c r="AS9" s="2"/>
      <c r="AT9" s="2"/>
      <c r="AU9" s="2"/>
      <c r="AV9" s="2"/>
      <c r="AW9" s="2"/>
      <c r="AX9" s="2"/>
      <c r="AY9" s="2"/>
      <c r="AZ9" s="2"/>
      <c r="BA9" s="2"/>
      <c r="BB9" s="2"/>
      <c r="BC9" s="2"/>
      <c r="BD9" s="2"/>
      <c r="BE9" s="2"/>
      <c r="BF9" s="2"/>
      <c r="BG9" s="2"/>
      <c r="BH9" s="2"/>
      <c r="BI9" s="2"/>
      <c r="BJ9" s="19" t="s">
        <v>5</v>
      </c>
    </row>
    <row r="10" spans="4:64" ht="18">
      <c r="D10" s="60" t="s">
        <v>22</v>
      </c>
      <c r="E10" s="60"/>
      <c r="F10" s="60"/>
      <c r="G10" s="61">
        <f>'様式２（記入例） (1ヶ月目)'!G10</f>
        <v>45931</v>
      </c>
      <c r="H10" s="61"/>
      <c r="I10" s="61"/>
      <c r="J10" s="61"/>
      <c r="K10" s="61"/>
      <c r="L10" s="61"/>
      <c r="M10" s="61"/>
      <c r="N10" s="17" t="s">
        <v>23</v>
      </c>
      <c r="O10" s="61">
        <f>'様式２（記入例） (1ヶ月目)'!O10</f>
        <v>46295</v>
      </c>
      <c r="P10" s="61"/>
      <c r="Q10" s="61"/>
      <c r="R10" s="61"/>
      <c r="S10" s="61"/>
      <c r="T10" s="61"/>
      <c r="U10" s="61"/>
      <c r="V10" s="2"/>
      <c r="W10" s="2"/>
      <c r="X10" s="2"/>
      <c r="Y10" s="53" t="s">
        <v>41</v>
      </c>
      <c r="Z10" s="54"/>
      <c r="AA10" s="54"/>
      <c r="AB10" s="54"/>
      <c r="AC10" s="55"/>
      <c r="AD10" s="53" t="str">
        <f>IF(COUNTIF(BH29,"×")&gt;0,"未達成","達成")</f>
        <v>達成</v>
      </c>
      <c r="AE10" s="54"/>
      <c r="AF10" s="54"/>
      <c r="AG10" s="54"/>
      <c r="AH10" s="55"/>
      <c r="AI10" s="2"/>
      <c r="AJ10" s="2"/>
      <c r="AK10" s="2"/>
      <c r="AL10" s="2"/>
      <c r="AM10" s="2"/>
      <c r="AN10" s="2"/>
      <c r="AO10" s="2"/>
      <c r="AP10" s="2"/>
      <c r="AQ10" s="2"/>
      <c r="AR10" s="2"/>
      <c r="AS10" s="2"/>
      <c r="AT10" s="2"/>
      <c r="AU10" s="2"/>
      <c r="AV10" s="2"/>
      <c r="AW10" s="2"/>
      <c r="AX10" s="2"/>
      <c r="AY10" s="2"/>
      <c r="AZ10" s="2"/>
      <c r="BA10" s="2"/>
      <c r="BB10" s="2"/>
      <c r="BC10" s="2"/>
      <c r="BD10" s="2"/>
      <c r="BE10" s="2"/>
      <c r="BF10" s="2"/>
      <c r="BG10" s="2"/>
      <c r="BH10" s="2"/>
      <c r="BI10" s="2"/>
      <c r="BJ10" s="6" t="s">
        <v>30</v>
      </c>
    </row>
    <row r="11" spans="4:64" ht="18">
      <c r="D11" s="60" t="s">
        <v>24</v>
      </c>
      <c r="E11" s="60"/>
      <c r="F11" s="60"/>
      <c r="G11" s="60"/>
      <c r="H11" s="61">
        <f>'様式２（記入例） (1ヶ月目)'!H11</f>
        <v>45931</v>
      </c>
      <c r="I11" s="61"/>
      <c r="J11" s="61"/>
      <c r="K11" s="61"/>
      <c r="L11" s="61"/>
      <c r="M11" s="60" t="s">
        <v>25</v>
      </c>
      <c r="N11" s="60"/>
      <c r="O11" s="60"/>
      <c r="P11" s="60"/>
      <c r="Q11" s="61">
        <f>'様式２（記入例） (1ヶ月目)'!Q11</f>
        <v>46295</v>
      </c>
      <c r="R11" s="61"/>
      <c r="S11" s="61"/>
      <c r="T11" s="61"/>
      <c r="U11" s="61"/>
      <c r="V11" s="2"/>
      <c r="W11" s="2"/>
      <c r="X11" s="2"/>
      <c r="Y11" s="2"/>
      <c r="Z11" s="2"/>
      <c r="AA11" s="2"/>
      <c r="AB11" s="2"/>
      <c r="AC11" s="2"/>
      <c r="AD11" s="2"/>
      <c r="AE11" s="2"/>
      <c r="AF11" s="2"/>
      <c r="AG11" s="2"/>
      <c r="AH11" s="2"/>
      <c r="AI11" s="2"/>
      <c r="AJ11" s="2"/>
      <c r="AK11" s="2"/>
      <c r="AL11" s="2"/>
      <c r="AM11" s="2"/>
      <c r="AN11" s="2"/>
      <c r="AO11" s="2"/>
      <c r="AP11" s="2"/>
      <c r="AQ11" s="2"/>
      <c r="AR11" s="2"/>
      <c r="AS11" s="2"/>
      <c r="AT11" s="2"/>
      <c r="AU11" s="2"/>
      <c r="AV11" s="2"/>
      <c r="AW11" s="2"/>
      <c r="AX11" s="2"/>
      <c r="AY11" s="2"/>
    </row>
    <row r="12" spans="4:64" ht="18">
      <c r="D12" s="60" t="s">
        <v>26</v>
      </c>
      <c r="E12" s="60"/>
      <c r="F12" s="60"/>
      <c r="G12" s="62" t="str">
        <f>'様式２（記入例） (1ヶ月目)'!G12</f>
        <v>○○建設株式会社</v>
      </c>
      <c r="H12" s="62"/>
      <c r="I12" s="62"/>
      <c r="J12" s="62"/>
      <c r="K12" s="62"/>
      <c r="L12" s="62"/>
      <c r="M12" s="62"/>
      <c r="N12" s="62"/>
      <c r="O12" s="62"/>
      <c r="P12" s="62"/>
      <c r="Q12" s="62"/>
      <c r="R12" s="62"/>
      <c r="S12" s="62"/>
      <c r="T12" s="62"/>
      <c r="U12" s="62"/>
      <c r="V12" s="2"/>
      <c r="W12" s="2"/>
      <c r="X12" s="2"/>
      <c r="Y12" s="2"/>
      <c r="Z12" s="2"/>
      <c r="AA12" s="2"/>
      <c r="AB12" s="2"/>
      <c r="AC12" s="2"/>
      <c r="AD12" s="2"/>
      <c r="AE12" s="2"/>
      <c r="AF12" s="2"/>
      <c r="AG12" s="2"/>
      <c r="AH12" s="2"/>
      <c r="AI12" s="2"/>
      <c r="AJ12" s="2"/>
      <c r="AK12" s="2"/>
      <c r="AL12" s="2"/>
      <c r="AN12" s="3"/>
      <c r="AO12" s="2"/>
      <c r="AP12" s="2"/>
      <c r="AQ12" s="2"/>
      <c r="AR12" s="2"/>
      <c r="AS12" s="2"/>
      <c r="AT12" s="2"/>
      <c r="AU12" s="2"/>
      <c r="AV12" s="2"/>
      <c r="AW12" s="2"/>
      <c r="AX12" s="2"/>
      <c r="AY12" s="2"/>
      <c r="AZ12" s="2"/>
      <c r="BA12" s="2"/>
      <c r="BB12" s="2"/>
      <c r="BC12" s="2"/>
      <c r="BD12" s="2"/>
      <c r="BE12" s="3"/>
      <c r="BF12" s="3"/>
      <c r="BH12" s="3"/>
      <c r="BJ12" s="3"/>
      <c r="BL12" s="3"/>
    </row>
    <row r="13" spans="4:64" ht="18">
      <c r="D13" s="18"/>
      <c r="E13" s="18"/>
      <c r="F13" s="20">
        <f>IFERROR(WEEKNUM(F16,2),"")</f>
        <v>36</v>
      </c>
      <c r="G13" s="20">
        <f t="shared" ref="G13:AJ13" si="0">IFERROR(WEEKNUM(G16,2),"")</f>
        <v>36</v>
      </c>
      <c r="H13" s="20">
        <f t="shared" si="0"/>
        <v>36</v>
      </c>
      <c r="I13" s="20">
        <f t="shared" si="0"/>
        <v>36</v>
      </c>
      <c r="J13" s="20">
        <f t="shared" si="0"/>
        <v>36</v>
      </c>
      <c r="K13" s="20">
        <f t="shared" si="0"/>
        <v>36</v>
      </c>
      <c r="L13" s="20">
        <f t="shared" si="0"/>
        <v>37</v>
      </c>
      <c r="M13" s="20">
        <f t="shared" si="0"/>
        <v>37</v>
      </c>
      <c r="N13" s="20">
        <f t="shared" si="0"/>
        <v>37</v>
      </c>
      <c r="O13" s="20">
        <f t="shared" si="0"/>
        <v>37</v>
      </c>
      <c r="P13" s="20">
        <f t="shared" si="0"/>
        <v>37</v>
      </c>
      <c r="Q13" s="20">
        <f t="shared" si="0"/>
        <v>37</v>
      </c>
      <c r="R13" s="20">
        <f t="shared" si="0"/>
        <v>37</v>
      </c>
      <c r="S13" s="20">
        <f t="shared" si="0"/>
        <v>38</v>
      </c>
      <c r="T13" s="20">
        <f t="shared" si="0"/>
        <v>38</v>
      </c>
      <c r="U13" s="20">
        <f t="shared" si="0"/>
        <v>38</v>
      </c>
      <c r="V13" s="20">
        <f t="shared" si="0"/>
        <v>38</v>
      </c>
      <c r="W13" s="20">
        <f t="shared" si="0"/>
        <v>38</v>
      </c>
      <c r="X13" s="20">
        <f t="shared" si="0"/>
        <v>38</v>
      </c>
      <c r="Y13" s="20">
        <f t="shared" si="0"/>
        <v>38</v>
      </c>
      <c r="Z13" s="20">
        <f t="shared" si="0"/>
        <v>39</v>
      </c>
      <c r="AA13" s="20">
        <f t="shared" si="0"/>
        <v>39</v>
      </c>
      <c r="AB13" s="20">
        <f t="shared" si="0"/>
        <v>39</v>
      </c>
      <c r="AC13" s="20">
        <f t="shared" si="0"/>
        <v>39</v>
      </c>
      <c r="AD13" s="20">
        <f t="shared" si="0"/>
        <v>39</v>
      </c>
      <c r="AE13" s="20">
        <f t="shared" si="0"/>
        <v>39</v>
      </c>
      <c r="AF13" s="20">
        <f t="shared" si="0"/>
        <v>39</v>
      </c>
      <c r="AG13" s="20">
        <f t="shared" si="0"/>
        <v>40</v>
      </c>
      <c r="AH13" s="20">
        <f t="shared" si="0"/>
        <v>40</v>
      </c>
      <c r="AI13" s="20">
        <f t="shared" si="0"/>
        <v>40</v>
      </c>
      <c r="AJ13" s="20" t="str">
        <f t="shared" si="0"/>
        <v/>
      </c>
      <c r="AK13" s="2"/>
      <c r="AL13" s="2"/>
      <c r="AN13" s="3"/>
      <c r="AO13" s="2"/>
      <c r="AP13" s="2"/>
      <c r="AQ13" s="2"/>
      <c r="AR13" s="2"/>
      <c r="AS13" s="2"/>
      <c r="AT13" s="2"/>
      <c r="AU13" s="2"/>
      <c r="AV13" s="2"/>
      <c r="AW13" s="2"/>
      <c r="AX13" s="2"/>
      <c r="AY13" s="2"/>
      <c r="AZ13" s="2"/>
      <c r="BA13" s="2"/>
      <c r="BB13" s="2"/>
      <c r="BC13" s="2"/>
      <c r="BD13" s="2"/>
      <c r="BE13" s="3"/>
      <c r="BF13" s="3"/>
      <c r="BH13" s="3"/>
      <c r="BJ13" s="3"/>
      <c r="BL13" s="3"/>
    </row>
    <row r="14" spans="4:64" ht="18" customHeight="1">
      <c r="D14" s="46" t="s">
        <v>0</v>
      </c>
      <c r="E14" s="49" t="s">
        <v>1</v>
      </c>
      <c r="F14" s="63">
        <f>YEAR(M14)</f>
        <v>2026</v>
      </c>
      <c r="G14" s="64"/>
      <c r="H14" s="64"/>
      <c r="I14" s="64"/>
      <c r="J14" s="64"/>
      <c r="K14" s="64"/>
      <c r="L14" s="67" t="s">
        <v>27</v>
      </c>
      <c r="M14" s="69">
        <f>EDATE('様式２（記入例） (1ヶ月目)'!M$14,11)</f>
        <v>46266</v>
      </c>
      <c r="N14" s="69"/>
      <c r="O14" s="56" t="s">
        <v>28</v>
      </c>
      <c r="P14" s="56"/>
      <c r="Q14" s="56" t="s">
        <v>29</v>
      </c>
      <c r="R14" s="56"/>
      <c r="S14" s="56"/>
      <c r="T14" s="56"/>
      <c r="U14" s="56"/>
      <c r="V14" s="56"/>
      <c r="W14" s="56"/>
      <c r="X14" s="56"/>
      <c r="Y14" s="56"/>
      <c r="Z14" s="56"/>
      <c r="AA14" s="56"/>
      <c r="AB14" s="56"/>
      <c r="AC14" s="56"/>
      <c r="AD14" s="56"/>
      <c r="AE14" s="56"/>
      <c r="AF14" s="56"/>
      <c r="AG14" s="56"/>
      <c r="AH14" s="56"/>
      <c r="AI14" s="56"/>
      <c r="AJ14" s="58"/>
      <c r="AK14" s="81" t="s">
        <v>16</v>
      </c>
      <c r="AL14" s="81"/>
      <c r="AM14" s="81"/>
      <c r="AN14" s="81"/>
      <c r="AO14" s="73" t="s">
        <v>15</v>
      </c>
      <c r="AP14" s="74"/>
      <c r="AQ14" s="74"/>
      <c r="AR14" s="75"/>
      <c r="AS14" s="73" t="s">
        <v>14</v>
      </c>
      <c r="AT14" s="74"/>
      <c r="AU14" s="74"/>
      <c r="AV14" s="75"/>
      <c r="AW14" s="73" t="s">
        <v>13</v>
      </c>
      <c r="AX14" s="74"/>
      <c r="AY14" s="74"/>
      <c r="AZ14" s="75"/>
      <c r="BA14" s="73" t="s">
        <v>17</v>
      </c>
      <c r="BB14" s="74"/>
      <c r="BC14" s="74"/>
      <c r="BD14" s="75"/>
      <c r="BE14" s="44" t="s">
        <v>19</v>
      </c>
      <c r="BF14" s="78"/>
      <c r="BG14" s="78"/>
      <c r="BH14" s="45"/>
    </row>
    <row r="15" spans="4:64" ht="18.75" customHeight="1">
      <c r="D15" s="47"/>
      <c r="E15" s="50"/>
      <c r="F15" s="65"/>
      <c r="G15" s="66"/>
      <c r="H15" s="66"/>
      <c r="I15" s="66"/>
      <c r="J15" s="66"/>
      <c r="K15" s="66"/>
      <c r="L15" s="68"/>
      <c r="M15" s="70"/>
      <c r="N15" s="70"/>
      <c r="O15" s="57"/>
      <c r="P15" s="57"/>
      <c r="Q15" s="57"/>
      <c r="R15" s="57"/>
      <c r="S15" s="57"/>
      <c r="T15" s="57"/>
      <c r="U15" s="57"/>
      <c r="V15" s="57"/>
      <c r="W15" s="57"/>
      <c r="X15" s="57"/>
      <c r="Y15" s="57"/>
      <c r="Z15" s="57"/>
      <c r="AA15" s="57"/>
      <c r="AB15" s="57"/>
      <c r="AC15" s="57"/>
      <c r="AD15" s="57"/>
      <c r="AE15" s="57"/>
      <c r="AF15" s="57"/>
      <c r="AG15" s="57"/>
      <c r="AH15" s="57"/>
      <c r="AI15" s="57"/>
      <c r="AJ15" s="59"/>
      <c r="AK15" s="77" t="s">
        <v>8</v>
      </c>
      <c r="AL15" s="77" t="s">
        <v>6</v>
      </c>
      <c r="AM15" s="77" t="s">
        <v>9</v>
      </c>
      <c r="AN15" s="71" t="s">
        <v>10</v>
      </c>
      <c r="AO15" s="77" t="s">
        <v>8</v>
      </c>
      <c r="AP15" s="77" t="s">
        <v>6</v>
      </c>
      <c r="AQ15" s="77" t="s">
        <v>9</v>
      </c>
      <c r="AR15" s="71" t="s">
        <v>10</v>
      </c>
      <c r="AS15" s="77" t="s">
        <v>8</v>
      </c>
      <c r="AT15" s="77" t="s">
        <v>6</v>
      </c>
      <c r="AU15" s="77" t="s">
        <v>9</v>
      </c>
      <c r="AV15" s="71" t="s">
        <v>10</v>
      </c>
      <c r="AW15" s="77" t="s">
        <v>8</v>
      </c>
      <c r="AX15" s="77" t="s">
        <v>6</v>
      </c>
      <c r="AY15" s="77" t="s">
        <v>9</v>
      </c>
      <c r="AZ15" s="71" t="s">
        <v>10</v>
      </c>
      <c r="BA15" s="77" t="s">
        <v>8</v>
      </c>
      <c r="BB15" s="77" t="s">
        <v>6</v>
      </c>
      <c r="BC15" s="77" t="s">
        <v>9</v>
      </c>
      <c r="BD15" s="71" t="s">
        <v>10</v>
      </c>
      <c r="BE15" s="77" t="s">
        <v>8</v>
      </c>
      <c r="BF15" s="77" t="s">
        <v>6</v>
      </c>
      <c r="BG15" s="77" t="s">
        <v>9</v>
      </c>
      <c r="BH15" s="71" t="s">
        <v>18</v>
      </c>
    </row>
    <row r="16" spans="4:64" ht="16.2" customHeight="1">
      <c r="D16" s="47"/>
      <c r="E16" s="50"/>
      <c r="F16" s="14">
        <f>EOMONTH(M14,-1)+1</f>
        <v>46266</v>
      </c>
      <c r="G16" s="15">
        <f>IF(F16="","",IF(MONTH(F16+1)=MONTH(F16),F16+1,""))</f>
        <v>46267</v>
      </c>
      <c r="H16" s="15">
        <f>IF(G16="","",IF(MONTH(G16+1)=MONTH(G16),G16+1,""))</f>
        <v>46268</v>
      </c>
      <c r="I16" s="15">
        <f t="shared" ref="I16:AJ16" si="1">IF(H16="","",IF(MONTH(H16+1)=MONTH(H16),H16+1,""))</f>
        <v>46269</v>
      </c>
      <c r="J16" s="15">
        <f t="shared" si="1"/>
        <v>46270</v>
      </c>
      <c r="K16" s="15">
        <f t="shared" si="1"/>
        <v>46271</v>
      </c>
      <c r="L16" s="15">
        <f t="shared" si="1"/>
        <v>46272</v>
      </c>
      <c r="M16" s="15">
        <f t="shared" si="1"/>
        <v>46273</v>
      </c>
      <c r="N16" s="15">
        <f>IF(M16="","",IF(MONTH(M16+1)=MONTH(M16),M16+1,""))</f>
        <v>46274</v>
      </c>
      <c r="O16" s="15">
        <f t="shared" si="1"/>
        <v>46275</v>
      </c>
      <c r="P16" s="15">
        <f t="shared" si="1"/>
        <v>46276</v>
      </c>
      <c r="Q16" s="15">
        <f t="shared" si="1"/>
        <v>46277</v>
      </c>
      <c r="R16" s="15">
        <f t="shared" si="1"/>
        <v>46278</v>
      </c>
      <c r="S16" s="15">
        <f>IF(R16="","",IF(MONTH(R16+1)=MONTH(R16),R16+1,""))</f>
        <v>46279</v>
      </c>
      <c r="T16" s="15">
        <f t="shared" si="1"/>
        <v>46280</v>
      </c>
      <c r="U16" s="15">
        <f t="shared" si="1"/>
        <v>46281</v>
      </c>
      <c r="V16" s="15">
        <f t="shared" si="1"/>
        <v>46282</v>
      </c>
      <c r="W16" s="15">
        <f t="shared" si="1"/>
        <v>46283</v>
      </c>
      <c r="X16" s="15">
        <f t="shared" si="1"/>
        <v>46284</v>
      </c>
      <c r="Y16" s="15">
        <f t="shared" si="1"/>
        <v>46285</v>
      </c>
      <c r="Z16" s="15">
        <f t="shared" si="1"/>
        <v>46286</v>
      </c>
      <c r="AA16" s="15">
        <f t="shared" si="1"/>
        <v>46287</v>
      </c>
      <c r="AB16" s="15">
        <f>IF(AA16="","",IF(MONTH(AA16+1)=MONTH(AA16),AA16+1,""))</f>
        <v>46288</v>
      </c>
      <c r="AC16" s="15">
        <f t="shared" si="1"/>
        <v>46289</v>
      </c>
      <c r="AD16" s="15">
        <f t="shared" si="1"/>
        <v>46290</v>
      </c>
      <c r="AE16" s="15">
        <f t="shared" si="1"/>
        <v>46291</v>
      </c>
      <c r="AF16" s="15">
        <f t="shared" si="1"/>
        <v>46292</v>
      </c>
      <c r="AG16" s="15">
        <f t="shared" si="1"/>
        <v>46293</v>
      </c>
      <c r="AH16" s="15">
        <f t="shared" si="1"/>
        <v>46294</v>
      </c>
      <c r="AI16" s="15">
        <f t="shared" si="1"/>
        <v>46295</v>
      </c>
      <c r="AJ16" s="16" t="str">
        <f t="shared" si="1"/>
        <v/>
      </c>
      <c r="AK16" s="82"/>
      <c r="AL16" s="82"/>
      <c r="AM16" s="77"/>
      <c r="AN16" s="72"/>
      <c r="AO16" s="82"/>
      <c r="AP16" s="82"/>
      <c r="AQ16" s="77"/>
      <c r="AR16" s="72"/>
      <c r="AS16" s="82"/>
      <c r="AT16" s="82"/>
      <c r="AU16" s="77"/>
      <c r="AV16" s="72"/>
      <c r="AW16" s="82"/>
      <c r="AX16" s="82"/>
      <c r="AY16" s="77"/>
      <c r="AZ16" s="72"/>
      <c r="BA16" s="82"/>
      <c r="BB16" s="82"/>
      <c r="BC16" s="77"/>
      <c r="BD16" s="72"/>
      <c r="BE16" s="82"/>
      <c r="BF16" s="82"/>
      <c r="BG16" s="77"/>
      <c r="BH16" s="72"/>
    </row>
    <row r="17" spans="4:72" ht="18">
      <c r="D17" s="48"/>
      <c r="E17" s="51"/>
      <c r="F17" s="31">
        <f>F16</f>
        <v>46266</v>
      </c>
      <c r="G17" s="31">
        <f t="shared" ref="G17:AJ17" si="2">G16</f>
        <v>46267</v>
      </c>
      <c r="H17" s="31">
        <f t="shared" si="2"/>
        <v>46268</v>
      </c>
      <c r="I17" s="31">
        <f t="shared" si="2"/>
        <v>46269</v>
      </c>
      <c r="J17" s="31">
        <f t="shared" si="2"/>
        <v>46270</v>
      </c>
      <c r="K17" s="31">
        <f t="shared" si="2"/>
        <v>46271</v>
      </c>
      <c r="L17" s="31">
        <f t="shared" si="2"/>
        <v>46272</v>
      </c>
      <c r="M17" s="31">
        <f t="shared" si="2"/>
        <v>46273</v>
      </c>
      <c r="N17" s="31">
        <f t="shared" si="2"/>
        <v>46274</v>
      </c>
      <c r="O17" s="31">
        <f t="shared" si="2"/>
        <v>46275</v>
      </c>
      <c r="P17" s="31">
        <f t="shared" si="2"/>
        <v>46276</v>
      </c>
      <c r="Q17" s="31">
        <f t="shared" si="2"/>
        <v>46277</v>
      </c>
      <c r="R17" s="31">
        <f t="shared" si="2"/>
        <v>46278</v>
      </c>
      <c r="S17" s="31">
        <f t="shared" si="2"/>
        <v>46279</v>
      </c>
      <c r="T17" s="31">
        <f t="shared" si="2"/>
        <v>46280</v>
      </c>
      <c r="U17" s="31">
        <f t="shared" si="2"/>
        <v>46281</v>
      </c>
      <c r="V17" s="31">
        <f t="shared" si="2"/>
        <v>46282</v>
      </c>
      <c r="W17" s="31">
        <f t="shared" si="2"/>
        <v>46283</v>
      </c>
      <c r="X17" s="31">
        <f t="shared" si="2"/>
        <v>46284</v>
      </c>
      <c r="Y17" s="31">
        <f t="shared" si="2"/>
        <v>46285</v>
      </c>
      <c r="Z17" s="31">
        <f t="shared" si="2"/>
        <v>46286</v>
      </c>
      <c r="AA17" s="31">
        <f t="shared" si="2"/>
        <v>46287</v>
      </c>
      <c r="AB17" s="31">
        <f t="shared" si="2"/>
        <v>46288</v>
      </c>
      <c r="AC17" s="31">
        <f t="shared" si="2"/>
        <v>46289</v>
      </c>
      <c r="AD17" s="31">
        <f t="shared" si="2"/>
        <v>46290</v>
      </c>
      <c r="AE17" s="31">
        <f t="shared" si="2"/>
        <v>46291</v>
      </c>
      <c r="AF17" s="31">
        <f t="shared" si="2"/>
        <v>46292</v>
      </c>
      <c r="AG17" s="31">
        <f t="shared" si="2"/>
        <v>46293</v>
      </c>
      <c r="AH17" s="31">
        <f t="shared" si="2"/>
        <v>46294</v>
      </c>
      <c r="AI17" s="31">
        <f t="shared" si="2"/>
        <v>46295</v>
      </c>
      <c r="AJ17" s="31" t="str">
        <f t="shared" si="2"/>
        <v/>
      </c>
      <c r="AK17" s="32"/>
      <c r="AL17" s="32"/>
      <c r="AM17" s="33"/>
      <c r="AN17" s="34"/>
      <c r="AO17" s="32"/>
      <c r="AP17" s="32"/>
      <c r="AQ17" s="33"/>
      <c r="AR17" s="34"/>
      <c r="AS17" s="32"/>
      <c r="AT17" s="32"/>
      <c r="AU17" s="33"/>
      <c r="AV17" s="34"/>
      <c r="AW17" s="32"/>
      <c r="AX17" s="32"/>
      <c r="AY17" s="33"/>
      <c r="AZ17" s="34"/>
      <c r="BA17" s="32"/>
      <c r="BB17" s="32"/>
      <c r="BC17" s="33"/>
      <c r="BD17" s="34"/>
      <c r="BE17" s="32"/>
      <c r="BF17" s="32"/>
      <c r="BG17" s="33"/>
      <c r="BH17" s="34"/>
    </row>
    <row r="18" spans="4:72" ht="18">
      <c r="D18" s="44" t="s">
        <v>58</v>
      </c>
      <c r="E18" s="45"/>
      <c r="F18" s="30">
        <f>WEEKNUM(F17,2)-WEEKNUM(EOMONTH(F17,-1)+1,2)+1</f>
        <v>1</v>
      </c>
      <c r="G18" s="30">
        <f t="shared" ref="G18:AJ18" si="3">WEEKNUM(G17,2)-WEEKNUM(EOMONTH(G17,-1)+1,2)+1</f>
        <v>1</v>
      </c>
      <c r="H18" s="30">
        <f t="shared" si="3"/>
        <v>1</v>
      </c>
      <c r="I18" s="30">
        <f t="shared" si="3"/>
        <v>1</v>
      </c>
      <c r="J18" s="30">
        <f t="shared" si="3"/>
        <v>1</v>
      </c>
      <c r="K18" s="30">
        <f t="shared" si="3"/>
        <v>1</v>
      </c>
      <c r="L18" s="30">
        <f t="shared" si="3"/>
        <v>2</v>
      </c>
      <c r="M18" s="30">
        <f t="shared" si="3"/>
        <v>2</v>
      </c>
      <c r="N18" s="30">
        <f t="shared" si="3"/>
        <v>2</v>
      </c>
      <c r="O18" s="30">
        <f t="shared" si="3"/>
        <v>2</v>
      </c>
      <c r="P18" s="30">
        <f t="shared" si="3"/>
        <v>2</v>
      </c>
      <c r="Q18" s="30">
        <f t="shared" si="3"/>
        <v>2</v>
      </c>
      <c r="R18" s="30">
        <f t="shared" si="3"/>
        <v>2</v>
      </c>
      <c r="S18" s="30">
        <f t="shared" si="3"/>
        <v>3</v>
      </c>
      <c r="T18" s="30">
        <f t="shared" si="3"/>
        <v>3</v>
      </c>
      <c r="U18" s="30">
        <f t="shared" si="3"/>
        <v>3</v>
      </c>
      <c r="V18" s="30">
        <f t="shared" si="3"/>
        <v>3</v>
      </c>
      <c r="W18" s="30">
        <f t="shared" si="3"/>
        <v>3</v>
      </c>
      <c r="X18" s="30">
        <f t="shared" si="3"/>
        <v>3</v>
      </c>
      <c r="Y18" s="30">
        <f t="shared" si="3"/>
        <v>3</v>
      </c>
      <c r="Z18" s="30">
        <f t="shared" si="3"/>
        <v>4</v>
      </c>
      <c r="AA18" s="30">
        <f t="shared" si="3"/>
        <v>4</v>
      </c>
      <c r="AB18" s="30">
        <f t="shared" si="3"/>
        <v>4</v>
      </c>
      <c r="AC18" s="30">
        <f t="shared" si="3"/>
        <v>4</v>
      </c>
      <c r="AD18" s="30">
        <f t="shared" si="3"/>
        <v>4</v>
      </c>
      <c r="AE18" s="30">
        <f t="shared" si="3"/>
        <v>4</v>
      </c>
      <c r="AF18" s="30">
        <f t="shared" si="3"/>
        <v>4</v>
      </c>
      <c r="AG18" s="30">
        <f t="shared" si="3"/>
        <v>5</v>
      </c>
      <c r="AH18" s="30">
        <f t="shared" si="3"/>
        <v>5</v>
      </c>
      <c r="AI18" s="30">
        <f t="shared" si="3"/>
        <v>5</v>
      </c>
      <c r="AJ18" s="30" t="e">
        <f t="shared" si="3"/>
        <v>#VALUE!</v>
      </c>
      <c r="AK18" s="32"/>
      <c r="AL18" s="32"/>
      <c r="AM18" s="33"/>
      <c r="AN18" s="34"/>
      <c r="AO18" s="32"/>
      <c r="AP18" s="32"/>
      <c r="AQ18" s="33"/>
      <c r="AR18" s="34"/>
      <c r="AS18" s="32"/>
      <c r="AT18" s="32"/>
      <c r="AU18" s="33"/>
      <c r="AV18" s="34"/>
      <c r="AW18" s="32"/>
      <c r="AX18" s="32"/>
      <c r="AY18" s="33"/>
      <c r="AZ18" s="34"/>
      <c r="BA18" s="32"/>
      <c r="BB18" s="32"/>
      <c r="BC18" s="33"/>
      <c r="BD18" s="34"/>
      <c r="BE18" s="32"/>
      <c r="BF18" s="32"/>
      <c r="BG18" s="33"/>
      <c r="BH18" s="34"/>
    </row>
    <row r="19" spans="4:72" ht="18">
      <c r="D19" s="4" t="s">
        <v>2</v>
      </c>
      <c r="E19" s="4" t="s">
        <v>31</v>
      </c>
      <c r="F19" s="29" t="s">
        <v>30</v>
      </c>
      <c r="G19" s="29" t="s">
        <v>30</v>
      </c>
      <c r="H19" s="29" t="s">
        <v>30</v>
      </c>
      <c r="I19" s="29" t="s">
        <v>30</v>
      </c>
      <c r="J19" s="29" t="s">
        <v>5</v>
      </c>
      <c r="K19" s="29" t="s">
        <v>5</v>
      </c>
      <c r="L19" s="29" t="s">
        <v>5</v>
      </c>
      <c r="M19" s="29" t="s">
        <v>30</v>
      </c>
      <c r="N19" s="29" t="s">
        <v>30</v>
      </c>
      <c r="O19" s="29" t="s">
        <v>30</v>
      </c>
      <c r="P19" s="29" t="s">
        <v>30</v>
      </c>
      <c r="Q19" s="29" t="s">
        <v>30</v>
      </c>
      <c r="R19" s="29" t="s">
        <v>5</v>
      </c>
      <c r="S19" s="29" t="s">
        <v>5</v>
      </c>
      <c r="T19" s="29" t="s">
        <v>30</v>
      </c>
      <c r="U19" s="29" t="s">
        <v>30</v>
      </c>
      <c r="V19" s="29" t="s">
        <v>30</v>
      </c>
      <c r="W19" s="29" t="s">
        <v>30</v>
      </c>
      <c r="X19" s="29" t="s">
        <v>30</v>
      </c>
      <c r="Y19" s="29" t="s">
        <v>5</v>
      </c>
      <c r="Z19" s="29" t="s">
        <v>5</v>
      </c>
      <c r="AA19" s="29" t="s">
        <v>30</v>
      </c>
      <c r="AB19" s="29" t="s">
        <v>30</v>
      </c>
      <c r="AC19" s="29" t="s">
        <v>30</v>
      </c>
      <c r="AD19" s="29" t="s">
        <v>30</v>
      </c>
      <c r="AE19" s="29" t="s">
        <v>30</v>
      </c>
      <c r="AF19" s="29" t="s">
        <v>5</v>
      </c>
      <c r="AG19" s="29" t="s">
        <v>30</v>
      </c>
      <c r="AH19" s="29" t="s">
        <v>30</v>
      </c>
      <c r="AI19" s="29" t="s">
        <v>30</v>
      </c>
      <c r="AJ19" s="29"/>
      <c r="AK19" s="23">
        <v>7</v>
      </c>
      <c r="AL19" s="23">
        <v>2</v>
      </c>
      <c r="AM19" s="10">
        <f>IF(AK19&lt;7,"-",IFERROR(AL19/AK19,"-"))</f>
        <v>0.2857142857142857</v>
      </c>
      <c r="AN19" s="76">
        <f>IFERROR(AVERAGE(AM19:AM28),"-")</f>
        <v>0.28571428571428564</v>
      </c>
      <c r="AO19" s="29">
        <f>AP19+COUNTIFS(F$13:AJ$13,WEEKNUM(F$16,2)+1,F19:AJ19,"工")</f>
        <v>7</v>
      </c>
      <c r="AP19" s="29">
        <f>IFERROR(COUNTIFS(F$13:AJ$13,WEEKNUM(F$16,2)+1,F19:AJ19,"休"),"-")</f>
        <v>2</v>
      </c>
      <c r="AQ19" s="10">
        <f>IF(AO19&lt;7,"-",IFERROR(AP19/AO19,"-"))</f>
        <v>0.2857142857142857</v>
      </c>
      <c r="AR19" s="76">
        <f>IFERROR(AVERAGE(AQ19:AQ28),"-")</f>
        <v>0.28571428571428564</v>
      </c>
      <c r="AS19" s="29">
        <f>AT19+COUNTIFS(F$13:AJ$13,WEEKNUM(F$16,2)+2,F19:AJ19,"工")</f>
        <v>7</v>
      </c>
      <c r="AT19" s="29">
        <f>IFERROR(COUNTIFS(F$13:AJ$13,WEEKNUM(F$16,2)+2,F19:AJ19,"休"),"-")</f>
        <v>2</v>
      </c>
      <c r="AU19" s="10">
        <f>IF(AS19&lt;7,"-",IFERROR(AT19/AS19,"-"))</f>
        <v>0.2857142857142857</v>
      </c>
      <c r="AV19" s="76">
        <f>IFERROR(AVERAGE(AU19:AU28),"-")</f>
        <v>0.28571428571428564</v>
      </c>
      <c r="AW19" s="29">
        <f>AX19+COUNTIFS(F$13:AJ$13,WEEKNUM(F$16,2)+3,F19:AJ19,"工")</f>
        <v>7</v>
      </c>
      <c r="AX19" s="29">
        <f>IFERROR(COUNTIFS(F$13:AJ$13,WEEKNUM(F$16,2)+3,F19:AJ19,"休"),"-")</f>
        <v>2</v>
      </c>
      <c r="AY19" s="10">
        <f>IF(AW19&lt;7,"-",IFERROR(AX19/AW19,"-"))</f>
        <v>0.2857142857142857</v>
      </c>
      <c r="AZ19" s="76">
        <f>IFERROR(AVERAGE(AY19:AY28),"-")</f>
        <v>0.28571428571428564</v>
      </c>
      <c r="BA19" s="23">
        <v>3</v>
      </c>
      <c r="BB19" s="23">
        <v>0</v>
      </c>
      <c r="BC19" s="10" t="str">
        <f>IF(BA19&lt;7,"-",IFERROR(BB19/BA19,"-"))</f>
        <v>-</v>
      </c>
      <c r="BD19" s="76" t="str">
        <f>IFERROR(AVERAGE(BC19:BC28),"-")</f>
        <v>-</v>
      </c>
      <c r="BE19" s="4">
        <f>COUNTIF(F19:AJ19,"工")+COUNTIF(F19:AJ19,"休")</f>
        <v>30</v>
      </c>
      <c r="BF19" s="4">
        <f>COUNTIF(F19:AJ19,"休")</f>
        <v>8</v>
      </c>
      <c r="BG19" s="10">
        <f>IFERROR(BF19/BE19,"-")</f>
        <v>0.26666666666666666</v>
      </c>
      <c r="BH19" s="76">
        <f>IFERROR(AVERAGE(BG19:BG28),"-")</f>
        <v>0.26666666666666666</v>
      </c>
    </row>
    <row r="20" spans="4:72" ht="21" customHeight="1">
      <c r="D20" s="4"/>
      <c r="E20" s="4" t="s">
        <v>32</v>
      </c>
      <c r="F20" s="29" t="s">
        <v>30</v>
      </c>
      <c r="G20" s="29" t="s">
        <v>30</v>
      </c>
      <c r="H20" s="29" t="s">
        <v>30</v>
      </c>
      <c r="I20" s="29" t="s">
        <v>5</v>
      </c>
      <c r="J20" s="29" t="s">
        <v>30</v>
      </c>
      <c r="K20" s="29" t="s">
        <v>5</v>
      </c>
      <c r="L20" s="29" t="s">
        <v>30</v>
      </c>
      <c r="M20" s="29" t="s">
        <v>30</v>
      </c>
      <c r="N20" s="29" t="s">
        <v>30</v>
      </c>
      <c r="O20" s="29" t="s">
        <v>30</v>
      </c>
      <c r="P20" s="29" t="s">
        <v>30</v>
      </c>
      <c r="Q20" s="29" t="s">
        <v>5</v>
      </c>
      <c r="R20" s="29" t="s">
        <v>5</v>
      </c>
      <c r="S20" s="29" t="s">
        <v>30</v>
      </c>
      <c r="T20" s="29" t="s">
        <v>30</v>
      </c>
      <c r="U20" s="29" t="s">
        <v>30</v>
      </c>
      <c r="V20" s="29" t="s">
        <v>30</v>
      </c>
      <c r="W20" s="29" t="s">
        <v>30</v>
      </c>
      <c r="X20" s="29" t="s">
        <v>5</v>
      </c>
      <c r="Y20" s="29" t="s">
        <v>5</v>
      </c>
      <c r="Z20" s="29" t="s">
        <v>30</v>
      </c>
      <c r="AA20" s="29" t="s">
        <v>30</v>
      </c>
      <c r="AB20" s="29" t="s">
        <v>30</v>
      </c>
      <c r="AC20" s="29" t="s">
        <v>30</v>
      </c>
      <c r="AD20" s="29" t="s">
        <v>30</v>
      </c>
      <c r="AE20" s="29" t="s">
        <v>5</v>
      </c>
      <c r="AF20" s="29" t="s">
        <v>5</v>
      </c>
      <c r="AG20" s="29" t="s">
        <v>30</v>
      </c>
      <c r="AH20" s="29" t="s">
        <v>30</v>
      </c>
      <c r="AI20" s="29" t="s">
        <v>30</v>
      </c>
      <c r="AJ20" s="29"/>
      <c r="AK20" s="23">
        <v>7</v>
      </c>
      <c r="AL20" s="23">
        <v>2</v>
      </c>
      <c r="AM20" s="10">
        <f t="shared" ref="AM20:AM28" si="4">IF(AK20&lt;7,"-",IFERROR(AL20/AK20,"-"))</f>
        <v>0.2857142857142857</v>
      </c>
      <c r="AN20" s="76"/>
      <c r="AO20" s="29">
        <f t="shared" ref="AO20:AO28" si="5">AP20+COUNTIFS(F$13:AJ$13,WEEKNUM(F$16,2)+1,F20:AJ20,"工")</f>
        <v>7</v>
      </c>
      <c r="AP20" s="29">
        <f t="shared" ref="AP20:AP28" si="6">IFERROR(COUNTIFS(F$13:AJ$13,WEEKNUM(F$16,2)+1,F20:AJ20,"休"),"-")</f>
        <v>2</v>
      </c>
      <c r="AQ20" s="10">
        <f t="shared" ref="AQ20:AQ28" si="7">IF(AO20&lt;7,"-",IFERROR(AP20/AO20,"-"))</f>
        <v>0.2857142857142857</v>
      </c>
      <c r="AR20" s="76"/>
      <c r="AS20" s="29">
        <f t="shared" ref="AS20:AS28" si="8">AT20+COUNTIFS(F$13:AJ$13,WEEKNUM(F$16,2)+2,F20:AJ20,"工")</f>
        <v>7</v>
      </c>
      <c r="AT20" s="29">
        <f t="shared" ref="AT20:AT28" si="9">IFERROR(COUNTIFS(F$13:AJ$13,WEEKNUM(F$16,2)+2,F20:AJ20,"休"),"-")</f>
        <v>2</v>
      </c>
      <c r="AU20" s="10">
        <f t="shared" ref="AU20:AU28" si="10">IF(AS20&lt;7,"-",IFERROR(AT20/AS20,"-"))</f>
        <v>0.2857142857142857</v>
      </c>
      <c r="AV20" s="76"/>
      <c r="AW20" s="29">
        <f t="shared" ref="AW20:AW28" si="11">AX20+COUNTIFS(F$13:AJ$13,WEEKNUM(F$16,2)+3,F20:AJ20,"工")</f>
        <v>7</v>
      </c>
      <c r="AX20" s="29">
        <f t="shared" ref="AX20:AX28" si="12">IFERROR(COUNTIFS(F$13:AJ$13,WEEKNUM(F$16,2)+3,F20:AJ20,"休"),"-")</f>
        <v>2</v>
      </c>
      <c r="AY20" s="10">
        <f t="shared" ref="AY20:AY28" si="13">IF(AW20&lt;7,"-",IFERROR(AX20/AW20,"-"))</f>
        <v>0.2857142857142857</v>
      </c>
      <c r="AZ20" s="76"/>
      <c r="BA20" s="23">
        <v>3</v>
      </c>
      <c r="BB20" s="23">
        <v>0</v>
      </c>
      <c r="BC20" s="10" t="str">
        <f t="shared" ref="BC20:BC28" si="14">IF(BA20&lt;7,"-",IFERROR(BB20/BA20,"-"))</f>
        <v>-</v>
      </c>
      <c r="BD20" s="76"/>
      <c r="BE20" s="4">
        <f t="shared" ref="BE20:BE28" si="15">COUNTIF(F20:AJ20,"工")+COUNTIF(F20:AJ20,"休")</f>
        <v>30</v>
      </c>
      <c r="BF20" s="4">
        <f t="shared" ref="BF20:BF28" si="16">COUNTIF(F20:AJ20,"休")</f>
        <v>8</v>
      </c>
      <c r="BG20" s="10">
        <f t="shared" ref="BG20:BG28" si="17">IFERROR(BF20/BE20,"-")</f>
        <v>0.26666666666666666</v>
      </c>
      <c r="BH20" s="76"/>
      <c r="BJ20" ph="1"/>
      <c r="BL20" ph="1"/>
      <c r="BN20" ph="1"/>
      <c r="BP20" ph="1"/>
      <c r="BR20" ph="1"/>
      <c r="BT20" ph="1"/>
    </row>
    <row r="21" spans="4:72" ht="21" customHeight="1">
      <c r="D21" s="4"/>
      <c r="E21" s="4" t="s">
        <v>33</v>
      </c>
      <c r="F21" s="29" t="s">
        <v>30</v>
      </c>
      <c r="G21" s="29" t="s">
        <v>30</v>
      </c>
      <c r="H21" s="29" t="s">
        <v>5</v>
      </c>
      <c r="I21" s="29" t="s">
        <v>30</v>
      </c>
      <c r="J21" s="29" t="s">
        <v>30</v>
      </c>
      <c r="K21" s="29" t="s">
        <v>5</v>
      </c>
      <c r="L21" s="29" t="s">
        <v>5</v>
      </c>
      <c r="M21" s="29" t="s">
        <v>30</v>
      </c>
      <c r="N21" s="29" t="s">
        <v>30</v>
      </c>
      <c r="O21" s="29" t="s">
        <v>30</v>
      </c>
      <c r="P21" s="29" t="s">
        <v>30</v>
      </c>
      <c r="Q21" s="29" t="s">
        <v>30</v>
      </c>
      <c r="R21" s="29" t="s">
        <v>5</v>
      </c>
      <c r="S21" s="29" t="s">
        <v>5</v>
      </c>
      <c r="T21" s="29" t="s">
        <v>30</v>
      </c>
      <c r="U21" s="29" t="s">
        <v>30</v>
      </c>
      <c r="V21" s="29" t="s">
        <v>30</v>
      </c>
      <c r="W21" s="29" t="s">
        <v>30</v>
      </c>
      <c r="X21" s="29" t="s">
        <v>30</v>
      </c>
      <c r="Y21" s="29" t="s">
        <v>5</v>
      </c>
      <c r="Z21" s="29" t="s">
        <v>5</v>
      </c>
      <c r="AA21" s="29" t="s">
        <v>30</v>
      </c>
      <c r="AB21" s="29" t="s">
        <v>30</v>
      </c>
      <c r="AC21" s="29" t="s">
        <v>30</v>
      </c>
      <c r="AD21" s="29" t="s">
        <v>30</v>
      </c>
      <c r="AE21" s="29" t="s">
        <v>30</v>
      </c>
      <c r="AF21" s="29" t="s">
        <v>5</v>
      </c>
      <c r="AG21" s="29" t="s">
        <v>30</v>
      </c>
      <c r="AH21" s="29" t="s">
        <v>30</v>
      </c>
      <c r="AI21" s="29" t="s">
        <v>30</v>
      </c>
      <c r="AJ21" s="29"/>
      <c r="AK21" s="23">
        <v>7</v>
      </c>
      <c r="AL21" s="23">
        <v>2</v>
      </c>
      <c r="AM21" s="10">
        <f t="shared" si="4"/>
        <v>0.2857142857142857</v>
      </c>
      <c r="AN21" s="76"/>
      <c r="AO21" s="29">
        <f t="shared" si="5"/>
        <v>7</v>
      </c>
      <c r="AP21" s="29">
        <f t="shared" si="6"/>
        <v>2</v>
      </c>
      <c r="AQ21" s="10">
        <f t="shared" si="7"/>
        <v>0.2857142857142857</v>
      </c>
      <c r="AR21" s="76"/>
      <c r="AS21" s="29">
        <f t="shared" si="8"/>
        <v>7</v>
      </c>
      <c r="AT21" s="29">
        <f t="shared" si="9"/>
        <v>2</v>
      </c>
      <c r="AU21" s="10">
        <f t="shared" si="10"/>
        <v>0.2857142857142857</v>
      </c>
      <c r="AV21" s="76"/>
      <c r="AW21" s="29">
        <f t="shared" si="11"/>
        <v>7</v>
      </c>
      <c r="AX21" s="29">
        <f t="shared" si="12"/>
        <v>2</v>
      </c>
      <c r="AY21" s="10">
        <f t="shared" si="13"/>
        <v>0.2857142857142857</v>
      </c>
      <c r="AZ21" s="76"/>
      <c r="BA21" s="23">
        <v>3</v>
      </c>
      <c r="BB21" s="23">
        <v>0</v>
      </c>
      <c r="BC21" s="10" t="str">
        <f t="shared" si="14"/>
        <v>-</v>
      </c>
      <c r="BD21" s="76"/>
      <c r="BE21" s="4">
        <f t="shared" si="15"/>
        <v>30</v>
      </c>
      <c r="BF21" s="4">
        <f t="shared" si="16"/>
        <v>8</v>
      </c>
      <c r="BG21" s="10">
        <f t="shared" si="17"/>
        <v>0.26666666666666666</v>
      </c>
      <c r="BH21" s="76"/>
      <c r="BJ21" ph="1"/>
      <c r="BL21" ph="1"/>
      <c r="BN21" ph="1"/>
      <c r="BP21" ph="1"/>
      <c r="BR21" ph="1"/>
      <c r="BT21" ph="1"/>
    </row>
    <row r="22" spans="4:72" ht="21" customHeight="1">
      <c r="D22" s="4" t="s">
        <v>3</v>
      </c>
      <c r="E22" s="4" t="s">
        <v>34</v>
      </c>
      <c r="F22" s="29" t="s">
        <v>30</v>
      </c>
      <c r="G22" s="29" t="s">
        <v>30</v>
      </c>
      <c r="H22" s="29" t="s">
        <v>5</v>
      </c>
      <c r="I22" s="29" t="s">
        <v>30</v>
      </c>
      <c r="J22" s="29" t="s">
        <v>30</v>
      </c>
      <c r="K22" s="29" t="s">
        <v>5</v>
      </c>
      <c r="L22" s="29" t="s">
        <v>30</v>
      </c>
      <c r="M22" s="29" t="s">
        <v>30</v>
      </c>
      <c r="N22" s="29" t="s">
        <v>30</v>
      </c>
      <c r="O22" s="29" t="s">
        <v>30</v>
      </c>
      <c r="P22" s="29" t="s">
        <v>30</v>
      </c>
      <c r="Q22" s="29" t="s">
        <v>5</v>
      </c>
      <c r="R22" s="29" t="s">
        <v>5</v>
      </c>
      <c r="S22" s="29" t="s">
        <v>30</v>
      </c>
      <c r="T22" s="29" t="s">
        <v>30</v>
      </c>
      <c r="U22" s="29" t="s">
        <v>30</v>
      </c>
      <c r="V22" s="29" t="s">
        <v>30</v>
      </c>
      <c r="W22" s="29" t="s">
        <v>30</v>
      </c>
      <c r="X22" s="29" t="s">
        <v>5</v>
      </c>
      <c r="Y22" s="29" t="s">
        <v>5</v>
      </c>
      <c r="Z22" s="29" t="s">
        <v>30</v>
      </c>
      <c r="AA22" s="29" t="s">
        <v>30</v>
      </c>
      <c r="AB22" s="29" t="s">
        <v>30</v>
      </c>
      <c r="AC22" s="29" t="s">
        <v>30</v>
      </c>
      <c r="AD22" s="29" t="s">
        <v>30</v>
      </c>
      <c r="AE22" s="29" t="s">
        <v>5</v>
      </c>
      <c r="AF22" s="29" t="s">
        <v>5</v>
      </c>
      <c r="AG22" s="29" t="s">
        <v>30</v>
      </c>
      <c r="AH22" s="29" t="s">
        <v>30</v>
      </c>
      <c r="AI22" s="29" t="s">
        <v>30</v>
      </c>
      <c r="AJ22" s="29"/>
      <c r="AK22" s="23">
        <v>7</v>
      </c>
      <c r="AL22" s="23">
        <v>2</v>
      </c>
      <c r="AM22" s="10">
        <f t="shared" si="4"/>
        <v>0.2857142857142857</v>
      </c>
      <c r="AN22" s="76"/>
      <c r="AO22" s="29">
        <f t="shared" si="5"/>
        <v>7</v>
      </c>
      <c r="AP22" s="29">
        <f t="shared" si="6"/>
        <v>2</v>
      </c>
      <c r="AQ22" s="10">
        <f t="shared" si="7"/>
        <v>0.2857142857142857</v>
      </c>
      <c r="AR22" s="76"/>
      <c r="AS22" s="29">
        <f t="shared" si="8"/>
        <v>7</v>
      </c>
      <c r="AT22" s="29">
        <f t="shared" si="9"/>
        <v>2</v>
      </c>
      <c r="AU22" s="10">
        <f t="shared" si="10"/>
        <v>0.2857142857142857</v>
      </c>
      <c r="AV22" s="76"/>
      <c r="AW22" s="29">
        <f t="shared" si="11"/>
        <v>7</v>
      </c>
      <c r="AX22" s="29">
        <f t="shared" si="12"/>
        <v>2</v>
      </c>
      <c r="AY22" s="10">
        <f t="shared" si="13"/>
        <v>0.2857142857142857</v>
      </c>
      <c r="AZ22" s="76"/>
      <c r="BA22" s="23">
        <v>3</v>
      </c>
      <c r="BB22" s="23">
        <v>0</v>
      </c>
      <c r="BC22" s="10" t="str">
        <f t="shared" si="14"/>
        <v>-</v>
      </c>
      <c r="BD22" s="76"/>
      <c r="BE22" s="4">
        <f t="shared" si="15"/>
        <v>30</v>
      </c>
      <c r="BF22" s="4">
        <f t="shared" si="16"/>
        <v>8</v>
      </c>
      <c r="BG22" s="10">
        <f t="shared" si="17"/>
        <v>0.26666666666666666</v>
      </c>
      <c r="BH22" s="76"/>
      <c r="BJ22" ph="1"/>
      <c r="BL22" ph="1"/>
      <c r="BN22" ph="1"/>
      <c r="BP22" ph="1"/>
      <c r="BR22" ph="1"/>
      <c r="BT22" ph="1"/>
    </row>
    <row r="23" spans="4:72" ht="21" customHeight="1">
      <c r="D23" s="4"/>
      <c r="E23" s="4" t="s">
        <v>35</v>
      </c>
      <c r="F23" s="29" t="s">
        <v>30</v>
      </c>
      <c r="G23" s="29" t="s">
        <v>30</v>
      </c>
      <c r="H23" s="29" t="s">
        <v>5</v>
      </c>
      <c r="I23" s="29" t="s">
        <v>30</v>
      </c>
      <c r="J23" s="29" t="s">
        <v>30</v>
      </c>
      <c r="K23" s="29" t="s">
        <v>5</v>
      </c>
      <c r="L23" s="29" t="s">
        <v>5</v>
      </c>
      <c r="M23" s="29" t="s">
        <v>30</v>
      </c>
      <c r="N23" s="29" t="s">
        <v>30</v>
      </c>
      <c r="O23" s="29" t="s">
        <v>30</v>
      </c>
      <c r="P23" s="29" t="s">
        <v>30</v>
      </c>
      <c r="Q23" s="29" t="s">
        <v>30</v>
      </c>
      <c r="R23" s="29" t="s">
        <v>5</v>
      </c>
      <c r="S23" s="29" t="s">
        <v>5</v>
      </c>
      <c r="T23" s="29" t="s">
        <v>30</v>
      </c>
      <c r="U23" s="29" t="s">
        <v>30</v>
      </c>
      <c r="V23" s="29" t="s">
        <v>30</v>
      </c>
      <c r="W23" s="29" t="s">
        <v>30</v>
      </c>
      <c r="X23" s="29" t="s">
        <v>30</v>
      </c>
      <c r="Y23" s="29" t="s">
        <v>5</v>
      </c>
      <c r="Z23" s="29" t="s">
        <v>5</v>
      </c>
      <c r="AA23" s="29" t="s">
        <v>30</v>
      </c>
      <c r="AB23" s="29" t="s">
        <v>30</v>
      </c>
      <c r="AC23" s="29" t="s">
        <v>30</v>
      </c>
      <c r="AD23" s="29" t="s">
        <v>30</v>
      </c>
      <c r="AE23" s="29" t="s">
        <v>30</v>
      </c>
      <c r="AF23" s="29" t="s">
        <v>5</v>
      </c>
      <c r="AG23" s="29" t="s">
        <v>30</v>
      </c>
      <c r="AH23" s="29" t="s">
        <v>30</v>
      </c>
      <c r="AI23" s="29" t="s">
        <v>30</v>
      </c>
      <c r="AJ23" s="29"/>
      <c r="AK23" s="23">
        <v>7</v>
      </c>
      <c r="AL23" s="23">
        <v>2</v>
      </c>
      <c r="AM23" s="10">
        <f t="shared" si="4"/>
        <v>0.2857142857142857</v>
      </c>
      <c r="AN23" s="76"/>
      <c r="AO23" s="29">
        <f t="shared" si="5"/>
        <v>7</v>
      </c>
      <c r="AP23" s="29">
        <f t="shared" si="6"/>
        <v>2</v>
      </c>
      <c r="AQ23" s="10">
        <f t="shared" si="7"/>
        <v>0.2857142857142857</v>
      </c>
      <c r="AR23" s="76"/>
      <c r="AS23" s="29">
        <f t="shared" si="8"/>
        <v>7</v>
      </c>
      <c r="AT23" s="29">
        <f t="shared" si="9"/>
        <v>2</v>
      </c>
      <c r="AU23" s="10">
        <f t="shared" si="10"/>
        <v>0.2857142857142857</v>
      </c>
      <c r="AV23" s="76"/>
      <c r="AW23" s="29">
        <f t="shared" si="11"/>
        <v>7</v>
      </c>
      <c r="AX23" s="29">
        <f t="shared" si="12"/>
        <v>2</v>
      </c>
      <c r="AY23" s="10">
        <f t="shared" si="13"/>
        <v>0.2857142857142857</v>
      </c>
      <c r="AZ23" s="76"/>
      <c r="BA23" s="23">
        <v>3</v>
      </c>
      <c r="BB23" s="23">
        <v>0</v>
      </c>
      <c r="BC23" s="10" t="str">
        <f t="shared" si="14"/>
        <v>-</v>
      </c>
      <c r="BD23" s="76"/>
      <c r="BE23" s="4">
        <f t="shared" si="15"/>
        <v>30</v>
      </c>
      <c r="BF23" s="4">
        <f t="shared" si="16"/>
        <v>8</v>
      </c>
      <c r="BG23" s="10">
        <f t="shared" si="17"/>
        <v>0.26666666666666666</v>
      </c>
      <c r="BH23" s="76"/>
      <c r="BJ23" ph="1"/>
      <c r="BL23" ph="1"/>
      <c r="BN23" ph="1"/>
      <c r="BP23" ph="1"/>
      <c r="BR23" ph="1"/>
      <c r="BT23" ph="1"/>
    </row>
    <row r="24" spans="4:72" ht="21" customHeight="1">
      <c r="D24" s="4"/>
      <c r="E24" s="4" t="s">
        <v>36</v>
      </c>
      <c r="F24" s="29" t="s">
        <v>30</v>
      </c>
      <c r="G24" s="29" t="s">
        <v>5</v>
      </c>
      <c r="H24" s="29" t="s">
        <v>30</v>
      </c>
      <c r="I24" s="29" t="s">
        <v>30</v>
      </c>
      <c r="J24" s="29" t="s">
        <v>30</v>
      </c>
      <c r="K24" s="29" t="s">
        <v>5</v>
      </c>
      <c r="L24" s="29" t="s">
        <v>30</v>
      </c>
      <c r="M24" s="29" t="s">
        <v>30</v>
      </c>
      <c r="N24" s="29" t="s">
        <v>30</v>
      </c>
      <c r="O24" s="29" t="s">
        <v>30</v>
      </c>
      <c r="P24" s="29" t="s">
        <v>30</v>
      </c>
      <c r="Q24" s="29" t="s">
        <v>5</v>
      </c>
      <c r="R24" s="29" t="s">
        <v>5</v>
      </c>
      <c r="S24" s="29" t="s">
        <v>30</v>
      </c>
      <c r="T24" s="29" t="s">
        <v>30</v>
      </c>
      <c r="U24" s="29" t="s">
        <v>30</v>
      </c>
      <c r="V24" s="29" t="s">
        <v>30</v>
      </c>
      <c r="W24" s="29" t="s">
        <v>30</v>
      </c>
      <c r="X24" s="29" t="s">
        <v>5</v>
      </c>
      <c r="Y24" s="29" t="s">
        <v>5</v>
      </c>
      <c r="Z24" s="29" t="s">
        <v>30</v>
      </c>
      <c r="AA24" s="29" t="s">
        <v>30</v>
      </c>
      <c r="AB24" s="29" t="s">
        <v>30</v>
      </c>
      <c r="AC24" s="29" t="s">
        <v>30</v>
      </c>
      <c r="AD24" s="29" t="s">
        <v>30</v>
      </c>
      <c r="AE24" s="29" t="s">
        <v>5</v>
      </c>
      <c r="AF24" s="29" t="s">
        <v>5</v>
      </c>
      <c r="AG24" s="29" t="s">
        <v>30</v>
      </c>
      <c r="AH24" s="29" t="s">
        <v>30</v>
      </c>
      <c r="AI24" s="29" t="s">
        <v>30</v>
      </c>
      <c r="AJ24" s="29"/>
      <c r="AK24" s="23">
        <v>7</v>
      </c>
      <c r="AL24" s="23">
        <v>2</v>
      </c>
      <c r="AM24" s="10">
        <f t="shared" si="4"/>
        <v>0.2857142857142857</v>
      </c>
      <c r="AN24" s="76"/>
      <c r="AO24" s="29">
        <f t="shared" si="5"/>
        <v>7</v>
      </c>
      <c r="AP24" s="29">
        <f t="shared" si="6"/>
        <v>2</v>
      </c>
      <c r="AQ24" s="10">
        <f t="shared" si="7"/>
        <v>0.2857142857142857</v>
      </c>
      <c r="AR24" s="76"/>
      <c r="AS24" s="29">
        <f t="shared" si="8"/>
        <v>7</v>
      </c>
      <c r="AT24" s="29">
        <f t="shared" si="9"/>
        <v>2</v>
      </c>
      <c r="AU24" s="10">
        <f t="shared" si="10"/>
        <v>0.2857142857142857</v>
      </c>
      <c r="AV24" s="76"/>
      <c r="AW24" s="29">
        <f t="shared" si="11"/>
        <v>7</v>
      </c>
      <c r="AX24" s="29">
        <f t="shared" si="12"/>
        <v>2</v>
      </c>
      <c r="AY24" s="10">
        <f t="shared" si="13"/>
        <v>0.2857142857142857</v>
      </c>
      <c r="AZ24" s="76"/>
      <c r="BA24" s="23">
        <v>3</v>
      </c>
      <c r="BB24" s="23">
        <v>0</v>
      </c>
      <c r="BC24" s="10" t="str">
        <f t="shared" si="14"/>
        <v>-</v>
      </c>
      <c r="BD24" s="76"/>
      <c r="BE24" s="4">
        <f t="shared" si="15"/>
        <v>30</v>
      </c>
      <c r="BF24" s="4">
        <f t="shared" si="16"/>
        <v>8</v>
      </c>
      <c r="BG24" s="10">
        <f t="shared" si="17"/>
        <v>0.26666666666666666</v>
      </c>
      <c r="BH24" s="76"/>
      <c r="BJ24" ph="1"/>
      <c r="BL24" ph="1"/>
      <c r="BN24" ph="1"/>
      <c r="BP24" ph="1"/>
      <c r="BR24" ph="1"/>
      <c r="BT24" ph="1"/>
    </row>
    <row r="25" spans="4:72" ht="21" customHeight="1">
      <c r="D25" s="4" t="s">
        <v>4</v>
      </c>
      <c r="E25" s="4" t="s">
        <v>32</v>
      </c>
      <c r="F25" s="29" t="s">
        <v>5</v>
      </c>
      <c r="G25" s="29" t="s">
        <v>30</v>
      </c>
      <c r="H25" s="29" t="s">
        <v>30</v>
      </c>
      <c r="I25" s="29" t="s">
        <v>30</v>
      </c>
      <c r="J25" s="29" t="s">
        <v>30</v>
      </c>
      <c r="K25" s="29" t="s">
        <v>5</v>
      </c>
      <c r="L25" s="29" t="s">
        <v>5</v>
      </c>
      <c r="M25" s="29" t="s">
        <v>30</v>
      </c>
      <c r="N25" s="29" t="s">
        <v>30</v>
      </c>
      <c r="O25" s="29" t="s">
        <v>30</v>
      </c>
      <c r="P25" s="29" t="s">
        <v>30</v>
      </c>
      <c r="Q25" s="29" t="s">
        <v>30</v>
      </c>
      <c r="R25" s="29" t="s">
        <v>5</v>
      </c>
      <c r="S25" s="29" t="s">
        <v>5</v>
      </c>
      <c r="T25" s="29" t="s">
        <v>30</v>
      </c>
      <c r="U25" s="29" t="s">
        <v>30</v>
      </c>
      <c r="V25" s="29" t="s">
        <v>30</v>
      </c>
      <c r="W25" s="29" t="s">
        <v>30</v>
      </c>
      <c r="X25" s="29" t="s">
        <v>30</v>
      </c>
      <c r="Y25" s="29" t="s">
        <v>5</v>
      </c>
      <c r="Z25" s="29" t="s">
        <v>5</v>
      </c>
      <c r="AA25" s="29" t="s">
        <v>30</v>
      </c>
      <c r="AB25" s="29" t="s">
        <v>30</v>
      </c>
      <c r="AC25" s="29" t="s">
        <v>30</v>
      </c>
      <c r="AD25" s="29" t="s">
        <v>30</v>
      </c>
      <c r="AE25" s="29" t="s">
        <v>30</v>
      </c>
      <c r="AF25" s="29" t="s">
        <v>5</v>
      </c>
      <c r="AG25" s="29" t="s">
        <v>30</v>
      </c>
      <c r="AH25" s="29" t="s">
        <v>30</v>
      </c>
      <c r="AI25" s="29" t="s">
        <v>30</v>
      </c>
      <c r="AJ25" s="29"/>
      <c r="AK25" s="23">
        <v>7</v>
      </c>
      <c r="AL25" s="23">
        <v>2</v>
      </c>
      <c r="AM25" s="10">
        <f t="shared" si="4"/>
        <v>0.2857142857142857</v>
      </c>
      <c r="AN25" s="76"/>
      <c r="AO25" s="29">
        <f t="shared" si="5"/>
        <v>7</v>
      </c>
      <c r="AP25" s="29">
        <f t="shared" si="6"/>
        <v>2</v>
      </c>
      <c r="AQ25" s="10">
        <f t="shared" si="7"/>
        <v>0.2857142857142857</v>
      </c>
      <c r="AR25" s="76"/>
      <c r="AS25" s="29">
        <f t="shared" si="8"/>
        <v>7</v>
      </c>
      <c r="AT25" s="29">
        <f t="shared" si="9"/>
        <v>2</v>
      </c>
      <c r="AU25" s="10">
        <f t="shared" si="10"/>
        <v>0.2857142857142857</v>
      </c>
      <c r="AV25" s="76"/>
      <c r="AW25" s="29">
        <f t="shared" si="11"/>
        <v>7</v>
      </c>
      <c r="AX25" s="29">
        <f t="shared" si="12"/>
        <v>2</v>
      </c>
      <c r="AY25" s="10">
        <f t="shared" si="13"/>
        <v>0.2857142857142857</v>
      </c>
      <c r="AZ25" s="76"/>
      <c r="BA25" s="23">
        <v>3</v>
      </c>
      <c r="BB25" s="23">
        <v>0</v>
      </c>
      <c r="BC25" s="10" t="str">
        <f t="shared" si="14"/>
        <v>-</v>
      </c>
      <c r="BD25" s="76"/>
      <c r="BE25" s="4">
        <f t="shared" si="15"/>
        <v>30</v>
      </c>
      <c r="BF25" s="4">
        <f t="shared" si="16"/>
        <v>8</v>
      </c>
      <c r="BG25" s="10">
        <f t="shared" si="17"/>
        <v>0.26666666666666666</v>
      </c>
      <c r="BH25" s="76"/>
      <c r="BJ25" ph="1"/>
      <c r="BL25" ph="1"/>
      <c r="BN25" ph="1"/>
      <c r="BP25" ph="1"/>
      <c r="BR25" ph="1"/>
      <c r="BT25" ph="1"/>
    </row>
    <row r="26" spans="4:72" ht="21" customHeight="1">
      <c r="D26" s="4"/>
      <c r="E26" s="4"/>
      <c r="F26" s="29"/>
      <c r="G26" s="29"/>
      <c r="H26" s="29"/>
      <c r="I26" s="29"/>
      <c r="J26" s="29"/>
      <c r="K26" s="29"/>
      <c r="L26" s="29"/>
      <c r="M26" s="29"/>
      <c r="N26" s="29"/>
      <c r="O26" s="29"/>
      <c r="P26" s="29"/>
      <c r="Q26" s="29"/>
      <c r="R26" s="29"/>
      <c r="S26" s="29"/>
      <c r="T26" s="29"/>
      <c r="U26" s="29"/>
      <c r="V26" s="29"/>
      <c r="W26" s="29"/>
      <c r="X26" s="29"/>
      <c r="Y26" s="29"/>
      <c r="Z26" s="29"/>
      <c r="AA26" s="29"/>
      <c r="AB26" s="29"/>
      <c r="AC26" s="29"/>
      <c r="AD26" s="29"/>
      <c r="AE26" s="29"/>
      <c r="AF26" s="29"/>
      <c r="AG26" s="29"/>
      <c r="AH26" s="29"/>
      <c r="AI26" s="29"/>
      <c r="AJ26" s="29"/>
      <c r="AK26" s="23">
        <v>0</v>
      </c>
      <c r="AL26" s="23">
        <v>0</v>
      </c>
      <c r="AM26" s="10" t="str">
        <f t="shared" si="4"/>
        <v>-</v>
      </c>
      <c r="AN26" s="76"/>
      <c r="AO26" s="29">
        <f t="shared" si="5"/>
        <v>0</v>
      </c>
      <c r="AP26" s="29">
        <f t="shared" si="6"/>
        <v>0</v>
      </c>
      <c r="AQ26" s="10" t="str">
        <f t="shared" si="7"/>
        <v>-</v>
      </c>
      <c r="AR26" s="76"/>
      <c r="AS26" s="29">
        <f t="shared" si="8"/>
        <v>0</v>
      </c>
      <c r="AT26" s="29">
        <f t="shared" si="9"/>
        <v>0</v>
      </c>
      <c r="AU26" s="10" t="str">
        <f t="shared" si="10"/>
        <v>-</v>
      </c>
      <c r="AV26" s="76"/>
      <c r="AW26" s="29">
        <f t="shared" si="11"/>
        <v>0</v>
      </c>
      <c r="AX26" s="29">
        <f t="shared" si="12"/>
        <v>0</v>
      </c>
      <c r="AY26" s="10" t="str">
        <f t="shared" si="13"/>
        <v>-</v>
      </c>
      <c r="AZ26" s="76"/>
      <c r="BA26" s="23">
        <v>0</v>
      </c>
      <c r="BB26" s="23">
        <v>0</v>
      </c>
      <c r="BC26" s="10" t="str">
        <f t="shared" si="14"/>
        <v>-</v>
      </c>
      <c r="BD26" s="76"/>
      <c r="BE26" s="4">
        <f t="shared" si="15"/>
        <v>0</v>
      </c>
      <c r="BF26" s="4">
        <f t="shared" si="16"/>
        <v>0</v>
      </c>
      <c r="BG26" s="10" t="str">
        <f t="shared" si="17"/>
        <v>-</v>
      </c>
      <c r="BH26" s="76"/>
      <c r="BJ26" ph="1"/>
      <c r="BL26" ph="1"/>
      <c r="BN26" ph="1"/>
      <c r="BP26" ph="1"/>
      <c r="BR26" ph="1"/>
      <c r="BT26" ph="1"/>
    </row>
    <row r="27" spans="4:72" ht="21" customHeight="1">
      <c r="D27" s="4"/>
      <c r="E27" s="4"/>
      <c r="F27" s="29"/>
      <c r="G27" s="29"/>
      <c r="H27" s="29"/>
      <c r="I27" s="29"/>
      <c r="J27" s="29"/>
      <c r="K27" s="29"/>
      <c r="L27" s="29"/>
      <c r="M27" s="29"/>
      <c r="N27" s="29"/>
      <c r="O27" s="29"/>
      <c r="P27" s="29"/>
      <c r="Q27" s="29"/>
      <c r="R27" s="29"/>
      <c r="S27" s="29"/>
      <c r="T27" s="29"/>
      <c r="U27" s="29"/>
      <c r="V27" s="29"/>
      <c r="W27" s="29"/>
      <c r="X27" s="29"/>
      <c r="Y27" s="29"/>
      <c r="Z27" s="29"/>
      <c r="AA27" s="29"/>
      <c r="AB27" s="29"/>
      <c r="AC27" s="29"/>
      <c r="AD27" s="29"/>
      <c r="AE27" s="29"/>
      <c r="AF27" s="29"/>
      <c r="AG27" s="29"/>
      <c r="AH27" s="29"/>
      <c r="AI27" s="29"/>
      <c r="AJ27" s="29"/>
      <c r="AK27" s="23">
        <v>0</v>
      </c>
      <c r="AL27" s="23">
        <v>0</v>
      </c>
      <c r="AM27" s="10" t="str">
        <f t="shared" si="4"/>
        <v>-</v>
      </c>
      <c r="AN27" s="76"/>
      <c r="AO27" s="29">
        <f t="shared" si="5"/>
        <v>0</v>
      </c>
      <c r="AP27" s="29">
        <f t="shared" si="6"/>
        <v>0</v>
      </c>
      <c r="AQ27" s="10" t="str">
        <f t="shared" si="7"/>
        <v>-</v>
      </c>
      <c r="AR27" s="76"/>
      <c r="AS27" s="29">
        <f t="shared" si="8"/>
        <v>0</v>
      </c>
      <c r="AT27" s="29">
        <f t="shared" si="9"/>
        <v>0</v>
      </c>
      <c r="AU27" s="10" t="str">
        <f t="shared" si="10"/>
        <v>-</v>
      </c>
      <c r="AV27" s="76"/>
      <c r="AW27" s="29">
        <f t="shared" si="11"/>
        <v>0</v>
      </c>
      <c r="AX27" s="29">
        <f t="shared" si="12"/>
        <v>0</v>
      </c>
      <c r="AY27" s="10" t="str">
        <f t="shared" si="13"/>
        <v>-</v>
      </c>
      <c r="AZ27" s="76"/>
      <c r="BA27" s="23">
        <v>0</v>
      </c>
      <c r="BB27" s="23">
        <v>0</v>
      </c>
      <c r="BC27" s="10" t="str">
        <f t="shared" si="14"/>
        <v>-</v>
      </c>
      <c r="BD27" s="76"/>
      <c r="BE27" s="4">
        <f t="shared" si="15"/>
        <v>0</v>
      </c>
      <c r="BF27" s="4">
        <f t="shared" si="16"/>
        <v>0</v>
      </c>
      <c r="BG27" s="10" t="str">
        <f t="shared" si="17"/>
        <v>-</v>
      </c>
      <c r="BH27" s="76"/>
      <c r="BJ27" ph="1"/>
      <c r="BL27" ph="1"/>
      <c r="BN27" ph="1"/>
      <c r="BP27" ph="1"/>
      <c r="BR27" ph="1"/>
      <c r="BT27" ph="1"/>
    </row>
    <row r="28" spans="4:72" ht="21.75" customHeight="1">
      <c r="D28" s="4"/>
      <c r="E28" s="4"/>
      <c r="F28" s="29"/>
      <c r="G28" s="29"/>
      <c r="H28" s="29"/>
      <c r="I28" s="29"/>
      <c r="J28" s="29"/>
      <c r="K28" s="29"/>
      <c r="L28" s="29"/>
      <c r="M28" s="29"/>
      <c r="N28" s="29"/>
      <c r="O28" s="29"/>
      <c r="P28" s="29"/>
      <c r="Q28" s="29"/>
      <c r="R28" s="29"/>
      <c r="S28" s="29"/>
      <c r="T28" s="29"/>
      <c r="U28" s="29"/>
      <c r="V28" s="29"/>
      <c r="W28" s="29"/>
      <c r="X28" s="29"/>
      <c r="Y28" s="29"/>
      <c r="Z28" s="29"/>
      <c r="AA28" s="29"/>
      <c r="AB28" s="29"/>
      <c r="AC28" s="29"/>
      <c r="AD28" s="29"/>
      <c r="AE28" s="29"/>
      <c r="AF28" s="29"/>
      <c r="AG28" s="29"/>
      <c r="AH28" s="29"/>
      <c r="AI28" s="29"/>
      <c r="AJ28" s="29"/>
      <c r="AK28" s="23">
        <v>0</v>
      </c>
      <c r="AL28" s="23">
        <v>0</v>
      </c>
      <c r="AM28" s="10" t="str">
        <f t="shared" si="4"/>
        <v>-</v>
      </c>
      <c r="AN28" s="76"/>
      <c r="AO28" s="29">
        <f t="shared" si="5"/>
        <v>0</v>
      </c>
      <c r="AP28" s="29">
        <f t="shared" si="6"/>
        <v>0</v>
      </c>
      <c r="AQ28" s="10" t="str">
        <f t="shared" si="7"/>
        <v>-</v>
      </c>
      <c r="AR28" s="76"/>
      <c r="AS28" s="29">
        <f t="shared" si="8"/>
        <v>0</v>
      </c>
      <c r="AT28" s="29">
        <f t="shared" si="9"/>
        <v>0</v>
      </c>
      <c r="AU28" s="10" t="str">
        <f t="shared" si="10"/>
        <v>-</v>
      </c>
      <c r="AV28" s="76"/>
      <c r="AW28" s="29">
        <f t="shared" si="11"/>
        <v>0</v>
      </c>
      <c r="AX28" s="29">
        <f t="shared" si="12"/>
        <v>0</v>
      </c>
      <c r="AY28" s="10" t="str">
        <f t="shared" si="13"/>
        <v>-</v>
      </c>
      <c r="AZ28" s="76"/>
      <c r="BA28" s="23">
        <v>0</v>
      </c>
      <c r="BB28" s="23">
        <v>0</v>
      </c>
      <c r="BC28" s="10" t="str">
        <f t="shared" si="14"/>
        <v>-</v>
      </c>
      <c r="BD28" s="76"/>
      <c r="BE28" s="4">
        <f t="shared" si="15"/>
        <v>0</v>
      </c>
      <c r="BF28" s="4">
        <f t="shared" si="16"/>
        <v>0</v>
      </c>
      <c r="BG28" s="10" t="str">
        <f t="shared" si="17"/>
        <v>-</v>
      </c>
      <c r="BH28" s="76"/>
      <c r="BJ28" ph="1"/>
      <c r="BL28" ph="1"/>
      <c r="BN28" ph="1"/>
      <c r="BP28" ph="1"/>
      <c r="BR28" ph="1"/>
      <c r="BT28" ph="1"/>
    </row>
    <row r="29" spans="4:72" ht="18">
      <c r="E29" s="2"/>
      <c r="F29" s="2"/>
      <c r="G29" s="2"/>
      <c r="H29" s="2"/>
      <c r="I29" s="2"/>
      <c r="J29" s="2"/>
      <c r="K29" s="2"/>
      <c r="L29" s="2"/>
      <c r="M29" s="2"/>
      <c r="N29" s="2"/>
      <c r="O29" s="2"/>
      <c r="P29" s="2"/>
      <c r="Q29" s="2"/>
      <c r="R29" s="2"/>
      <c r="S29" s="2"/>
      <c r="T29" s="2"/>
      <c r="U29" s="2"/>
      <c r="V29" s="2"/>
      <c r="W29" s="2"/>
      <c r="X29" s="2"/>
      <c r="Y29" s="2"/>
      <c r="Z29" s="2"/>
      <c r="AA29" s="2"/>
      <c r="AB29" s="2"/>
      <c r="AC29" s="2"/>
      <c r="AD29" s="2"/>
      <c r="AE29" s="2"/>
      <c r="AF29" s="2"/>
      <c r="AG29" s="2"/>
      <c r="AH29" s="2"/>
      <c r="AI29" s="2"/>
      <c r="AJ29" s="2"/>
      <c r="AK29" s="82" t="s">
        <v>39</v>
      </c>
      <c r="AL29" s="82"/>
      <c r="AM29" s="82"/>
      <c r="AN29" s="29" t="str">
        <f>IF(AN19="-",AN19,IF(AN19&gt;=0.285,"○","×"))</f>
        <v>○</v>
      </c>
      <c r="AO29" s="82" t="s">
        <v>39</v>
      </c>
      <c r="AP29" s="82"/>
      <c r="AQ29" s="82"/>
      <c r="AR29" s="29" t="str">
        <f>IF(AR19="-",AR19,IF(AR19&gt;=0.285,"○","×"))</f>
        <v>○</v>
      </c>
      <c r="AS29" s="82" t="s">
        <v>38</v>
      </c>
      <c r="AT29" s="82"/>
      <c r="AU29" s="82"/>
      <c r="AV29" s="29" t="str">
        <f t="shared" ref="AV29" si="18">IF(AV19="-",AV19,IF(AV19&gt;=0.285,"○","×"))</f>
        <v>○</v>
      </c>
      <c r="AW29" s="82" t="s">
        <v>38</v>
      </c>
      <c r="AX29" s="82"/>
      <c r="AY29" s="82"/>
      <c r="AZ29" s="29" t="str">
        <f t="shared" ref="AZ29" si="19">IF(AZ19="-",AZ19,IF(AZ19&gt;=0.285,"○","×"))</f>
        <v>○</v>
      </c>
      <c r="BA29" s="82" t="s">
        <v>38</v>
      </c>
      <c r="BB29" s="82"/>
      <c r="BC29" s="82"/>
      <c r="BD29" s="29" t="str">
        <f t="shared" ref="BD29" si="20">IF(BD19="-",BD19,IF(BD19&gt;=0.285,"○","×"))</f>
        <v>-</v>
      </c>
      <c r="BE29" s="82" t="s">
        <v>38</v>
      </c>
      <c r="BF29" s="82"/>
      <c r="BG29" s="82"/>
      <c r="BH29" s="40" t="s">
        <v>68</v>
      </c>
    </row>
    <row r="30" spans="4:72" ht="18">
      <c r="E30" s="2"/>
      <c r="F30" s="2"/>
      <c r="G30" s="2"/>
      <c r="H30" s="2"/>
      <c r="I30" s="2"/>
      <c r="J30" s="2"/>
      <c r="K30" s="2"/>
      <c r="L30" s="2"/>
      <c r="M30" s="2"/>
      <c r="N30" s="2"/>
      <c r="O30" s="2"/>
      <c r="P30" s="2"/>
      <c r="Q30" s="2"/>
      <c r="R30" s="2"/>
      <c r="S30" s="2"/>
      <c r="T30" s="2"/>
      <c r="U30" s="2"/>
      <c r="V30" s="2"/>
      <c r="W30" s="2"/>
      <c r="X30" s="2"/>
      <c r="Y30" s="2"/>
      <c r="Z30" s="2"/>
      <c r="AA30" s="2"/>
      <c r="AB30" s="2"/>
      <c r="AC30" s="2"/>
      <c r="AD30" s="2"/>
      <c r="AE30" s="2"/>
      <c r="AF30" s="2"/>
      <c r="AG30" s="2"/>
      <c r="AH30" s="2"/>
      <c r="AI30" s="2"/>
      <c r="AJ30" s="2"/>
      <c r="AK30" s="2"/>
      <c r="AL30" s="2"/>
      <c r="AM30" s="2"/>
      <c r="AN30" s="2"/>
      <c r="AO30" s="2"/>
      <c r="AP30" s="2"/>
      <c r="AQ30" s="2"/>
      <c r="AR30" s="2"/>
      <c r="AS30" s="2"/>
      <c r="AT30" s="2"/>
      <c r="AU30" s="2"/>
      <c r="AV30" s="2"/>
      <c r="AW30" s="2"/>
      <c r="AX30" s="2"/>
      <c r="AY30" s="2"/>
      <c r="AZ30" s="2"/>
      <c r="BA30" s="2"/>
      <c r="BB30" s="2"/>
      <c r="BC30" s="2"/>
      <c r="BD30" s="2"/>
      <c r="BE30" s="2"/>
      <c r="BF30" s="2"/>
      <c r="BG30" s="2"/>
      <c r="BH30" s="2"/>
      <c r="BI30" s="2"/>
      <c r="BJ30" s="2"/>
      <c r="BK30" s="2"/>
      <c r="BL30" s="2"/>
    </row>
    <row r="31" spans="4:72" ht="18.75" customHeight="1">
      <c r="D31" s="2" t="s">
        <v>57</v>
      </c>
      <c r="E31" s="2"/>
      <c r="F31" s="2"/>
      <c r="G31" s="2"/>
      <c r="H31" s="2"/>
      <c r="I31" s="2"/>
      <c r="J31" s="2"/>
      <c r="K31" s="2"/>
      <c r="L31" s="2"/>
      <c r="M31" s="2"/>
      <c r="N31" s="2"/>
      <c r="O31" s="2"/>
      <c r="P31" s="2"/>
      <c r="Q31" s="2"/>
      <c r="R31" s="2"/>
      <c r="S31" s="2"/>
      <c r="T31" s="2"/>
      <c r="U31" s="2"/>
      <c r="V31" s="2"/>
      <c r="W31" s="2"/>
      <c r="X31" s="2"/>
      <c r="Y31" s="2"/>
      <c r="Z31" s="2"/>
      <c r="AA31" s="2"/>
      <c r="AB31" s="2"/>
      <c r="AC31" s="2"/>
      <c r="AD31" s="2"/>
      <c r="AE31" s="2"/>
      <c r="AF31" s="2"/>
      <c r="AG31" s="2"/>
      <c r="AH31" s="2"/>
      <c r="AI31" s="2"/>
      <c r="AJ31" s="2"/>
      <c r="AK31" s="2"/>
      <c r="AL31" s="2"/>
      <c r="AM31" s="2"/>
      <c r="AN31" s="2"/>
      <c r="AO31" s="2"/>
      <c r="AP31" s="2"/>
      <c r="AQ31" s="2"/>
      <c r="AR31" s="2"/>
      <c r="AS31" s="2"/>
      <c r="AT31" s="2"/>
      <c r="AU31" s="2"/>
      <c r="AV31" s="2"/>
      <c r="AW31" s="2"/>
      <c r="AX31" s="2"/>
      <c r="AY31" s="2"/>
      <c r="AZ31" s="2"/>
      <c r="BA31" s="2"/>
      <c r="BB31" s="2"/>
      <c r="BC31" s="2"/>
      <c r="BD31" s="2"/>
      <c r="BE31" s="2"/>
      <c r="BF31" s="2"/>
      <c r="BG31" s="2"/>
      <c r="BH31" s="2"/>
      <c r="BI31" s="2"/>
      <c r="BJ31" s="2"/>
      <c r="BK31" s="2"/>
      <c r="BL31" s="2"/>
    </row>
    <row r="32" spans="4:72" ht="18.75" customHeight="1">
      <c r="D32" s="3" t="s">
        <v>12</v>
      </c>
      <c r="E32" s="3"/>
      <c r="F32" s="3"/>
      <c r="G32" s="3"/>
      <c r="H32" s="3"/>
      <c r="I32" s="3"/>
      <c r="J32" s="3"/>
      <c r="K32" s="3"/>
      <c r="L32" s="3"/>
      <c r="M32" s="3"/>
      <c r="N32" s="3"/>
      <c r="O32" s="3"/>
      <c r="P32" s="3"/>
      <c r="Q32" s="3"/>
      <c r="R32" s="3"/>
      <c r="S32" s="3"/>
      <c r="T32" s="3"/>
      <c r="U32" s="3"/>
      <c r="V32" s="3"/>
      <c r="W32" s="3"/>
      <c r="X32" s="3"/>
      <c r="Y32" s="3"/>
      <c r="Z32" s="3"/>
      <c r="AA32" s="3"/>
      <c r="AB32" s="3"/>
      <c r="AC32" s="3"/>
      <c r="AD32" s="3"/>
      <c r="AE32" s="3"/>
      <c r="AF32" s="3"/>
      <c r="AG32" s="2"/>
      <c r="AH32" s="2"/>
      <c r="AI32" s="2"/>
      <c r="AJ32" s="2"/>
      <c r="AK32" s="2"/>
      <c r="AL32" s="2"/>
      <c r="AM32" s="2"/>
      <c r="AN32" s="2"/>
      <c r="AO32" s="2"/>
      <c r="AP32" s="2"/>
      <c r="AQ32" s="2"/>
      <c r="AR32" s="2"/>
      <c r="AS32" s="2"/>
      <c r="AT32" s="2"/>
      <c r="AU32" s="2"/>
      <c r="AV32" s="2"/>
      <c r="AW32" s="2"/>
      <c r="AX32" s="2"/>
      <c r="AY32" s="2"/>
      <c r="AZ32" s="2"/>
      <c r="BA32" s="2"/>
      <c r="BB32" s="2"/>
      <c r="BC32" s="2"/>
      <c r="BD32" s="2"/>
      <c r="BE32" s="2"/>
      <c r="BF32" s="2"/>
      <c r="BG32" s="2"/>
      <c r="BH32" s="2"/>
      <c r="BI32" s="2"/>
      <c r="BJ32" s="2"/>
      <c r="BK32" s="2"/>
      <c r="BL32" s="2"/>
    </row>
    <row r="33" spans="4:72" ht="18">
      <c r="D33" s="2" t="s">
        <v>55</v>
      </c>
      <c r="E33" s="2"/>
      <c r="F33" s="2"/>
      <c r="G33" s="2"/>
      <c r="H33" s="2"/>
      <c r="I33" s="2"/>
      <c r="J33" s="2"/>
      <c r="K33" s="2"/>
      <c r="L33" s="2"/>
      <c r="M33" s="2"/>
      <c r="N33" s="2"/>
      <c r="O33" s="2"/>
      <c r="P33" s="2"/>
      <c r="Q33" s="2"/>
      <c r="R33" s="2"/>
      <c r="S33" s="2"/>
      <c r="T33" s="2"/>
      <c r="U33" s="2"/>
      <c r="V33" s="2"/>
      <c r="W33" s="2"/>
      <c r="X33" s="2"/>
      <c r="Y33" s="2"/>
      <c r="Z33" s="2"/>
      <c r="AA33" s="2"/>
      <c r="AB33" s="2"/>
      <c r="AC33" s="2"/>
      <c r="AD33" s="2"/>
      <c r="AE33" s="2"/>
      <c r="AF33" s="2"/>
      <c r="AG33" s="2"/>
      <c r="AH33" s="2"/>
      <c r="AI33" s="2"/>
      <c r="AJ33" s="2"/>
      <c r="AK33" s="2"/>
      <c r="AL33" s="2"/>
      <c r="AM33" s="2"/>
      <c r="AN33" s="2"/>
      <c r="AO33" s="2"/>
      <c r="AP33" s="2"/>
      <c r="AQ33" s="2"/>
      <c r="AR33" s="2"/>
      <c r="AS33" s="2"/>
      <c r="AT33" s="2"/>
      <c r="AU33" s="2"/>
      <c r="AV33" s="2"/>
      <c r="AW33" s="2"/>
      <c r="AX33" s="2"/>
      <c r="AY33" s="2"/>
      <c r="AZ33" s="2"/>
      <c r="BA33" s="2"/>
      <c r="BB33" s="2"/>
      <c r="BC33" s="2"/>
      <c r="BD33" s="2"/>
      <c r="BE33" s="2"/>
      <c r="BF33" s="2"/>
      <c r="BG33" s="2"/>
      <c r="BH33" s="2"/>
      <c r="BI33" s="2"/>
      <c r="BJ33" s="2"/>
      <c r="BK33" s="2"/>
      <c r="BL33" s="2"/>
    </row>
    <row r="34" spans="4:72" ht="18">
      <c r="D34" s="2" t="s">
        <v>11</v>
      </c>
      <c r="E34" s="2"/>
      <c r="F34" s="2"/>
      <c r="G34" s="2"/>
      <c r="H34" s="2"/>
      <c r="I34" s="2"/>
      <c r="J34" s="2"/>
      <c r="K34" s="2"/>
      <c r="L34" s="2"/>
      <c r="M34" s="2"/>
      <c r="N34" s="2"/>
      <c r="O34" s="2"/>
      <c r="P34" s="2"/>
      <c r="Q34" s="2"/>
      <c r="R34" s="2"/>
      <c r="S34" s="2"/>
      <c r="T34" s="2"/>
      <c r="U34" s="2"/>
      <c r="V34" s="2"/>
      <c r="W34" s="2"/>
      <c r="X34" s="2"/>
      <c r="Y34" s="2"/>
      <c r="Z34" s="2"/>
      <c r="AA34" s="2"/>
      <c r="AB34" s="2"/>
      <c r="AC34" s="2"/>
      <c r="AD34" s="2"/>
      <c r="AE34" s="2"/>
      <c r="AF34" s="2"/>
      <c r="AG34" s="2"/>
      <c r="AH34" s="2"/>
      <c r="AI34" s="2"/>
      <c r="AJ34" s="2"/>
      <c r="AK34" s="2"/>
      <c r="AL34" s="2"/>
      <c r="AM34" s="2"/>
      <c r="AN34" s="2"/>
      <c r="AO34" s="2"/>
      <c r="AP34" s="2"/>
      <c r="AQ34" s="2"/>
      <c r="AR34" s="2"/>
      <c r="AS34" s="2"/>
      <c r="AT34" s="2"/>
      <c r="AU34" s="2"/>
      <c r="AV34" s="2"/>
      <c r="AW34" s="2"/>
      <c r="AX34" s="2"/>
      <c r="AY34" s="2"/>
      <c r="AZ34" s="2"/>
      <c r="BA34" s="2"/>
      <c r="BB34" s="2"/>
      <c r="BC34" s="2"/>
      <c r="BD34" s="2"/>
      <c r="BE34" s="2"/>
      <c r="BF34" s="2"/>
      <c r="BG34" s="2"/>
      <c r="BH34" s="2"/>
      <c r="BI34" s="2"/>
      <c r="BJ34" s="2"/>
      <c r="BK34" s="2"/>
      <c r="BL34" s="2"/>
    </row>
    <row r="35" spans="4:72" ht="20.399999999999999">
      <c r="BN35" ph="1"/>
      <c r="BP35" ph="1"/>
      <c r="BR35" ph="1"/>
      <c r="BT35" ph="1"/>
    </row>
    <row r="36" spans="4:72" ht="20.399999999999999">
      <c r="BN36" ph="1"/>
      <c r="BP36" ph="1"/>
      <c r="BR36" ph="1"/>
      <c r="BT36" ph="1"/>
    </row>
    <row r="37" spans="4:72" ht="20.399999999999999">
      <c r="BN37" ph="1"/>
      <c r="BP37" ph="1"/>
      <c r="BR37" ph="1"/>
      <c r="BT37" ph="1"/>
    </row>
    <row r="38" spans="4:72" ht="20.399999999999999">
      <c r="BN38" ph="1"/>
      <c r="BP38" ph="1"/>
      <c r="BR38" ph="1"/>
      <c r="BT38" ph="1"/>
    </row>
    <row r="39" spans="4:72" ht="20.399999999999999">
      <c r="BN39" ph="1"/>
      <c r="BP39" ph="1"/>
      <c r="BR39" ph="1"/>
      <c r="BT39" ph="1"/>
    </row>
  </sheetData>
  <mergeCells count="70">
    <mergeCell ref="D11:G11"/>
    <mergeCell ref="H11:L11"/>
    <mergeCell ref="M11:P11"/>
    <mergeCell ref="Q11:U11"/>
    <mergeCell ref="AF2:AG2"/>
    <mergeCell ref="AF3:AG3"/>
    <mergeCell ref="D8:F8"/>
    <mergeCell ref="G8:U8"/>
    <mergeCell ref="Y8:AH8"/>
    <mergeCell ref="D9:F9"/>
    <mergeCell ref="G9:U9"/>
    <mergeCell ref="Y9:AC9"/>
    <mergeCell ref="AD9:AH9"/>
    <mergeCell ref="D10:F10"/>
    <mergeCell ref="G10:M10"/>
    <mergeCell ref="O10:U10"/>
    <mergeCell ref="Y10:AC10"/>
    <mergeCell ref="AD10:AH10"/>
    <mergeCell ref="BE14:BH14"/>
    <mergeCell ref="D12:F12"/>
    <mergeCell ref="G12:U12"/>
    <mergeCell ref="D14:D17"/>
    <mergeCell ref="E14:E17"/>
    <mergeCell ref="F14:K15"/>
    <mergeCell ref="L14:L15"/>
    <mergeCell ref="M14:N15"/>
    <mergeCell ref="O14:P15"/>
    <mergeCell ref="Q14:AJ15"/>
    <mergeCell ref="AK14:AN14"/>
    <mergeCell ref="AO14:AR14"/>
    <mergeCell ref="AS14:AV14"/>
    <mergeCell ref="AW14:AZ14"/>
    <mergeCell ref="BA14:BD14"/>
    <mergeCell ref="AV15:AV16"/>
    <mergeCell ref="AK15:AK16"/>
    <mergeCell ref="AL15:AL16"/>
    <mergeCell ref="AM15:AM16"/>
    <mergeCell ref="AN15:AN16"/>
    <mergeCell ref="AO15:AO16"/>
    <mergeCell ref="AP15:AP16"/>
    <mergeCell ref="AQ15:AQ16"/>
    <mergeCell ref="AR15:AR16"/>
    <mergeCell ref="AS15:AS16"/>
    <mergeCell ref="AT15:AT16"/>
    <mergeCell ref="AU15:AU16"/>
    <mergeCell ref="BH15:BH16"/>
    <mergeCell ref="AW15:AW16"/>
    <mergeCell ref="AX15:AX16"/>
    <mergeCell ref="AY15:AY16"/>
    <mergeCell ref="AZ15:AZ16"/>
    <mergeCell ref="BA15:BA16"/>
    <mergeCell ref="BB15:BB16"/>
    <mergeCell ref="BC15:BC16"/>
    <mergeCell ref="BD15:BD16"/>
    <mergeCell ref="BE15:BE16"/>
    <mergeCell ref="BF15:BF16"/>
    <mergeCell ref="BG15:BG16"/>
    <mergeCell ref="D18:E18"/>
    <mergeCell ref="AN19:AN28"/>
    <mergeCell ref="AR19:AR28"/>
    <mergeCell ref="AV19:AV28"/>
    <mergeCell ref="AZ19:AZ28"/>
    <mergeCell ref="BH19:BH28"/>
    <mergeCell ref="AK29:AM29"/>
    <mergeCell ref="AO29:AQ29"/>
    <mergeCell ref="AS29:AU29"/>
    <mergeCell ref="AW29:AY29"/>
    <mergeCell ref="BA29:BC29"/>
    <mergeCell ref="BE29:BG29"/>
    <mergeCell ref="BD19:BD28"/>
  </mergeCells>
  <phoneticPr fontId="5"/>
  <conditionalFormatting sqref="F16:AJ17">
    <cfRule type="expression" dxfId="3" priority="4">
      <formula>WEEKDAY(F16)=1</formula>
    </cfRule>
  </conditionalFormatting>
  <conditionalFormatting sqref="F19:AJ28">
    <cfRule type="expression" dxfId="2" priority="1">
      <formula>F19="休"</formula>
    </cfRule>
    <cfRule type="expression" dxfId="1" priority="2">
      <formula>F19="工"</formula>
    </cfRule>
    <cfRule type="expression" dxfId="0" priority="3">
      <formula>F19="×"</formula>
    </cfRule>
  </conditionalFormatting>
  <dataValidations count="1">
    <dataValidation type="list" allowBlank="1" showInputMessage="1" showErrorMessage="1" sqref="F19:AJ28" xr:uid="{B03523E7-98BD-4C87-AB83-591F5E8FB59F}">
      <formula1>$BJ$8:$BJ$10</formula1>
    </dataValidation>
  </dataValidations>
  <pageMargins left="0.25" right="0.25" top="0.75" bottom="0.75" header="0.3" footer="0.3"/>
  <pageSetup paperSize="9" scale="47" orientation="landscape" r:id="rId1"/>
  <drawing r:id="rId2"/>
  <legacyDrawing r:id="rId3"/>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0A12C22-FA53-4A9D-997A-6B437574E855}">
  <sheetPr>
    <tabColor rgb="FFFF0000"/>
    <pageSetUpPr fitToPage="1"/>
  </sheetPr>
  <dimension ref="D2:BT39"/>
  <sheetViews>
    <sheetView showGridLines="0" view="pageBreakPreview" zoomScale="70" zoomScaleNormal="100" zoomScaleSheetLayoutView="70" workbookViewId="0">
      <selection activeCell="BP22" sqref="BP22"/>
    </sheetView>
  </sheetViews>
  <sheetFormatPr defaultRowHeight="13.2"/>
  <cols>
    <col min="3" max="3" width="3.33203125" bestFit="1" customWidth="1"/>
    <col min="4" max="4" width="18.6640625" customWidth="1"/>
    <col min="5" max="5" width="10.6640625" customWidth="1"/>
    <col min="6" max="36" width="3.6640625" customWidth="1"/>
    <col min="37" max="38" width="5.21875" customWidth="1"/>
    <col min="39" max="39" width="7.109375" customWidth="1"/>
    <col min="40" max="40" width="8.44140625" bestFit="1" customWidth="1"/>
    <col min="41" max="42" width="5.21875" customWidth="1"/>
    <col min="43" max="43" width="8.44140625" customWidth="1"/>
    <col min="44" max="44" width="7.77734375" customWidth="1"/>
    <col min="45" max="46" width="5.21875" customWidth="1"/>
    <col min="47" max="47" width="7.88671875" customWidth="1"/>
    <col min="48" max="48" width="8.109375" customWidth="1"/>
    <col min="49" max="50" width="5.21875" customWidth="1"/>
    <col min="51" max="51" width="7.88671875" customWidth="1"/>
    <col min="52" max="52" width="8.109375" customWidth="1"/>
    <col min="53" max="54" width="5.21875" customWidth="1"/>
    <col min="55" max="55" width="7.88671875" customWidth="1"/>
    <col min="56" max="56" width="8.109375" customWidth="1"/>
    <col min="57" max="58" width="5.21875" bestFit="1" customWidth="1"/>
    <col min="59" max="59" width="10.44140625" customWidth="1"/>
    <col min="60" max="60" width="8.44140625" bestFit="1" customWidth="1"/>
    <col min="61" max="62" width="6.6640625" customWidth="1"/>
    <col min="63" max="63" width="8.109375" customWidth="1"/>
    <col min="64" max="64" width="8.44140625" bestFit="1" customWidth="1"/>
  </cols>
  <sheetData>
    <row r="2" spans="4:64">
      <c r="N2" s="7"/>
      <c r="AE2" s="21"/>
      <c r="AF2" s="79"/>
      <c r="AG2" s="79"/>
      <c r="AH2" s="22"/>
    </row>
    <row r="3" spans="4:64">
      <c r="AE3" s="21"/>
      <c r="AF3" s="80"/>
      <c r="AG3" s="79"/>
      <c r="AH3" s="22"/>
    </row>
    <row r="6" spans="4:64" ht="18.75" customHeight="1">
      <c r="D6" s="1" t="s">
        <v>56</v>
      </c>
      <c r="O6" s="9"/>
      <c r="P6" s="9"/>
      <c r="Q6" s="9"/>
      <c r="R6" s="9"/>
      <c r="S6" s="9"/>
      <c r="T6" s="9"/>
      <c r="U6" s="9"/>
      <c r="V6" s="9"/>
      <c r="W6" s="9"/>
      <c r="X6" s="9"/>
      <c r="Y6" s="9"/>
      <c r="Z6" s="9"/>
      <c r="AA6" s="9"/>
      <c r="AB6" s="9"/>
      <c r="AC6" s="9"/>
      <c r="AD6" s="9"/>
    </row>
    <row r="7" spans="4:64" ht="13.5" customHeight="1">
      <c r="N7" s="8"/>
      <c r="BJ7" s="6" t="s">
        <v>7</v>
      </c>
    </row>
    <row r="8" spans="4:64" ht="18">
      <c r="D8" s="60" t="s">
        <v>20</v>
      </c>
      <c r="E8" s="60"/>
      <c r="F8" s="60"/>
      <c r="G8" s="62" t="str">
        <f>確認シート!C2</f>
        <v>〇〇工事</v>
      </c>
      <c r="H8" s="62"/>
      <c r="I8" s="62"/>
      <c r="J8" s="62"/>
      <c r="K8" s="62"/>
      <c r="L8" s="62"/>
      <c r="M8" s="62"/>
      <c r="N8" s="62"/>
      <c r="O8" s="62"/>
      <c r="P8" s="62"/>
      <c r="Q8" s="62"/>
      <c r="R8" s="62"/>
      <c r="S8" s="62"/>
      <c r="T8" s="62"/>
      <c r="U8" s="62"/>
      <c r="V8" s="2"/>
      <c r="W8" s="2"/>
      <c r="X8" s="2"/>
      <c r="Y8" s="52" t="s">
        <v>42</v>
      </c>
      <c r="Z8" s="52"/>
      <c r="AA8" s="52"/>
      <c r="AB8" s="52"/>
      <c r="AC8" s="52"/>
      <c r="AD8" s="52"/>
      <c r="AE8" s="52"/>
      <c r="AF8" s="52"/>
      <c r="AG8" s="52"/>
      <c r="AH8" s="52"/>
      <c r="AI8" s="2"/>
      <c r="AJ8" s="2"/>
      <c r="AK8" s="2"/>
      <c r="AL8" s="2"/>
      <c r="AM8" s="2"/>
      <c r="AN8" s="2"/>
      <c r="AO8" s="2"/>
      <c r="AP8" s="2"/>
      <c r="AQ8" s="2"/>
      <c r="AR8" s="2"/>
      <c r="AS8" s="2"/>
      <c r="AT8" s="2"/>
      <c r="AU8" s="2"/>
      <c r="AV8" s="2"/>
      <c r="AW8" s="2"/>
      <c r="AX8" s="2"/>
      <c r="AY8" s="2"/>
      <c r="AZ8" s="2"/>
      <c r="BA8" s="2"/>
      <c r="BB8" s="2"/>
      <c r="BC8" s="2"/>
      <c r="BD8" s="2"/>
      <c r="BE8" s="2"/>
      <c r="BF8" s="2"/>
      <c r="BG8" s="2"/>
      <c r="BH8" s="2"/>
      <c r="BI8" s="2"/>
      <c r="BJ8" s="5" t="s">
        <v>37</v>
      </c>
    </row>
    <row r="9" spans="4:64" ht="18">
      <c r="D9" s="60" t="s">
        <v>21</v>
      </c>
      <c r="E9" s="60"/>
      <c r="F9" s="60"/>
      <c r="G9" s="62" t="str">
        <f>確認シート!C3</f>
        <v>さいたま市</v>
      </c>
      <c r="H9" s="62"/>
      <c r="I9" s="62"/>
      <c r="J9" s="62"/>
      <c r="K9" s="62"/>
      <c r="L9" s="62"/>
      <c r="M9" s="62"/>
      <c r="N9" s="62"/>
      <c r="O9" s="62"/>
      <c r="P9" s="62"/>
      <c r="Q9" s="62"/>
      <c r="R9" s="62"/>
      <c r="S9" s="62"/>
      <c r="T9" s="62"/>
      <c r="U9" s="62"/>
      <c r="V9" s="2"/>
      <c r="W9" s="2"/>
      <c r="X9" s="2"/>
      <c r="Y9" s="53" t="s">
        <v>69</v>
      </c>
      <c r="Z9" s="54"/>
      <c r="AA9" s="54"/>
      <c r="AB9" s="54"/>
      <c r="AC9" s="55"/>
      <c r="AD9" s="53" t="str">
        <f>IF(COUNTIF(AK29:BD29,"×")&gt;0,"未達成","達成")</f>
        <v>達成</v>
      </c>
      <c r="AE9" s="54"/>
      <c r="AF9" s="54"/>
      <c r="AG9" s="54"/>
      <c r="AH9" s="55"/>
      <c r="AI9" s="2"/>
      <c r="AJ9" s="2"/>
      <c r="AK9" s="2"/>
      <c r="AL9" s="2"/>
      <c r="AM9" s="2"/>
      <c r="AN9" s="2"/>
      <c r="AO9" s="2"/>
      <c r="AP9" s="2"/>
      <c r="AQ9" s="2"/>
      <c r="AR9" s="2"/>
      <c r="AS9" s="2"/>
      <c r="AT9" s="2"/>
      <c r="AU9" s="2"/>
      <c r="AV9" s="2"/>
      <c r="AW9" s="2"/>
      <c r="AX9" s="2"/>
      <c r="AY9" s="2"/>
      <c r="AZ9" s="2"/>
      <c r="BA9" s="2"/>
      <c r="BB9" s="2"/>
      <c r="BC9" s="2"/>
      <c r="BD9" s="2"/>
      <c r="BE9" s="2"/>
      <c r="BF9" s="2"/>
      <c r="BG9" s="2"/>
      <c r="BH9" s="2"/>
      <c r="BI9" s="2"/>
      <c r="BJ9" s="19" t="s">
        <v>5</v>
      </c>
    </row>
    <row r="10" spans="4:64" ht="18">
      <c r="D10" s="60" t="s">
        <v>22</v>
      </c>
      <c r="E10" s="60"/>
      <c r="F10" s="60"/>
      <c r="G10" s="61">
        <f>確認シート!C4</f>
        <v>45931</v>
      </c>
      <c r="H10" s="61"/>
      <c r="I10" s="61"/>
      <c r="J10" s="61"/>
      <c r="K10" s="61"/>
      <c r="L10" s="61"/>
      <c r="M10" s="61"/>
      <c r="N10" s="17" t="s">
        <v>23</v>
      </c>
      <c r="O10" s="61">
        <f>確認シート!G4</f>
        <v>46295</v>
      </c>
      <c r="P10" s="61"/>
      <c r="Q10" s="61"/>
      <c r="R10" s="61"/>
      <c r="S10" s="61"/>
      <c r="T10" s="61"/>
      <c r="U10" s="61"/>
      <c r="V10" s="2"/>
      <c r="W10" s="2"/>
      <c r="X10" s="2"/>
      <c r="Y10" s="53" t="s">
        <v>41</v>
      </c>
      <c r="Z10" s="54"/>
      <c r="AA10" s="54"/>
      <c r="AB10" s="54"/>
      <c r="AC10" s="55"/>
      <c r="AD10" s="53" t="str">
        <f>IF(COUNTIF(BH29,"×")&gt;0,"未達成","達成")</f>
        <v>達成</v>
      </c>
      <c r="AE10" s="54"/>
      <c r="AF10" s="54"/>
      <c r="AG10" s="54"/>
      <c r="AH10" s="55"/>
      <c r="AI10" s="2"/>
      <c r="AJ10" s="2"/>
      <c r="AK10" s="2"/>
      <c r="AL10" s="2"/>
      <c r="AM10" s="2"/>
      <c r="AN10" s="2"/>
      <c r="AO10" s="2"/>
      <c r="AP10" s="2"/>
      <c r="AQ10" s="2"/>
      <c r="AR10" s="2"/>
      <c r="AS10" s="2"/>
      <c r="AT10" s="2"/>
      <c r="AU10" s="2"/>
      <c r="AV10" s="2"/>
      <c r="AW10" s="2"/>
      <c r="AX10" s="2"/>
      <c r="AY10" s="2"/>
      <c r="AZ10" s="2"/>
      <c r="BA10" s="2"/>
      <c r="BB10" s="2"/>
      <c r="BC10" s="2"/>
      <c r="BD10" s="2"/>
      <c r="BE10" s="2"/>
      <c r="BF10" s="2"/>
      <c r="BG10" s="2"/>
      <c r="BH10" s="2"/>
      <c r="BI10" s="2"/>
      <c r="BJ10" s="6" t="s">
        <v>30</v>
      </c>
    </row>
    <row r="11" spans="4:64" ht="18">
      <c r="D11" s="60" t="s">
        <v>24</v>
      </c>
      <c r="E11" s="60"/>
      <c r="F11" s="60"/>
      <c r="G11" s="60"/>
      <c r="H11" s="61">
        <f>確認シート!C5</f>
        <v>45931</v>
      </c>
      <c r="I11" s="61"/>
      <c r="J11" s="61"/>
      <c r="K11" s="61"/>
      <c r="L11" s="61"/>
      <c r="M11" s="60" t="s">
        <v>25</v>
      </c>
      <c r="N11" s="60"/>
      <c r="O11" s="60"/>
      <c r="P11" s="60"/>
      <c r="Q11" s="61">
        <f>確認シート!G5</f>
        <v>46295</v>
      </c>
      <c r="R11" s="61"/>
      <c r="S11" s="61"/>
      <c r="T11" s="61"/>
      <c r="U11" s="61"/>
      <c r="V11" s="2"/>
      <c r="W11" s="2"/>
      <c r="X11" s="2"/>
      <c r="Y11" s="2"/>
      <c r="Z11" s="2"/>
      <c r="AA11" s="2"/>
      <c r="AB11" s="2"/>
      <c r="AC11" s="2"/>
      <c r="AD11" s="2"/>
      <c r="AE11" s="2"/>
      <c r="AF11" s="2"/>
      <c r="AG11" s="2"/>
      <c r="AH11" s="2"/>
      <c r="AI11" s="2"/>
      <c r="AJ11" s="2"/>
      <c r="AK11" s="2"/>
      <c r="AL11" s="2"/>
      <c r="AM11" s="2"/>
      <c r="AN11" s="2"/>
      <c r="AO11" s="2"/>
      <c r="AP11" s="2"/>
      <c r="AQ11" s="2"/>
      <c r="AR11" s="2"/>
      <c r="AS11" s="2"/>
      <c r="AT11" s="2"/>
      <c r="AU11" s="2"/>
      <c r="AV11" s="2"/>
      <c r="AW11" s="2"/>
      <c r="AX11" s="2"/>
      <c r="AY11" s="2"/>
    </row>
    <row r="12" spans="4:64" ht="18">
      <c r="D12" s="60" t="s">
        <v>26</v>
      </c>
      <c r="E12" s="60"/>
      <c r="F12" s="60"/>
      <c r="G12" s="62" t="str">
        <f>確認シート!C6</f>
        <v>○○建設株式会社</v>
      </c>
      <c r="H12" s="62"/>
      <c r="I12" s="62"/>
      <c r="J12" s="62"/>
      <c r="K12" s="62"/>
      <c r="L12" s="62"/>
      <c r="M12" s="62"/>
      <c r="N12" s="62"/>
      <c r="O12" s="62"/>
      <c r="P12" s="62"/>
      <c r="Q12" s="62"/>
      <c r="R12" s="62"/>
      <c r="S12" s="62"/>
      <c r="T12" s="62"/>
      <c r="U12" s="62"/>
      <c r="V12" s="2"/>
      <c r="W12" s="2"/>
      <c r="X12" s="2"/>
      <c r="Y12" s="2"/>
      <c r="Z12" s="2"/>
      <c r="AA12" s="2"/>
      <c r="AB12" s="2"/>
      <c r="AC12" s="2"/>
      <c r="AD12" s="2"/>
      <c r="AE12" s="2"/>
      <c r="AF12" s="2"/>
      <c r="AG12" s="2"/>
      <c r="AH12" s="2"/>
      <c r="AI12" s="2"/>
      <c r="AJ12" s="2"/>
      <c r="AK12" s="2"/>
      <c r="AL12" s="2"/>
      <c r="AN12" s="3"/>
      <c r="AO12" s="2"/>
      <c r="AP12" s="2"/>
      <c r="AQ12" s="2"/>
      <c r="AR12" s="2"/>
      <c r="AS12" s="2"/>
      <c r="AT12" s="2"/>
      <c r="AU12" s="2"/>
      <c r="AV12" s="2"/>
      <c r="AW12" s="2"/>
      <c r="AX12" s="2"/>
      <c r="AY12" s="2"/>
      <c r="AZ12" s="2"/>
      <c r="BA12" s="2"/>
      <c r="BB12" s="2"/>
      <c r="BC12" s="2"/>
      <c r="BD12" s="2"/>
      <c r="BE12" s="3"/>
      <c r="BF12" s="3"/>
      <c r="BH12" s="3"/>
      <c r="BJ12" s="3"/>
      <c r="BL12" s="3"/>
    </row>
    <row r="13" spans="4:64" ht="18">
      <c r="D13" s="18"/>
      <c r="E13" s="18"/>
      <c r="F13" s="20">
        <f>IFERROR(WEEKNUM(F16,2),"")</f>
        <v>40</v>
      </c>
      <c r="G13" s="20">
        <f t="shared" ref="G13:AJ13" si="0">IFERROR(WEEKNUM(G16,2),"")</f>
        <v>40</v>
      </c>
      <c r="H13" s="20">
        <f t="shared" si="0"/>
        <v>40</v>
      </c>
      <c r="I13" s="20">
        <f t="shared" si="0"/>
        <v>40</v>
      </c>
      <c r="J13" s="20">
        <f t="shared" si="0"/>
        <v>40</v>
      </c>
      <c r="K13" s="20">
        <f t="shared" si="0"/>
        <v>41</v>
      </c>
      <c r="L13" s="20">
        <f t="shared" si="0"/>
        <v>41</v>
      </c>
      <c r="M13" s="20">
        <f t="shared" si="0"/>
        <v>41</v>
      </c>
      <c r="N13" s="20">
        <f t="shared" si="0"/>
        <v>41</v>
      </c>
      <c r="O13" s="20">
        <f t="shared" si="0"/>
        <v>41</v>
      </c>
      <c r="P13" s="20">
        <f t="shared" si="0"/>
        <v>41</v>
      </c>
      <c r="Q13" s="20">
        <f t="shared" si="0"/>
        <v>41</v>
      </c>
      <c r="R13" s="20">
        <f t="shared" si="0"/>
        <v>42</v>
      </c>
      <c r="S13" s="20">
        <f t="shared" si="0"/>
        <v>42</v>
      </c>
      <c r="T13" s="20">
        <f t="shared" si="0"/>
        <v>42</v>
      </c>
      <c r="U13" s="20">
        <f t="shared" si="0"/>
        <v>42</v>
      </c>
      <c r="V13" s="20">
        <f t="shared" si="0"/>
        <v>42</v>
      </c>
      <c r="W13" s="20">
        <f t="shared" si="0"/>
        <v>42</v>
      </c>
      <c r="X13" s="20">
        <f t="shared" si="0"/>
        <v>42</v>
      </c>
      <c r="Y13" s="20">
        <f t="shared" si="0"/>
        <v>43</v>
      </c>
      <c r="Z13" s="20">
        <f t="shared" si="0"/>
        <v>43</v>
      </c>
      <c r="AA13" s="20">
        <f t="shared" si="0"/>
        <v>43</v>
      </c>
      <c r="AB13" s="20">
        <f t="shared" si="0"/>
        <v>43</v>
      </c>
      <c r="AC13" s="20">
        <f t="shared" si="0"/>
        <v>43</v>
      </c>
      <c r="AD13" s="20">
        <f t="shared" si="0"/>
        <v>43</v>
      </c>
      <c r="AE13" s="20">
        <f t="shared" si="0"/>
        <v>43</v>
      </c>
      <c r="AF13" s="20">
        <f t="shared" si="0"/>
        <v>44</v>
      </c>
      <c r="AG13" s="20">
        <f t="shared" si="0"/>
        <v>44</v>
      </c>
      <c r="AH13" s="20">
        <f t="shared" si="0"/>
        <v>44</v>
      </c>
      <c r="AI13" s="20">
        <f t="shared" si="0"/>
        <v>44</v>
      </c>
      <c r="AJ13" s="20">
        <f t="shared" si="0"/>
        <v>44</v>
      </c>
      <c r="AK13" s="2"/>
      <c r="AL13" s="2"/>
      <c r="AN13" s="3"/>
      <c r="AO13" s="2"/>
      <c r="AP13" s="2"/>
      <c r="AQ13" s="2"/>
      <c r="AR13" s="2"/>
      <c r="AS13" s="2"/>
      <c r="AT13" s="2"/>
      <c r="AU13" s="2"/>
      <c r="AV13" s="2"/>
      <c r="AW13" s="2"/>
      <c r="AX13" s="2"/>
      <c r="AY13" s="2"/>
      <c r="AZ13" s="2"/>
      <c r="BA13" s="2"/>
      <c r="BB13" s="2"/>
      <c r="BC13" s="2"/>
      <c r="BD13" s="2"/>
      <c r="BE13" s="3"/>
      <c r="BF13" s="3"/>
      <c r="BH13" s="3"/>
      <c r="BJ13" s="3"/>
      <c r="BL13" s="3"/>
    </row>
    <row r="14" spans="4:64" ht="18" customHeight="1">
      <c r="D14" s="46" t="s">
        <v>0</v>
      </c>
      <c r="E14" s="49" t="s">
        <v>1</v>
      </c>
      <c r="F14" s="63">
        <f>YEAR(M14)</f>
        <v>2025</v>
      </c>
      <c r="G14" s="64"/>
      <c r="H14" s="64"/>
      <c r="I14" s="64"/>
      <c r="J14" s="64"/>
      <c r="K14" s="64"/>
      <c r="L14" s="67" t="s">
        <v>27</v>
      </c>
      <c r="M14" s="69">
        <f>H11</f>
        <v>45931</v>
      </c>
      <c r="N14" s="69"/>
      <c r="O14" s="56" t="s">
        <v>28</v>
      </c>
      <c r="P14" s="56"/>
      <c r="Q14" s="56" t="s">
        <v>29</v>
      </c>
      <c r="R14" s="56"/>
      <c r="S14" s="56"/>
      <c r="T14" s="56"/>
      <c r="U14" s="56"/>
      <c r="V14" s="56"/>
      <c r="W14" s="56"/>
      <c r="X14" s="56"/>
      <c r="Y14" s="56"/>
      <c r="Z14" s="56"/>
      <c r="AA14" s="56"/>
      <c r="AB14" s="56"/>
      <c r="AC14" s="56"/>
      <c r="AD14" s="56"/>
      <c r="AE14" s="56"/>
      <c r="AF14" s="56"/>
      <c r="AG14" s="56"/>
      <c r="AH14" s="56"/>
      <c r="AI14" s="56"/>
      <c r="AJ14" s="58"/>
      <c r="AK14" s="81" t="s">
        <v>16</v>
      </c>
      <c r="AL14" s="81"/>
      <c r="AM14" s="81"/>
      <c r="AN14" s="81"/>
      <c r="AO14" s="73" t="s">
        <v>15</v>
      </c>
      <c r="AP14" s="74"/>
      <c r="AQ14" s="74"/>
      <c r="AR14" s="75"/>
      <c r="AS14" s="73" t="s">
        <v>14</v>
      </c>
      <c r="AT14" s="74"/>
      <c r="AU14" s="74"/>
      <c r="AV14" s="75"/>
      <c r="AW14" s="73" t="s">
        <v>13</v>
      </c>
      <c r="AX14" s="74"/>
      <c r="AY14" s="74"/>
      <c r="AZ14" s="75"/>
      <c r="BA14" s="73" t="s">
        <v>17</v>
      </c>
      <c r="BB14" s="74"/>
      <c r="BC14" s="74"/>
      <c r="BD14" s="75"/>
      <c r="BE14" s="44" t="s">
        <v>19</v>
      </c>
      <c r="BF14" s="78"/>
      <c r="BG14" s="78"/>
      <c r="BH14" s="45"/>
    </row>
    <row r="15" spans="4:64" ht="18.75" customHeight="1">
      <c r="D15" s="47"/>
      <c r="E15" s="50"/>
      <c r="F15" s="65"/>
      <c r="G15" s="66"/>
      <c r="H15" s="66"/>
      <c r="I15" s="66"/>
      <c r="J15" s="66"/>
      <c r="K15" s="66"/>
      <c r="L15" s="68"/>
      <c r="M15" s="70"/>
      <c r="N15" s="70"/>
      <c r="O15" s="57"/>
      <c r="P15" s="57"/>
      <c r="Q15" s="57"/>
      <c r="R15" s="57"/>
      <c r="S15" s="57"/>
      <c r="T15" s="57"/>
      <c r="U15" s="57"/>
      <c r="V15" s="57"/>
      <c r="W15" s="57"/>
      <c r="X15" s="57"/>
      <c r="Y15" s="57"/>
      <c r="Z15" s="57"/>
      <c r="AA15" s="57"/>
      <c r="AB15" s="57"/>
      <c r="AC15" s="57"/>
      <c r="AD15" s="57"/>
      <c r="AE15" s="57"/>
      <c r="AF15" s="57"/>
      <c r="AG15" s="57"/>
      <c r="AH15" s="57"/>
      <c r="AI15" s="57"/>
      <c r="AJ15" s="59"/>
      <c r="AK15" s="71" t="s">
        <v>8</v>
      </c>
      <c r="AL15" s="71" t="s">
        <v>6</v>
      </c>
      <c r="AM15" s="71" t="s">
        <v>9</v>
      </c>
      <c r="AN15" s="71" t="s">
        <v>10</v>
      </c>
      <c r="AO15" s="71" t="s">
        <v>8</v>
      </c>
      <c r="AP15" s="71" t="s">
        <v>6</v>
      </c>
      <c r="AQ15" s="71" t="s">
        <v>9</v>
      </c>
      <c r="AR15" s="71" t="s">
        <v>10</v>
      </c>
      <c r="AS15" s="71" t="s">
        <v>8</v>
      </c>
      <c r="AT15" s="71" t="s">
        <v>6</v>
      </c>
      <c r="AU15" s="71" t="s">
        <v>9</v>
      </c>
      <c r="AV15" s="71" t="s">
        <v>10</v>
      </c>
      <c r="AW15" s="71" t="s">
        <v>8</v>
      </c>
      <c r="AX15" s="71" t="s">
        <v>6</v>
      </c>
      <c r="AY15" s="71" t="s">
        <v>9</v>
      </c>
      <c r="AZ15" s="71" t="s">
        <v>10</v>
      </c>
      <c r="BA15" s="71" t="s">
        <v>8</v>
      </c>
      <c r="BB15" s="71" t="s">
        <v>6</v>
      </c>
      <c r="BC15" s="71" t="s">
        <v>9</v>
      </c>
      <c r="BD15" s="71" t="s">
        <v>10</v>
      </c>
      <c r="BE15" s="77" t="s">
        <v>8</v>
      </c>
      <c r="BF15" s="77" t="s">
        <v>6</v>
      </c>
      <c r="BG15" s="77" t="s">
        <v>9</v>
      </c>
      <c r="BH15" s="71" t="s">
        <v>18</v>
      </c>
    </row>
    <row r="16" spans="4:64" ht="16.2" customHeight="1">
      <c r="D16" s="47"/>
      <c r="E16" s="50"/>
      <c r="F16" s="14">
        <f>EOMONTH(H11,-1)+1</f>
        <v>45931</v>
      </c>
      <c r="G16" s="15">
        <f>IF(F16="","",IF(MONTH(F16+1)=MONTH(F16),F16+1,""))</f>
        <v>45932</v>
      </c>
      <c r="H16" s="15">
        <f>IF(G16="","",IF(MONTH(G16+1)=MONTH(G16),G16+1,""))</f>
        <v>45933</v>
      </c>
      <c r="I16" s="15">
        <f t="shared" ref="I16:AJ16" si="1">IF(H16="","",IF(MONTH(H16+1)=MONTH(H16),H16+1,""))</f>
        <v>45934</v>
      </c>
      <c r="J16" s="15">
        <f t="shared" si="1"/>
        <v>45935</v>
      </c>
      <c r="K16" s="15">
        <f t="shared" si="1"/>
        <v>45936</v>
      </c>
      <c r="L16" s="15">
        <f t="shared" si="1"/>
        <v>45937</v>
      </c>
      <c r="M16" s="15">
        <f t="shared" si="1"/>
        <v>45938</v>
      </c>
      <c r="N16" s="15">
        <f>IF(M16="","",IF(MONTH(M16+1)=MONTH(M16),M16+1,""))</f>
        <v>45939</v>
      </c>
      <c r="O16" s="15">
        <f t="shared" si="1"/>
        <v>45940</v>
      </c>
      <c r="P16" s="15">
        <f t="shared" si="1"/>
        <v>45941</v>
      </c>
      <c r="Q16" s="15">
        <f t="shared" si="1"/>
        <v>45942</v>
      </c>
      <c r="R16" s="15">
        <f t="shared" si="1"/>
        <v>45943</v>
      </c>
      <c r="S16" s="15">
        <f>IF(R16="","",IF(MONTH(R16+1)=MONTH(R16),R16+1,""))</f>
        <v>45944</v>
      </c>
      <c r="T16" s="15">
        <f t="shared" si="1"/>
        <v>45945</v>
      </c>
      <c r="U16" s="15">
        <f t="shared" si="1"/>
        <v>45946</v>
      </c>
      <c r="V16" s="15">
        <f t="shared" si="1"/>
        <v>45947</v>
      </c>
      <c r="W16" s="15">
        <f t="shared" si="1"/>
        <v>45948</v>
      </c>
      <c r="X16" s="15">
        <f t="shared" si="1"/>
        <v>45949</v>
      </c>
      <c r="Y16" s="15">
        <f t="shared" si="1"/>
        <v>45950</v>
      </c>
      <c r="Z16" s="15">
        <f t="shared" si="1"/>
        <v>45951</v>
      </c>
      <c r="AA16" s="15">
        <f t="shared" si="1"/>
        <v>45952</v>
      </c>
      <c r="AB16" s="15">
        <f>IF(AA16="","",IF(MONTH(AA16+1)=MONTH(AA16),AA16+1,""))</f>
        <v>45953</v>
      </c>
      <c r="AC16" s="15">
        <f t="shared" si="1"/>
        <v>45954</v>
      </c>
      <c r="AD16" s="15">
        <f t="shared" si="1"/>
        <v>45955</v>
      </c>
      <c r="AE16" s="15">
        <f t="shared" si="1"/>
        <v>45956</v>
      </c>
      <c r="AF16" s="15">
        <f t="shared" si="1"/>
        <v>45957</v>
      </c>
      <c r="AG16" s="15">
        <f t="shared" si="1"/>
        <v>45958</v>
      </c>
      <c r="AH16" s="15">
        <f t="shared" si="1"/>
        <v>45959</v>
      </c>
      <c r="AI16" s="15">
        <f t="shared" si="1"/>
        <v>45960</v>
      </c>
      <c r="AJ16" s="16">
        <f t="shared" si="1"/>
        <v>45961</v>
      </c>
      <c r="AK16" s="72"/>
      <c r="AL16" s="72"/>
      <c r="AM16" s="72"/>
      <c r="AN16" s="72"/>
      <c r="AO16" s="72"/>
      <c r="AP16" s="72"/>
      <c r="AQ16" s="72"/>
      <c r="AR16" s="72"/>
      <c r="AS16" s="72"/>
      <c r="AT16" s="72"/>
      <c r="AU16" s="72"/>
      <c r="AV16" s="72"/>
      <c r="AW16" s="72"/>
      <c r="AX16" s="72"/>
      <c r="AY16" s="72"/>
      <c r="AZ16" s="72"/>
      <c r="BA16" s="72"/>
      <c r="BB16" s="72"/>
      <c r="BC16" s="72"/>
      <c r="BD16" s="72"/>
      <c r="BE16" s="82"/>
      <c r="BF16" s="82"/>
      <c r="BG16" s="77"/>
      <c r="BH16" s="72"/>
    </row>
    <row r="17" spans="4:72" ht="18">
      <c r="D17" s="48"/>
      <c r="E17" s="51"/>
      <c r="F17" s="31">
        <f>F16</f>
        <v>45931</v>
      </c>
      <c r="G17" s="31">
        <f t="shared" ref="G17:AJ17" si="2">G16</f>
        <v>45932</v>
      </c>
      <c r="H17" s="31">
        <f t="shared" si="2"/>
        <v>45933</v>
      </c>
      <c r="I17" s="31">
        <f t="shared" si="2"/>
        <v>45934</v>
      </c>
      <c r="J17" s="31">
        <f t="shared" si="2"/>
        <v>45935</v>
      </c>
      <c r="K17" s="31">
        <f t="shared" si="2"/>
        <v>45936</v>
      </c>
      <c r="L17" s="31">
        <f t="shared" si="2"/>
        <v>45937</v>
      </c>
      <c r="M17" s="31">
        <f t="shared" si="2"/>
        <v>45938</v>
      </c>
      <c r="N17" s="31">
        <f t="shared" si="2"/>
        <v>45939</v>
      </c>
      <c r="O17" s="31">
        <f t="shared" si="2"/>
        <v>45940</v>
      </c>
      <c r="P17" s="31">
        <f t="shared" si="2"/>
        <v>45941</v>
      </c>
      <c r="Q17" s="31">
        <f t="shared" si="2"/>
        <v>45942</v>
      </c>
      <c r="R17" s="31">
        <f t="shared" si="2"/>
        <v>45943</v>
      </c>
      <c r="S17" s="31">
        <f t="shared" si="2"/>
        <v>45944</v>
      </c>
      <c r="T17" s="31">
        <f t="shared" si="2"/>
        <v>45945</v>
      </c>
      <c r="U17" s="31">
        <f t="shared" si="2"/>
        <v>45946</v>
      </c>
      <c r="V17" s="31">
        <f t="shared" si="2"/>
        <v>45947</v>
      </c>
      <c r="W17" s="31">
        <f t="shared" si="2"/>
        <v>45948</v>
      </c>
      <c r="X17" s="31">
        <f t="shared" si="2"/>
        <v>45949</v>
      </c>
      <c r="Y17" s="31">
        <f t="shared" si="2"/>
        <v>45950</v>
      </c>
      <c r="Z17" s="31">
        <f t="shared" si="2"/>
        <v>45951</v>
      </c>
      <c r="AA17" s="31">
        <f t="shared" si="2"/>
        <v>45952</v>
      </c>
      <c r="AB17" s="31">
        <f t="shared" si="2"/>
        <v>45953</v>
      </c>
      <c r="AC17" s="31">
        <f t="shared" si="2"/>
        <v>45954</v>
      </c>
      <c r="AD17" s="31">
        <f t="shared" si="2"/>
        <v>45955</v>
      </c>
      <c r="AE17" s="31">
        <f t="shared" si="2"/>
        <v>45956</v>
      </c>
      <c r="AF17" s="31">
        <f t="shared" si="2"/>
        <v>45957</v>
      </c>
      <c r="AG17" s="31">
        <f t="shared" si="2"/>
        <v>45958</v>
      </c>
      <c r="AH17" s="31">
        <f t="shared" si="2"/>
        <v>45959</v>
      </c>
      <c r="AI17" s="31">
        <f t="shared" si="2"/>
        <v>45960</v>
      </c>
      <c r="AJ17" s="31">
        <f t="shared" si="2"/>
        <v>45961</v>
      </c>
      <c r="AK17" s="32"/>
      <c r="AL17" s="32"/>
      <c r="AM17" s="33"/>
      <c r="AN17" s="34"/>
      <c r="AO17" s="32"/>
      <c r="AP17" s="32"/>
      <c r="AQ17" s="33"/>
      <c r="AR17" s="34"/>
      <c r="AS17" s="32"/>
      <c r="AT17" s="32"/>
      <c r="AU17" s="33"/>
      <c r="AV17" s="34"/>
      <c r="AW17" s="32"/>
      <c r="AX17" s="32"/>
      <c r="AY17" s="33"/>
      <c r="AZ17" s="34"/>
      <c r="BA17" s="32"/>
      <c r="BB17" s="32"/>
      <c r="BC17" s="33"/>
      <c r="BD17" s="34"/>
      <c r="BE17" s="32"/>
      <c r="BF17" s="32"/>
      <c r="BG17" s="33"/>
      <c r="BH17" s="34"/>
    </row>
    <row r="18" spans="4:72" ht="18">
      <c r="D18" s="44" t="s">
        <v>58</v>
      </c>
      <c r="E18" s="45"/>
      <c r="F18" s="30">
        <f>WEEKNUM(F17,2)-WEEKNUM(EOMONTH(F17,-1)+1,2)+1</f>
        <v>1</v>
      </c>
      <c r="G18" s="30">
        <f t="shared" ref="G18:AJ18" si="3">WEEKNUM(G17,2)-WEEKNUM(EOMONTH(G17,-1)+1,2)+1</f>
        <v>1</v>
      </c>
      <c r="H18" s="30">
        <f t="shared" si="3"/>
        <v>1</v>
      </c>
      <c r="I18" s="30">
        <f t="shared" si="3"/>
        <v>1</v>
      </c>
      <c r="J18" s="30">
        <f t="shared" si="3"/>
        <v>1</v>
      </c>
      <c r="K18" s="30">
        <f t="shared" si="3"/>
        <v>2</v>
      </c>
      <c r="L18" s="30">
        <f t="shared" si="3"/>
        <v>2</v>
      </c>
      <c r="M18" s="30">
        <f t="shared" si="3"/>
        <v>2</v>
      </c>
      <c r="N18" s="30">
        <f t="shared" si="3"/>
        <v>2</v>
      </c>
      <c r="O18" s="30">
        <f t="shared" si="3"/>
        <v>2</v>
      </c>
      <c r="P18" s="30">
        <f t="shared" si="3"/>
        <v>2</v>
      </c>
      <c r="Q18" s="30">
        <f t="shared" si="3"/>
        <v>2</v>
      </c>
      <c r="R18" s="30">
        <f t="shared" si="3"/>
        <v>3</v>
      </c>
      <c r="S18" s="30">
        <f t="shared" si="3"/>
        <v>3</v>
      </c>
      <c r="T18" s="30">
        <f t="shared" si="3"/>
        <v>3</v>
      </c>
      <c r="U18" s="30">
        <f t="shared" si="3"/>
        <v>3</v>
      </c>
      <c r="V18" s="30">
        <f t="shared" si="3"/>
        <v>3</v>
      </c>
      <c r="W18" s="30">
        <f t="shared" si="3"/>
        <v>3</v>
      </c>
      <c r="X18" s="30">
        <f t="shared" si="3"/>
        <v>3</v>
      </c>
      <c r="Y18" s="30">
        <f t="shared" si="3"/>
        <v>4</v>
      </c>
      <c r="Z18" s="30">
        <f t="shared" si="3"/>
        <v>4</v>
      </c>
      <c r="AA18" s="30">
        <f t="shared" si="3"/>
        <v>4</v>
      </c>
      <c r="AB18" s="30">
        <f t="shared" si="3"/>
        <v>4</v>
      </c>
      <c r="AC18" s="30">
        <f t="shared" si="3"/>
        <v>4</v>
      </c>
      <c r="AD18" s="30">
        <f t="shared" si="3"/>
        <v>4</v>
      </c>
      <c r="AE18" s="30">
        <f t="shared" si="3"/>
        <v>4</v>
      </c>
      <c r="AF18" s="30">
        <f t="shared" si="3"/>
        <v>5</v>
      </c>
      <c r="AG18" s="30">
        <f t="shared" si="3"/>
        <v>5</v>
      </c>
      <c r="AH18" s="30">
        <f t="shared" si="3"/>
        <v>5</v>
      </c>
      <c r="AI18" s="30">
        <f t="shared" si="3"/>
        <v>5</v>
      </c>
      <c r="AJ18" s="30">
        <f t="shared" si="3"/>
        <v>5</v>
      </c>
      <c r="AK18" s="32"/>
      <c r="AL18" s="32"/>
      <c r="AM18" s="33"/>
      <c r="AN18" s="34"/>
      <c r="AO18" s="32"/>
      <c r="AP18" s="32"/>
      <c r="AQ18" s="33"/>
      <c r="AR18" s="34"/>
      <c r="AS18" s="32"/>
      <c r="AT18" s="32"/>
      <c r="AU18" s="33"/>
      <c r="AV18" s="34"/>
      <c r="AW18" s="32"/>
      <c r="AX18" s="32"/>
      <c r="AY18" s="33"/>
      <c r="AZ18" s="34"/>
      <c r="BA18" s="32"/>
      <c r="BB18" s="32"/>
      <c r="BC18" s="33"/>
      <c r="BD18" s="34"/>
      <c r="BE18" s="32"/>
      <c r="BF18" s="32"/>
      <c r="BG18" s="33"/>
      <c r="BH18" s="34"/>
    </row>
    <row r="19" spans="4:72" ht="18">
      <c r="D19" s="4" t="s">
        <v>2</v>
      </c>
      <c r="E19" s="4" t="s">
        <v>31</v>
      </c>
      <c r="F19" s="11"/>
      <c r="G19" s="11"/>
      <c r="H19" s="11" t="s">
        <v>30</v>
      </c>
      <c r="I19" s="11" t="s">
        <v>5</v>
      </c>
      <c r="J19" s="11" t="s">
        <v>5</v>
      </c>
      <c r="K19" s="12" t="s">
        <v>30</v>
      </c>
      <c r="L19" s="12" t="s">
        <v>30</v>
      </c>
      <c r="M19" s="12" t="s">
        <v>30</v>
      </c>
      <c r="N19" s="12" t="s">
        <v>30</v>
      </c>
      <c r="O19" s="12" t="s">
        <v>5</v>
      </c>
      <c r="P19" s="11" t="s">
        <v>30</v>
      </c>
      <c r="Q19" s="11" t="s">
        <v>5</v>
      </c>
      <c r="R19" s="29" t="s">
        <v>30</v>
      </c>
      <c r="S19" s="29" t="s">
        <v>30</v>
      </c>
      <c r="T19" s="29" t="s">
        <v>30</v>
      </c>
      <c r="U19" s="29" t="s">
        <v>30</v>
      </c>
      <c r="V19" s="29" t="s">
        <v>5</v>
      </c>
      <c r="W19" s="29" t="s">
        <v>30</v>
      </c>
      <c r="X19" s="29" t="s">
        <v>5</v>
      </c>
      <c r="Y19" s="29" t="s">
        <v>30</v>
      </c>
      <c r="Z19" s="29" t="s">
        <v>30</v>
      </c>
      <c r="AA19" s="29" t="s">
        <v>30</v>
      </c>
      <c r="AB19" s="29" t="s">
        <v>30</v>
      </c>
      <c r="AC19" s="29" t="s">
        <v>5</v>
      </c>
      <c r="AD19" s="29" t="s">
        <v>30</v>
      </c>
      <c r="AE19" s="29" t="s">
        <v>5</v>
      </c>
      <c r="AF19" s="11" t="s">
        <v>30</v>
      </c>
      <c r="AG19" s="11" t="s">
        <v>30</v>
      </c>
      <c r="AH19" s="11" t="s">
        <v>30</v>
      </c>
      <c r="AI19" s="11" t="s">
        <v>30</v>
      </c>
      <c r="AJ19" s="11" t="s">
        <v>30</v>
      </c>
      <c r="AK19" s="41">
        <f>AL19+COUNTIFS(F$13:AJ$13,WEEKNUM(F$16,1),F19:AJ19,"工")</f>
        <v>3</v>
      </c>
      <c r="AL19" s="41">
        <f>IFERROR(COUNTIFS(F$13:AJ$13,WEEKNUM(F$16,1),F19:AJ19,"休"),"-")</f>
        <v>2</v>
      </c>
      <c r="AM19" s="10" t="str">
        <f>IF(AK19&lt;7,"-",IFERROR(AL19/AK19,"-"))</f>
        <v>-</v>
      </c>
      <c r="AN19" s="76" t="str">
        <f>IFERROR(AVERAGE(AM19:AM28),"-")</f>
        <v>-</v>
      </c>
      <c r="AO19" s="12">
        <f>AP19+COUNTIFS(F$13:AJ$13,WEEKNUM(F$16,2)+1,F19:AJ19,"工")</f>
        <v>7</v>
      </c>
      <c r="AP19" s="12">
        <f>IFERROR(COUNTIFS(F$13:AJ$13,WEEKNUM(F$16,2)+1,F19:AJ19,"休"),"-")</f>
        <v>2</v>
      </c>
      <c r="AQ19" s="10">
        <f>IF(AO19&lt;7,"-",IFERROR(AP19/AO19,"-"))</f>
        <v>0.2857142857142857</v>
      </c>
      <c r="AR19" s="76">
        <f>IFERROR(AVERAGE(AQ19:AQ28),"-")</f>
        <v>0.28571428571428564</v>
      </c>
      <c r="AS19" s="12">
        <f>AT19+COUNTIFS(F$13:AJ$13,WEEKNUM(F$16,2)+2,F19:AJ19,"工")</f>
        <v>7</v>
      </c>
      <c r="AT19" s="12">
        <f>IFERROR(COUNTIFS(F$13:AJ$13,WEEKNUM(F$16,2)+2,F19:AJ19,"休"),"-")</f>
        <v>2</v>
      </c>
      <c r="AU19" s="10">
        <f>IF(AS19&lt;7,"-",IFERROR(AT19/AS19,"-"))</f>
        <v>0.2857142857142857</v>
      </c>
      <c r="AV19" s="76">
        <f>IFERROR(AVERAGE(AU19:AU28),"-")</f>
        <v>0.28571428571428564</v>
      </c>
      <c r="AW19" s="12">
        <f>AX19+COUNTIFS(F$13:AJ$13,WEEKNUM(F$16,2)+3,F19:AJ19,"工")</f>
        <v>7</v>
      </c>
      <c r="AX19" s="12">
        <f>IFERROR(COUNTIFS(F$13:AJ$13,WEEKNUM(F$16,2)+3,F19:AJ19,"休"),"-")</f>
        <v>2</v>
      </c>
      <c r="AY19" s="10">
        <f>IF(AW19&lt;7,"-",IFERROR(AX19/AW19,"-"))</f>
        <v>0.2857142857142857</v>
      </c>
      <c r="AZ19" s="76">
        <f>IFERROR(AVERAGE(AY19:AY28),"-")</f>
        <v>0.28571428571428564</v>
      </c>
      <c r="BA19" s="23">
        <v>7</v>
      </c>
      <c r="BB19" s="23">
        <v>2</v>
      </c>
      <c r="BC19" s="10">
        <f>IF(BA19&lt;7,"-",IFERROR(BB19/BA19,"-"))</f>
        <v>0.2857142857142857</v>
      </c>
      <c r="BD19" s="76">
        <f>IFERROR(AVERAGE(BC19:BC28),"-")</f>
        <v>0.28571428571428564</v>
      </c>
      <c r="BE19" s="4">
        <f>COUNTIF(F19:AJ19,"工")+COUNTIF(F19:AJ19,"休")</f>
        <v>29</v>
      </c>
      <c r="BF19" s="4">
        <f>COUNTIF(F19:AJ19,"休")</f>
        <v>8</v>
      </c>
      <c r="BG19" s="10">
        <f>IFERROR(BF19/BE19,"-")</f>
        <v>0.27586206896551724</v>
      </c>
      <c r="BH19" s="76">
        <f>IFERROR(AVERAGE(BG19:BG28),"-")</f>
        <v>0.28059113300492616</v>
      </c>
    </row>
    <row r="20" spans="4:72" ht="21" customHeight="1">
      <c r="D20" s="4"/>
      <c r="E20" s="4" t="s">
        <v>32</v>
      </c>
      <c r="F20" s="11"/>
      <c r="G20" s="11"/>
      <c r="H20" s="29" t="s">
        <v>5</v>
      </c>
      <c r="I20" s="11" t="s">
        <v>30</v>
      </c>
      <c r="J20" s="11" t="s">
        <v>5</v>
      </c>
      <c r="K20" s="29" t="s">
        <v>30</v>
      </c>
      <c r="L20" s="29" t="s">
        <v>30</v>
      </c>
      <c r="M20" s="29" t="s">
        <v>30</v>
      </c>
      <c r="N20" s="29" t="s">
        <v>30</v>
      </c>
      <c r="O20" s="29" t="s">
        <v>30</v>
      </c>
      <c r="P20" s="29" t="s">
        <v>5</v>
      </c>
      <c r="Q20" s="29" t="s">
        <v>5</v>
      </c>
      <c r="R20" s="29" t="s">
        <v>30</v>
      </c>
      <c r="S20" s="29" t="s">
        <v>30</v>
      </c>
      <c r="T20" s="29" t="s">
        <v>30</v>
      </c>
      <c r="U20" s="29" t="s">
        <v>30</v>
      </c>
      <c r="V20" s="29" t="s">
        <v>30</v>
      </c>
      <c r="W20" s="29" t="s">
        <v>5</v>
      </c>
      <c r="X20" s="29" t="s">
        <v>5</v>
      </c>
      <c r="Y20" s="29" t="s">
        <v>30</v>
      </c>
      <c r="Z20" s="29" t="s">
        <v>30</v>
      </c>
      <c r="AA20" s="29" t="s">
        <v>30</v>
      </c>
      <c r="AB20" s="29" t="s">
        <v>30</v>
      </c>
      <c r="AC20" s="29" t="s">
        <v>30</v>
      </c>
      <c r="AD20" s="29" t="s">
        <v>5</v>
      </c>
      <c r="AE20" s="29" t="s">
        <v>5</v>
      </c>
      <c r="AF20" s="29" t="s">
        <v>30</v>
      </c>
      <c r="AG20" s="29" t="s">
        <v>30</v>
      </c>
      <c r="AH20" s="29" t="s">
        <v>30</v>
      </c>
      <c r="AI20" s="29" t="s">
        <v>30</v>
      </c>
      <c r="AJ20" s="29" t="s">
        <v>5</v>
      </c>
      <c r="AK20" s="41">
        <f t="shared" ref="AK20:AK28" si="4">AL20+COUNTIFS(F$13:AJ$13,WEEKNUM(F$16,1),F20:AJ20,"工")</f>
        <v>3</v>
      </c>
      <c r="AL20" s="41">
        <f t="shared" ref="AL20:AL28" si="5">IFERROR(COUNTIFS(F$13:AJ$13,WEEKNUM(F$16,1),F20:AJ20,"休"),"-")</f>
        <v>2</v>
      </c>
      <c r="AM20" s="10" t="str">
        <f t="shared" ref="AM20:AM28" si="6">IF(AK20&lt;7,"-",IFERROR(AL20/AK20,"-"))</f>
        <v>-</v>
      </c>
      <c r="AN20" s="76"/>
      <c r="AO20" s="29">
        <f t="shared" ref="AO20:AO28" si="7">AP20+COUNTIFS(F$13:AJ$13,WEEKNUM(F$16,2)+1,F20:AJ20,"工")</f>
        <v>7</v>
      </c>
      <c r="AP20" s="29">
        <f t="shared" ref="AP20:AP28" si="8">IFERROR(COUNTIFS(F$13:AJ$13,WEEKNUM(F$16,2)+1,F20:AJ20,"休"),"-")</f>
        <v>2</v>
      </c>
      <c r="AQ20" s="10">
        <f t="shared" ref="AQ20:AQ28" si="9">IF(AO20&lt;7,"-",IFERROR(AP20/AO20,"-"))</f>
        <v>0.2857142857142857</v>
      </c>
      <c r="AR20" s="76"/>
      <c r="AS20" s="29">
        <f t="shared" ref="AS20:AS28" si="10">AT20+COUNTIFS(F$13:AJ$13,WEEKNUM(F$16,2)+2,F20:AJ20,"工")</f>
        <v>7</v>
      </c>
      <c r="AT20" s="29">
        <f t="shared" ref="AT20:AT28" si="11">IFERROR(COUNTIFS(F$13:AJ$13,WEEKNUM(F$16,2)+2,F20:AJ20,"休"),"-")</f>
        <v>2</v>
      </c>
      <c r="AU20" s="10">
        <f t="shared" ref="AU20:AU28" si="12">IF(AS20&lt;7,"-",IFERROR(AT20/AS20,"-"))</f>
        <v>0.2857142857142857</v>
      </c>
      <c r="AV20" s="76"/>
      <c r="AW20" s="29">
        <f t="shared" ref="AW20:AW28" si="13">AX20+COUNTIFS(F$13:AJ$13,WEEKNUM(F$16,2)+3,F20:AJ20,"工")</f>
        <v>7</v>
      </c>
      <c r="AX20" s="29">
        <f t="shared" ref="AX20:AX28" si="14">IFERROR(COUNTIFS(F$13:AJ$13,WEEKNUM(F$16,2)+3,F20:AJ20,"休"),"-")</f>
        <v>2</v>
      </c>
      <c r="AY20" s="10">
        <f t="shared" ref="AY20:AY28" si="15">IF(AW20&lt;7,"-",IFERROR(AX20/AW20,"-"))</f>
        <v>0.2857142857142857</v>
      </c>
      <c r="AZ20" s="76"/>
      <c r="BA20" s="23">
        <v>7</v>
      </c>
      <c r="BB20" s="23">
        <v>2</v>
      </c>
      <c r="BC20" s="10">
        <f t="shared" ref="BC20:BC28" si="16">IF(BA20&lt;7,"-",IFERROR(BB20/BA20,"-"))</f>
        <v>0.2857142857142857</v>
      </c>
      <c r="BD20" s="76"/>
      <c r="BE20" s="4">
        <f t="shared" ref="BE20:BE28" si="17">COUNTIF(F20:AJ20,"工")+COUNTIF(F20:AJ20,"休")</f>
        <v>29</v>
      </c>
      <c r="BF20" s="4">
        <f t="shared" ref="BF20:BF28" si="18">COUNTIF(F20:AJ20,"休")</f>
        <v>9</v>
      </c>
      <c r="BG20" s="10">
        <f t="shared" ref="BG20:BG28" si="19">IFERROR(BF20/BE20,"-")</f>
        <v>0.31034482758620691</v>
      </c>
      <c r="BH20" s="76"/>
      <c r="BJ20" ph="1"/>
      <c r="BL20" ph="1"/>
      <c r="BN20" ph="1"/>
      <c r="BP20" ph="1"/>
      <c r="BR20" ph="1"/>
      <c r="BT20" ph="1"/>
    </row>
    <row r="21" spans="4:72" ht="21" customHeight="1">
      <c r="D21" s="4"/>
      <c r="E21" s="4" t="s">
        <v>33</v>
      </c>
      <c r="F21" s="11"/>
      <c r="G21" s="11"/>
      <c r="H21" s="29" t="s">
        <v>30</v>
      </c>
      <c r="I21" s="11" t="s">
        <v>5</v>
      </c>
      <c r="J21" s="12" t="s">
        <v>5</v>
      </c>
      <c r="K21" s="29" t="s">
        <v>30</v>
      </c>
      <c r="L21" s="29" t="s">
        <v>30</v>
      </c>
      <c r="M21" s="29" t="s">
        <v>30</v>
      </c>
      <c r="N21" s="29" t="s">
        <v>5</v>
      </c>
      <c r="O21" s="29" t="s">
        <v>30</v>
      </c>
      <c r="P21" s="29" t="s">
        <v>30</v>
      </c>
      <c r="Q21" s="29" t="s">
        <v>5</v>
      </c>
      <c r="R21" s="29" t="s">
        <v>30</v>
      </c>
      <c r="S21" s="29" t="s">
        <v>30</v>
      </c>
      <c r="T21" s="29" t="s">
        <v>30</v>
      </c>
      <c r="U21" s="29" t="s">
        <v>5</v>
      </c>
      <c r="V21" s="29" t="s">
        <v>30</v>
      </c>
      <c r="W21" s="29" t="s">
        <v>30</v>
      </c>
      <c r="X21" s="29" t="s">
        <v>5</v>
      </c>
      <c r="Y21" s="29" t="s">
        <v>30</v>
      </c>
      <c r="Z21" s="29" t="s">
        <v>30</v>
      </c>
      <c r="AA21" s="29" t="s">
        <v>30</v>
      </c>
      <c r="AB21" s="29" t="s">
        <v>5</v>
      </c>
      <c r="AC21" s="29" t="s">
        <v>30</v>
      </c>
      <c r="AD21" s="29" t="s">
        <v>30</v>
      </c>
      <c r="AE21" s="29" t="s">
        <v>5</v>
      </c>
      <c r="AF21" s="29" t="s">
        <v>30</v>
      </c>
      <c r="AG21" s="29" t="s">
        <v>30</v>
      </c>
      <c r="AH21" s="29" t="s">
        <v>30</v>
      </c>
      <c r="AI21" s="29" t="s">
        <v>30</v>
      </c>
      <c r="AJ21" s="29" t="s">
        <v>30</v>
      </c>
      <c r="AK21" s="41">
        <f t="shared" si="4"/>
        <v>3</v>
      </c>
      <c r="AL21" s="41">
        <f t="shared" si="5"/>
        <v>2</v>
      </c>
      <c r="AM21" s="10" t="str">
        <f t="shared" si="6"/>
        <v>-</v>
      </c>
      <c r="AN21" s="76"/>
      <c r="AO21" s="29">
        <f t="shared" si="7"/>
        <v>7</v>
      </c>
      <c r="AP21" s="29">
        <f t="shared" si="8"/>
        <v>2</v>
      </c>
      <c r="AQ21" s="10">
        <f t="shared" si="9"/>
        <v>0.2857142857142857</v>
      </c>
      <c r="AR21" s="76"/>
      <c r="AS21" s="29">
        <f t="shared" si="10"/>
        <v>7</v>
      </c>
      <c r="AT21" s="29">
        <f t="shared" si="11"/>
        <v>2</v>
      </c>
      <c r="AU21" s="10">
        <f t="shared" si="12"/>
        <v>0.2857142857142857</v>
      </c>
      <c r="AV21" s="76"/>
      <c r="AW21" s="29">
        <f t="shared" si="13"/>
        <v>7</v>
      </c>
      <c r="AX21" s="29">
        <f t="shared" si="14"/>
        <v>2</v>
      </c>
      <c r="AY21" s="10">
        <f t="shared" si="15"/>
        <v>0.2857142857142857</v>
      </c>
      <c r="AZ21" s="76"/>
      <c r="BA21" s="23">
        <v>7</v>
      </c>
      <c r="BB21" s="23">
        <v>2</v>
      </c>
      <c r="BC21" s="10">
        <f t="shared" si="16"/>
        <v>0.2857142857142857</v>
      </c>
      <c r="BD21" s="76"/>
      <c r="BE21" s="4">
        <f t="shared" si="17"/>
        <v>29</v>
      </c>
      <c r="BF21" s="4">
        <f t="shared" si="18"/>
        <v>8</v>
      </c>
      <c r="BG21" s="10">
        <f t="shared" si="19"/>
        <v>0.27586206896551724</v>
      </c>
      <c r="BH21" s="76"/>
      <c r="BJ21" ph="1"/>
      <c r="BL21" ph="1"/>
      <c r="BN21" ph="1"/>
      <c r="BP21" ph="1"/>
      <c r="BR21" ph="1"/>
      <c r="BT21" ph="1"/>
    </row>
    <row r="22" spans="4:72" ht="21" customHeight="1">
      <c r="D22" s="4" t="s">
        <v>3</v>
      </c>
      <c r="E22" s="4" t="s">
        <v>34</v>
      </c>
      <c r="F22" s="11"/>
      <c r="G22" s="11"/>
      <c r="H22" s="29" t="s">
        <v>5</v>
      </c>
      <c r="I22" s="11" t="s">
        <v>30</v>
      </c>
      <c r="J22" s="11" t="s">
        <v>5</v>
      </c>
      <c r="K22" s="29" t="s">
        <v>30</v>
      </c>
      <c r="L22" s="29" t="s">
        <v>30</v>
      </c>
      <c r="M22" s="29" t="s">
        <v>30</v>
      </c>
      <c r="N22" s="29" t="s">
        <v>30</v>
      </c>
      <c r="O22" s="29" t="s">
        <v>30</v>
      </c>
      <c r="P22" s="29" t="s">
        <v>5</v>
      </c>
      <c r="Q22" s="29" t="s">
        <v>5</v>
      </c>
      <c r="R22" s="29" t="s">
        <v>30</v>
      </c>
      <c r="S22" s="29" t="s">
        <v>30</v>
      </c>
      <c r="T22" s="29" t="s">
        <v>30</v>
      </c>
      <c r="U22" s="29" t="s">
        <v>30</v>
      </c>
      <c r="V22" s="29" t="s">
        <v>30</v>
      </c>
      <c r="W22" s="29" t="s">
        <v>5</v>
      </c>
      <c r="X22" s="29" t="s">
        <v>5</v>
      </c>
      <c r="Y22" s="29" t="s">
        <v>30</v>
      </c>
      <c r="Z22" s="29" t="s">
        <v>30</v>
      </c>
      <c r="AA22" s="29" t="s">
        <v>30</v>
      </c>
      <c r="AB22" s="29" t="s">
        <v>30</v>
      </c>
      <c r="AC22" s="29" t="s">
        <v>30</v>
      </c>
      <c r="AD22" s="29" t="s">
        <v>5</v>
      </c>
      <c r="AE22" s="29" t="s">
        <v>5</v>
      </c>
      <c r="AF22" s="29" t="s">
        <v>30</v>
      </c>
      <c r="AG22" s="29" t="s">
        <v>30</v>
      </c>
      <c r="AH22" s="29" t="s">
        <v>30</v>
      </c>
      <c r="AI22" s="29" t="s">
        <v>30</v>
      </c>
      <c r="AJ22" s="29" t="s">
        <v>5</v>
      </c>
      <c r="AK22" s="41">
        <f t="shared" si="4"/>
        <v>3</v>
      </c>
      <c r="AL22" s="41">
        <f t="shared" si="5"/>
        <v>2</v>
      </c>
      <c r="AM22" s="10" t="str">
        <f t="shared" si="6"/>
        <v>-</v>
      </c>
      <c r="AN22" s="76"/>
      <c r="AO22" s="29">
        <f t="shared" si="7"/>
        <v>7</v>
      </c>
      <c r="AP22" s="29">
        <f t="shared" si="8"/>
        <v>2</v>
      </c>
      <c r="AQ22" s="10">
        <f t="shared" si="9"/>
        <v>0.2857142857142857</v>
      </c>
      <c r="AR22" s="76"/>
      <c r="AS22" s="29">
        <f t="shared" si="10"/>
        <v>7</v>
      </c>
      <c r="AT22" s="29">
        <f t="shared" si="11"/>
        <v>2</v>
      </c>
      <c r="AU22" s="10">
        <f t="shared" si="12"/>
        <v>0.2857142857142857</v>
      </c>
      <c r="AV22" s="76"/>
      <c r="AW22" s="29">
        <f t="shared" si="13"/>
        <v>7</v>
      </c>
      <c r="AX22" s="29">
        <f t="shared" si="14"/>
        <v>2</v>
      </c>
      <c r="AY22" s="10">
        <f t="shared" si="15"/>
        <v>0.2857142857142857</v>
      </c>
      <c r="AZ22" s="76"/>
      <c r="BA22" s="23">
        <v>7</v>
      </c>
      <c r="BB22" s="23">
        <v>2</v>
      </c>
      <c r="BC22" s="10">
        <f t="shared" si="16"/>
        <v>0.2857142857142857</v>
      </c>
      <c r="BD22" s="76"/>
      <c r="BE22" s="4">
        <f t="shared" si="17"/>
        <v>29</v>
      </c>
      <c r="BF22" s="4">
        <f t="shared" si="18"/>
        <v>9</v>
      </c>
      <c r="BG22" s="10">
        <f t="shared" si="19"/>
        <v>0.31034482758620691</v>
      </c>
      <c r="BH22" s="76"/>
      <c r="BJ22" ph="1"/>
      <c r="BL22" ph="1"/>
      <c r="BN22" ph="1"/>
      <c r="BP22" ph="1"/>
      <c r="BR22" ph="1"/>
      <c r="BT22" ph="1"/>
    </row>
    <row r="23" spans="4:72" ht="21" customHeight="1">
      <c r="D23" s="4"/>
      <c r="E23" s="4" t="s">
        <v>35</v>
      </c>
      <c r="F23" s="11"/>
      <c r="G23" s="11"/>
      <c r="H23" s="29" t="s">
        <v>30</v>
      </c>
      <c r="I23" s="11" t="s">
        <v>5</v>
      </c>
      <c r="J23" s="11" t="s">
        <v>5</v>
      </c>
      <c r="K23" s="29" t="s">
        <v>30</v>
      </c>
      <c r="L23" s="29" t="s">
        <v>30</v>
      </c>
      <c r="M23" s="29" t="s">
        <v>5</v>
      </c>
      <c r="N23" s="29" t="s">
        <v>30</v>
      </c>
      <c r="O23" s="29" t="s">
        <v>30</v>
      </c>
      <c r="P23" s="29" t="s">
        <v>30</v>
      </c>
      <c r="Q23" s="29" t="s">
        <v>5</v>
      </c>
      <c r="R23" s="29" t="s">
        <v>30</v>
      </c>
      <c r="S23" s="29" t="s">
        <v>30</v>
      </c>
      <c r="T23" s="29" t="s">
        <v>5</v>
      </c>
      <c r="U23" s="29" t="s">
        <v>30</v>
      </c>
      <c r="V23" s="29" t="s">
        <v>30</v>
      </c>
      <c r="W23" s="29" t="s">
        <v>30</v>
      </c>
      <c r="X23" s="29" t="s">
        <v>5</v>
      </c>
      <c r="Y23" s="29" t="s">
        <v>30</v>
      </c>
      <c r="Z23" s="29" t="s">
        <v>30</v>
      </c>
      <c r="AA23" s="29" t="s">
        <v>5</v>
      </c>
      <c r="AB23" s="29" t="s">
        <v>30</v>
      </c>
      <c r="AC23" s="29" t="s">
        <v>30</v>
      </c>
      <c r="AD23" s="29" t="s">
        <v>30</v>
      </c>
      <c r="AE23" s="29" t="s">
        <v>5</v>
      </c>
      <c r="AF23" s="29" t="s">
        <v>30</v>
      </c>
      <c r="AG23" s="29" t="s">
        <v>30</v>
      </c>
      <c r="AH23" s="29" t="s">
        <v>30</v>
      </c>
      <c r="AI23" s="29" t="s">
        <v>30</v>
      </c>
      <c r="AJ23" s="29" t="s">
        <v>30</v>
      </c>
      <c r="AK23" s="41">
        <f t="shared" si="4"/>
        <v>3</v>
      </c>
      <c r="AL23" s="41">
        <f t="shared" si="5"/>
        <v>2</v>
      </c>
      <c r="AM23" s="10" t="str">
        <f t="shared" si="6"/>
        <v>-</v>
      </c>
      <c r="AN23" s="76"/>
      <c r="AO23" s="29">
        <f t="shared" si="7"/>
        <v>7</v>
      </c>
      <c r="AP23" s="29">
        <f t="shared" si="8"/>
        <v>2</v>
      </c>
      <c r="AQ23" s="10">
        <f t="shared" si="9"/>
        <v>0.2857142857142857</v>
      </c>
      <c r="AR23" s="76"/>
      <c r="AS23" s="29">
        <f t="shared" si="10"/>
        <v>7</v>
      </c>
      <c r="AT23" s="29">
        <f t="shared" si="11"/>
        <v>2</v>
      </c>
      <c r="AU23" s="10">
        <f t="shared" si="12"/>
        <v>0.2857142857142857</v>
      </c>
      <c r="AV23" s="76"/>
      <c r="AW23" s="29">
        <f t="shared" si="13"/>
        <v>7</v>
      </c>
      <c r="AX23" s="29">
        <f t="shared" si="14"/>
        <v>2</v>
      </c>
      <c r="AY23" s="10">
        <f t="shared" si="15"/>
        <v>0.2857142857142857</v>
      </c>
      <c r="AZ23" s="76"/>
      <c r="BA23" s="23">
        <v>7</v>
      </c>
      <c r="BB23" s="23">
        <v>2</v>
      </c>
      <c r="BC23" s="10">
        <f t="shared" si="16"/>
        <v>0.2857142857142857</v>
      </c>
      <c r="BD23" s="76"/>
      <c r="BE23" s="4">
        <f t="shared" si="17"/>
        <v>29</v>
      </c>
      <c r="BF23" s="4">
        <f t="shared" si="18"/>
        <v>8</v>
      </c>
      <c r="BG23" s="10">
        <f t="shared" si="19"/>
        <v>0.27586206896551724</v>
      </c>
      <c r="BH23" s="76"/>
      <c r="BJ23" ph="1"/>
      <c r="BL23" ph="1"/>
      <c r="BN23" ph="1"/>
      <c r="BP23" ph="1"/>
      <c r="BR23" ph="1"/>
      <c r="BT23" ph="1"/>
    </row>
    <row r="24" spans="4:72" ht="21" customHeight="1">
      <c r="D24" s="4"/>
      <c r="E24" s="4" t="s">
        <v>36</v>
      </c>
      <c r="F24" s="11"/>
      <c r="G24" s="11"/>
      <c r="H24" s="29" t="s">
        <v>30</v>
      </c>
      <c r="I24" s="11" t="s">
        <v>5</v>
      </c>
      <c r="J24" s="11" t="s">
        <v>5</v>
      </c>
      <c r="K24" s="29" t="s">
        <v>30</v>
      </c>
      <c r="L24" s="29" t="s">
        <v>5</v>
      </c>
      <c r="M24" s="29" t="s">
        <v>30</v>
      </c>
      <c r="N24" s="29" t="s">
        <v>30</v>
      </c>
      <c r="O24" s="29" t="s">
        <v>30</v>
      </c>
      <c r="P24" s="29" t="s">
        <v>30</v>
      </c>
      <c r="Q24" s="29" t="s">
        <v>5</v>
      </c>
      <c r="R24" s="29" t="s">
        <v>30</v>
      </c>
      <c r="S24" s="29" t="s">
        <v>5</v>
      </c>
      <c r="T24" s="29" t="s">
        <v>30</v>
      </c>
      <c r="U24" s="29" t="s">
        <v>30</v>
      </c>
      <c r="V24" s="29" t="s">
        <v>30</v>
      </c>
      <c r="W24" s="29" t="s">
        <v>30</v>
      </c>
      <c r="X24" s="29" t="s">
        <v>5</v>
      </c>
      <c r="Y24" s="29" t="s">
        <v>30</v>
      </c>
      <c r="Z24" s="29" t="s">
        <v>5</v>
      </c>
      <c r="AA24" s="29" t="s">
        <v>30</v>
      </c>
      <c r="AB24" s="29" t="s">
        <v>30</v>
      </c>
      <c r="AC24" s="29" t="s">
        <v>30</v>
      </c>
      <c r="AD24" s="29" t="s">
        <v>30</v>
      </c>
      <c r="AE24" s="29" t="s">
        <v>5</v>
      </c>
      <c r="AF24" s="29" t="s">
        <v>30</v>
      </c>
      <c r="AG24" s="29" t="s">
        <v>30</v>
      </c>
      <c r="AH24" s="29" t="s">
        <v>30</v>
      </c>
      <c r="AI24" s="29" t="s">
        <v>30</v>
      </c>
      <c r="AJ24" s="29" t="s">
        <v>30</v>
      </c>
      <c r="AK24" s="41">
        <f t="shared" si="4"/>
        <v>3</v>
      </c>
      <c r="AL24" s="41">
        <f t="shared" si="5"/>
        <v>2</v>
      </c>
      <c r="AM24" s="10" t="str">
        <f t="shared" si="6"/>
        <v>-</v>
      </c>
      <c r="AN24" s="76"/>
      <c r="AO24" s="29">
        <f t="shared" si="7"/>
        <v>7</v>
      </c>
      <c r="AP24" s="29">
        <f t="shared" si="8"/>
        <v>2</v>
      </c>
      <c r="AQ24" s="10">
        <f t="shared" si="9"/>
        <v>0.2857142857142857</v>
      </c>
      <c r="AR24" s="76"/>
      <c r="AS24" s="29">
        <f t="shared" si="10"/>
        <v>7</v>
      </c>
      <c r="AT24" s="29">
        <f t="shared" si="11"/>
        <v>2</v>
      </c>
      <c r="AU24" s="10">
        <f t="shared" si="12"/>
        <v>0.2857142857142857</v>
      </c>
      <c r="AV24" s="76"/>
      <c r="AW24" s="29">
        <f t="shared" si="13"/>
        <v>7</v>
      </c>
      <c r="AX24" s="29">
        <f t="shared" si="14"/>
        <v>2</v>
      </c>
      <c r="AY24" s="10">
        <f t="shared" si="15"/>
        <v>0.2857142857142857</v>
      </c>
      <c r="AZ24" s="76"/>
      <c r="BA24" s="23">
        <v>7</v>
      </c>
      <c r="BB24" s="23">
        <v>2</v>
      </c>
      <c r="BC24" s="10">
        <f t="shared" si="16"/>
        <v>0.2857142857142857</v>
      </c>
      <c r="BD24" s="76"/>
      <c r="BE24" s="4">
        <f t="shared" si="17"/>
        <v>29</v>
      </c>
      <c r="BF24" s="4">
        <f t="shared" si="18"/>
        <v>8</v>
      </c>
      <c r="BG24" s="10">
        <f t="shared" si="19"/>
        <v>0.27586206896551724</v>
      </c>
      <c r="BH24" s="76"/>
      <c r="BJ24" ph="1"/>
      <c r="BL24" ph="1"/>
      <c r="BN24" ph="1"/>
      <c r="BP24" ph="1"/>
      <c r="BR24" ph="1"/>
      <c r="BT24" ph="1"/>
    </row>
    <row r="25" spans="4:72" ht="21" customHeight="1">
      <c r="D25" s="4" t="s">
        <v>4</v>
      </c>
      <c r="E25" s="4" t="s">
        <v>32</v>
      </c>
      <c r="F25" s="11"/>
      <c r="G25" s="11"/>
      <c r="H25" s="11"/>
      <c r="I25" s="11"/>
      <c r="J25" s="11"/>
      <c r="K25" s="29"/>
      <c r="L25" s="29" t="s">
        <v>30</v>
      </c>
      <c r="M25" s="29" t="s">
        <v>30</v>
      </c>
      <c r="N25" s="29" t="s">
        <v>30</v>
      </c>
      <c r="O25" s="29" t="s">
        <v>30</v>
      </c>
      <c r="P25" s="29" t="s">
        <v>5</v>
      </c>
      <c r="Q25" s="29" t="s">
        <v>5</v>
      </c>
      <c r="R25" s="29" t="s">
        <v>30</v>
      </c>
      <c r="S25" s="29" t="s">
        <v>30</v>
      </c>
      <c r="T25" s="29" t="s">
        <v>30</v>
      </c>
      <c r="U25" s="29" t="s">
        <v>30</v>
      </c>
      <c r="V25" s="29" t="s">
        <v>30</v>
      </c>
      <c r="W25" s="29" t="s">
        <v>5</v>
      </c>
      <c r="X25" s="29" t="s">
        <v>5</v>
      </c>
      <c r="Y25" s="29" t="s">
        <v>30</v>
      </c>
      <c r="Z25" s="29" t="s">
        <v>30</v>
      </c>
      <c r="AA25" s="29" t="s">
        <v>30</v>
      </c>
      <c r="AB25" s="29" t="s">
        <v>30</v>
      </c>
      <c r="AC25" s="29" t="s">
        <v>30</v>
      </c>
      <c r="AD25" s="29" t="s">
        <v>5</v>
      </c>
      <c r="AE25" s="29" t="s">
        <v>5</v>
      </c>
      <c r="AF25" s="29" t="s">
        <v>30</v>
      </c>
      <c r="AG25" s="29" t="s">
        <v>30</v>
      </c>
      <c r="AH25" s="29" t="s">
        <v>30</v>
      </c>
      <c r="AI25" s="29" t="s">
        <v>30</v>
      </c>
      <c r="AJ25" s="29" t="s">
        <v>30</v>
      </c>
      <c r="AK25" s="41">
        <f t="shared" si="4"/>
        <v>0</v>
      </c>
      <c r="AL25" s="41">
        <f t="shared" si="5"/>
        <v>0</v>
      </c>
      <c r="AM25" s="10" t="str">
        <f t="shared" si="6"/>
        <v>-</v>
      </c>
      <c r="AN25" s="76"/>
      <c r="AO25" s="29">
        <f t="shared" si="7"/>
        <v>6</v>
      </c>
      <c r="AP25" s="29">
        <f t="shared" si="8"/>
        <v>2</v>
      </c>
      <c r="AQ25" s="10" t="str">
        <f t="shared" si="9"/>
        <v>-</v>
      </c>
      <c r="AR25" s="76"/>
      <c r="AS25" s="29">
        <f t="shared" si="10"/>
        <v>7</v>
      </c>
      <c r="AT25" s="29">
        <f t="shared" si="11"/>
        <v>2</v>
      </c>
      <c r="AU25" s="10">
        <f t="shared" si="12"/>
        <v>0.2857142857142857</v>
      </c>
      <c r="AV25" s="76"/>
      <c r="AW25" s="29">
        <f t="shared" si="13"/>
        <v>7</v>
      </c>
      <c r="AX25" s="29">
        <f t="shared" si="14"/>
        <v>2</v>
      </c>
      <c r="AY25" s="10">
        <f t="shared" si="15"/>
        <v>0.2857142857142857</v>
      </c>
      <c r="AZ25" s="76"/>
      <c r="BA25" s="23">
        <v>7</v>
      </c>
      <c r="BB25" s="23">
        <v>2</v>
      </c>
      <c r="BC25" s="10">
        <f t="shared" si="16"/>
        <v>0.2857142857142857</v>
      </c>
      <c r="BD25" s="76"/>
      <c r="BE25" s="4">
        <f>COUNTIF(F25:AJ25,"工")+COUNTIF(F25:AJ25,"休")</f>
        <v>25</v>
      </c>
      <c r="BF25" s="4">
        <f t="shared" si="18"/>
        <v>6</v>
      </c>
      <c r="BG25" s="10">
        <f t="shared" si="19"/>
        <v>0.24</v>
      </c>
      <c r="BH25" s="76"/>
      <c r="BJ25" ph="1"/>
      <c r="BL25" ph="1"/>
      <c r="BN25" ph="1"/>
      <c r="BP25" ph="1"/>
      <c r="BR25" ph="1"/>
      <c r="BT25" ph="1"/>
    </row>
    <row r="26" spans="4:72" ht="21" customHeight="1">
      <c r="D26" s="4"/>
      <c r="E26" s="4"/>
      <c r="F26" s="11"/>
      <c r="G26" s="11"/>
      <c r="H26" s="11"/>
      <c r="I26" s="11"/>
      <c r="J26" s="11"/>
      <c r="K26" s="11"/>
      <c r="L26" s="11"/>
      <c r="M26" s="11"/>
      <c r="N26" s="11"/>
      <c r="O26" s="11"/>
      <c r="P26" s="11"/>
      <c r="Q26" s="11"/>
      <c r="R26" s="11"/>
      <c r="S26" s="11"/>
      <c r="T26" s="11"/>
      <c r="U26" s="11"/>
      <c r="V26" s="11"/>
      <c r="W26" s="11"/>
      <c r="X26" s="11"/>
      <c r="Y26" s="11"/>
      <c r="Z26" s="11"/>
      <c r="AA26" s="11"/>
      <c r="AB26" s="11"/>
      <c r="AC26" s="11"/>
      <c r="AD26" s="11"/>
      <c r="AE26" s="11"/>
      <c r="AF26" s="11"/>
      <c r="AG26" s="11"/>
      <c r="AH26" s="11"/>
      <c r="AI26" s="11"/>
      <c r="AJ26" s="11"/>
      <c r="AK26" s="41">
        <f t="shared" si="4"/>
        <v>0</v>
      </c>
      <c r="AL26" s="41">
        <f t="shared" si="5"/>
        <v>0</v>
      </c>
      <c r="AM26" s="10" t="str">
        <f t="shared" si="6"/>
        <v>-</v>
      </c>
      <c r="AN26" s="76"/>
      <c r="AO26" s="29">
        <f t="shared" si="7"/>
        <v>0</v>
      </c>
      <c r="AP26" s="29">
        <f t="shared" si="8"/>
        <v>0</v>
      </c>
      <c r="AQ26" s="10" t="str">
        <f t="shared" si="9"/>
        <v>-</v>
      </c>
      <c r="AR26" s="76"/>
      <c r="AS26" s="29">
        <f t="shared" si="10"/>
        <v>0</v>
      </c>
      <c r="AT26" s="29">
        <f t="shared" si="11"/>
        <v>0</v>
      </c>
      <c r="AU26" s="10" t="str">
        <f t="shared" si="12"/>
        <v>-</v>
      </c>
      <c r="AV26" s="76"/>
      <c r="AW26" s="29">
        <f t="shared" si="13"/>
        <v>0</v>
      </c>
      <c r="AX26" s="29">
        <f t="shared" si="14"/>
        <v>0</v>
      </c>
      <c r="AY26" s="10" t="str">
        <f t="shared" si="15"/>
        <v>-</v>
      </c>
      <c r="AZ26" s="76"/>
      <c r="BA26" s="23">
        <v>0</v>
      </c>
      <c r="BB26" s="23">
        <v>0</v>
      </c>
      <c r="BC26" s="10" t="str">
        <f t="shared" si="16"/>
        <v>-</v>
      </c>
      <c r="BD26" s="76"/>
      <c r="BE26" s="4">
        <f t="shared" si="17"/>
        <v>0</v>
      </c>
      <c r="BF26" s="4">
        <f t="shared" si="18"/>
        <v>0</v>
      </c>
      <c r="BG26" s="10" t="str">
        <f t="shared" si="19"/>
        <v>-</v>
      </c>
      <c r="BH26" s="76"/>
      <c r="BJ26" ph="1"/>
      <c r="BL26" ph="1"/>
      <c r="BN26" ph="1"/>
      <c r="BP26" ph="1"/>
      <c r="BR26" ph="1"/>
      <c r="BT26" ph="1"/>
    </row>
    <row r="27" spans="4:72" ht="21" customHeight="1">
      <c r="D27" s="4"/>
      <c r="E27" s="4"/>
      <c r="F27" s="11"/>
      <c r="G27" s="11"/>
      <c r="H27" s="11"/>
      <c r="I27" s="11"/>
      <c r="J27" s="11"/>
      <c r="K27" s="11"/>
      <c r="L27" s="11"/>
      <c r="M27" s="11"/>
      <c r="N27" s="11"/>
      <c r="O27" s="11"/>
      <c r="P27" s="11"/>
      <c r="Q27" s="11"/>
      <c r="R27" s="11"/>
      <c r="S27" s="11"/>
      <c r="T27" s="11"/>
      <c r="U27" s="11"/>
      <c r="V27" s="11"/>
      <c r="W27" s="11"/>
      <c r="X27" s="11"/>
      <c r="Y27" s="11"/>
      <c r="Z27" s="11"/>
      <c r="AA27" s="11"/>
      <c r="AB27" s="11"/>
      <c r="AC27" s="11"/>
      <c r="AD27" s="11"/>
      <c r="AE27" s="11"/>
      <c r="AF27" s="11"/>
      <c r="AG27" s="11"/>
      <c r="AH27" s="11"/>
      <c r="AI27" s="11"/>
      <c r="AJ27" s="11"/>
      <c r="AK27" s="41">
        <f t="shared" si="4"/>
        <v>0</v>
      </c>
      <c r="AL27" s="41">
        <f t="shared" si="5"/>
        <v>0</v>
      </c>
      <c r="AM27" s="10" t="str">
        <f t="shared" si="6"/>
        <v>-</v>
      </c>
      <c r="AN27" s="76"/>
      <c r="AO27" s="29">
        <f t="shared" si="7"/>
        <v>0</v>
      </c>
      <c r="AP27" s="29">
        <f t="shared" si="8"/>
        <v>0</v>
      </c>
      <c r="AQ27" s="10" t="str">
        <f t="shared" si="9"/>
        <v>-</v>
      </c>
      <c r="AR27" s="76"/>
      <c r="AS27" s="29">
        <f t="shared" si="10"/>
        <v>0</v>
      </c>
      <c r="AT27" s="29">
        <f t="shared" si="11"/>
        <v>0</v>
      </c>
      <c r="AU27" s="10" t="str">
        <f t="shared" si="12"/>
        <v>-</v>
      </c>
      <c r="AV27" s="76"/>
      <c r="AW27" s="29">
        <f t="shared" si="13"/>
        <v>0</v>
      </c>
      <c r="AX27" s="29">
        <f t="shared" si="14"/>
        <v>0</v>
      </c>
      <c r="AY27" s="10" t="str">
        <f t="shared" si="15"/>
        <v>-</v>
      </c>
      <c r="AZ27" s="76"/>
      <c r="BA27" s="23">
        <v>0</v>
      </c>
      <c r="BB27" s="23">
        <v>0</v>
      </c>
      <c r="BC27" s="10" t="str">
        <f t="shared" si="16"/>
        <v>-</v>
      </c>
      <c r="BD27" s="76"/>
      <c r="BE27" s="4">
        <f t="shared" si="17"/>
        <v>0</v>
      </c>
      <c r="BF27" s="4">
        <f t="shared" si="18"/>
        <v>0</v>
      </c>
      <c r="BG27" s="10" t="str">
        <f t="shared" si="19"/>
        <v>-</v>
      </c>
      <c r="BH27" s="76"/>
      <c r="BJ27" ph="1"/>
      <c r="BL27" ph="1"/>
      <c r="BN27" ph="1"/>
      <c r="BP27" ph="1"/>
      <c r="BR27" ph="1"/>
      <c r="BT27" ph="1"/>
    </row>
    <row r="28" spans="4:72" ht="21.75" customHeight="1">
      <c r="D28" s="4"/>
      <c r="E28" s="4"/>
      <c r="F28" s="11"/>
      <c r="G28" s="11"/>
      <c r="H28" s="11"/>
      <c r="I28" s="11"/>
      <c r="J28" s="11"/>
      <c r="K28" s="11"/>
      <c r="L28" s="11"/>
      <c r="M28" s="11"/>
      <c r="N28" s="11"/>
      <c r="O28" s="11"/>
      <c r="P28" s="11"/>
      <c r="Q28" s="11"/>
      <c r="R28" s="11"/>
      <c r="S28" s="11"/>
      <c r="T28" s="11"/>
      <c r="U28" s="11"/>
      <c r="V28" s="11"/>
      <c r="W28" s="11"/>
      <c r="X28" s="11"/>
      <c r="Y28" s="11"/>
      <c r="Z28" s="11"/>
      <c r="AA28" s="11"/>
      <c r="AB28" s="11"/>
      <c r="AC28" s="11"/>
      <c r="AD28" s="11"/>
      <c r="AE28" s="11"/>
      <c r="AF28" s="11"/>
      <c r="AG28" s="11"/>
      <c r="AH28" s="11"/>
      <c r="AI28" s="11"/>
      <c r="AJ28" s="11"/>
      <c r="AK28" s="41">
        <f t="shared" si="4"/>
        <v>0</v>
      </c>
      <c r="AL28" s="41">
        <f t="shared" si="5"/>
        <v>0</v>
      </c>
      <c r="AM28" s="10" t="str">
        <f t="shared" si="6"/>
        <v>-</v>
      </c>
      <c r="AN28" s="76"/>
      <c r="AO28" s="29">
        <f t="shared" si="7"/>
        <v>0</v>
      </c>
      <c r="AP28" s="29">
        <f t="shared" si="8"/>
        <v>0</v>
      </c>
      <c r="AQ28" s="10" t="str">
        <f t="shared" si="9"/>
        <v>-</v>
      </c>
      <c r="AR28" s="76"/>
      <c r="AS28" s="29">
        <f t="shared" si="10"/>
        <v>0</v>
      </c>
      <c r="AT28" s="29">
        <f t="shared" si="11"/>
        <v>0</v>
      </c>
      <c r="AU28" s="10" t="str">
        <f t="shared" si="12"/>
        <v>-</v>
      </c>
      <c r="AV28" s="76"/>
      <c r="AW28" s="29">
        <f t="shared" si="13"/>
        <v>0</v>
      </c>
      <c r="AX28" s="29">
        <f t="shared" si="14"/>
        <v>0</v>
      </c>
      <c r="AY28" s="10" t="str">
        <f t="shared" si="15"/>
        <v>-</v>
      </c>
      <c r="AZ28" s="76"/>
      <c r="BA28" s="23">
        <v>0</v>
      </c>
      <c r="BB28" s="23">
        <v>0</v>
      </c>
      <c r="BC28" s="10" t="str">
        <f t="shared" si="16"/>
        <v>-</v>
      </c>
      <c r="BD28" s="76"/>
      <c r="BE28" s="4">
        <f t="shared" si="17"/>
        <v>0</v>
      </c>
      <c r="BF28" s="4">
        <f t="shared" si="18"/>
        <v>0</v>
      </c>
      <c r="BG28" s="10" t="str">
        <f t="shared" si="19"/>
        <v>-</v>
      </c>
      <c r="BH28" s="76"/>
      <c r="BJ28" ph="1"/>
      <c r="BL28" ph="1"/>
      <c r="BN28" ph="1"/>
      <c r="BP28" ph="1"/>
      <c r="BR28" ph="1"/>
      <c r="BT28" ph="1"/>
    </row>
    <row r="29" spans="4:72" ht="18">
      <c r="E29" s="2"/>
      <c r="F29" s="2"/>
      <c r="G29" s="2"/>
      <c r="H29" s="2"/>
      <c r="I29" s="2"/>
      <c r="J29" s="2"/>
      <c r="K29" s="2"/>
      <c r="L29" s="2"/>
      <c r="M29" s="2"/>
      <c r="N29" s="2"/>
      <c r="O29" s="2"/>
      <c r="P29" s="2"/>
      <c r="Q29" s="2"/>
      <c r="R29" s="2"/>
      <c r="S29" s="2"/>
      <c r="T29" s="2"/>
      <c r="U29" s="2"/>
      <c r="V29" s="2"/>
      <c r="W29" s="2"/>
      <c r="X29" s="2"/>
      <c r="Y29" s="2"/>
      <c r="Z29" s="2"/>
      <c r="AA29" s="2"/>
      <c r="AB29" s="2"/>
      <c r="AC29" s="2"/>
      <c r="AD29" s="2"/>
      <c r="AE29" s="2"/>
      <c r="AF29" s="2"/>
      <c r="AG29" s="2"/>
      <c r="AH29" s="2"/>
      <c r="AI29" s="2"/>
      <c r="AJ29" s="2"/>
      <c r="AK29" s="82" t="s">
        <v>39</v>
      </c>
      <c r="AL29" s="82"/>
      <c r="AM29" s="82"/>
      <c r="AN29" s="13" t="str">
        <f>IF(AN19="-",AN19,IF(AN19&gt;=0.285,"○","×"))</f>
        <v>-</v>
      </c>
      <c r="AO29" s="82" t="s">
        <v>39</v>
      </c>
      <c r="AP29" s="82"/>
      <c r="AQ29" s="82"/>
      <c r="AR29" s="13" t="str">
        <f>IF(AR19="-",AR19,IF(AR19&gt;=0.285,"○","×"))</f>
        <v>○</v>
      </c>
      <c r="AS29" s="82" t="s">
        <v>38</v>
      </c>
      <c r="AT29" s="82"/>
      <c r="AU29" s="82"/>
      <c r="AV29" s="13" t="str">
        <f t="shared" ref="AV29" si="20">IF(AV19="-",AV19,IF(AV19&gt;=0.285,"○","×"))</f>
        <v>○</v>
      </c>
      <c r="AW29" s="82" t="s">
        <v>38</v>
      </c>
      <c r="AX29" s="82"/>
      <c r="AY29" s="82"/>
      <c r="AZ29" s="13" t="str">
        <f t="shared" ref="AZ29" si="21">IF(AZ19="-",AZ19,IF(AZ19&gt;=0.285,"○","×"))</f>
        <v>○</v>
      </c>
      <c r="BA29" s="82" t="s">
        <v>38</v>
      </c>
      <c r="BB29" s="82"/>
      <c r="BC29" s="82"/>
      <c r="BD29" s="13" t="str">
        <f t="shared" ref="BD29" si="22">IF(BD19="-",BD19,IF(BD19&gt;=0.285,"○","×"))</f>
        <v>○</v>
      </c>
      <c r="BE29" s="82" t="s">
        <v>38</v>
      </c>
      <c r="BF29" s="82"/>
      <c r="BG29" s="82"/>
      <c r="BH29" s="40" t="s">
        <v>59</v>
      </c>
    </row>
    <row r="30" spans="4:72" ht="18">
      <c r="E30" s="2"/>
      <c r="F30" s="2"/>
      <c r="G30" s="2"/>
      <c r="H30" s="2"/>
      <c r="I30" s="2"/>
      <c r="J30" s="2"/>
      <c r="K30" s="2"/>
      <c r="L30" s="2"/>
      <c r="M30" s="2"/>
      <c r="N30" s="2"/>
      <c r="O30" s="2"/>
      <c r="P30" s="2"/>
      <c r="Q30" s="2"/>
      <c r="R30" s="2"/>
      <c r="S30" s="2"/>
      <c r="T30" s="2"/>
      <c r="U30" s="2"/>
      <c r="V30" s="2"/>
      <c r="W30" s="2"/>
      <c r="X30" s="2"/>
      <c r="Y30" s="2"/>
      <c r="Z30" s="2"/>
      <c r="AA30" s="2"/>
      <c r="AB30" s="2"/>
      <c r="AC30" s="2"/>
      <c r="AD30" s="2"/>
      <c r="AE30" s="2"/>
      <c r="AF30" s="2"/>
      <c r="AG30" s="2"/>
      <c r="AH30" s="2"/>
      <c r="AI30" s="2"/>
      <c r="AJ30" s="2"/>
      <c r="AK30" s="2"/>
      <c r="AL30" s="2"/>
      <c r="AM30" s="2"/>
      <c r="AN30" s="2"/>
      <c r="AO30" s="2"/>
      <c r="AP30" s="2"/>
      <c r="AQ30" s="2"/>
      <c r="AR30" s="2"/>
      <c r="AS30" s="2"/>
      <c r="AT30" s="2"/>
      <c r="AU30" s="2"/>
      <c r="AV30" s="2"/>
      <c r="AW30" s="2"/>
      <c r="AX30" s="2"/>
      <c r="AY30" s="2"/>
      <c r="AZ30" s="2"/>
      <c r="BA30" s="2"/>
      <c r="BB30" s="2"/>
      <c r="BC30" s="2"/>
      <c r="BD30" s="2"/>
      <c r="BE30" s="2"/>
      <c r="BF30" s="2"/>
      <c r="BG30" s="2"/>
      <c r="BH30" s="2"/>
      <c r="BI30" s="2"/>
      <c r="BJ30" s="2"/>
      <c r="BK30" s="2"/>
      <c r="BL30" s="2"/>
    </row>
    <row r="31" spans="4:72" ht="18.75" customHeight="1">
      <c r="D31" s="2" t="s">
        <v>57</v>
      </c>
      <c r="E31" s="2"/>
      <c r="F31" s="2"/>
      <c r="G31" s="2"/>
      <c r="H31" s="2"/>
      <c r="I31" s="2"/>
      <c r="J31" s="2"/>
      <c r="K31" s="2"/>
      <c r="L31" s="2"/>
      <c r="M31" s="2"/>
      <c r="N31" s="2"/>
      <c r="O31" s="2"/>
      <c r="P31" s="2"/>
      <c r="Q31" s="2"/>
      <c r="R31" s="2"/>
      <c r="S31" s="2"/>
      <c r="T31" s="2"/>
      <c r="U31" s="2"/>
      <c r="V31" s="2"/>
      <c r="W31" s="2"/>
      <c r="X31" s="2"/>
      <c r="Y31" s="2"/>
      <c r="Z31" s="2"/>
      <c r="AA31" s="2"/>
      <c r="AB31" s="2"/>
      <c r="AC31" s="2"/>
      <c r="AD31" s="2"/>
      <c r="AE31" s="2"/>
      <c r="AF31" s="2"/>
      <c r="AG31" s="2"/>
      <c r="AH31" s="2"/>
      <c r="AI31" s="2"/>
      <c r="AJ31" s="2"/>
      <c r="AK31" s="2"/>
      <c r="AL31" s="2"/>
      <c r="AM31" s="2"/>
      <c r="AN31" s="2"/>
      <c r="AO31" s="2"/>
      <c r="AP31" s="2"/>
      <c r="AQ31" s="2"/>
      <c r="AR31" s="2"/>
      <c r="AS31" s="2"/>
      <c r="AT31" s="2"/>
      <c r="AU31" s="2"/>
      <c r="AV31" s="2"/>
      <c r="AW31" s="2"/>
      <c r="AX31" s="2"/>
      <c r="AY31" s="2"/>
      <c r="AZ31" s="2"/>
      <c r="BA31" s="2"/>
      <c r="BB31" s="2"/>
      <c r="BC31" s="2"/>
      <c r="BD31" s="2"/>
      <c r="BE31" s="2"/>
      <c r="BF31" s="2"/>
      <c r="BG31" s="2"/>
      <c r="BH31" s="2"/>
      <c r="BI31" s="2"/>
      <c r="BJ31" s="2"/>
      <c r="BK31" s="2"/>
      <c r="BL31" s="2"/>
    </row>
    <row r="32" spans="4:72" ht="18.75" customHeight="1">
      <c r="D32" s="3" t="s">
        <v>12</v>
      </c>
      <c r="E32" s="3"/>
      <c r="F32" s="3"/>
      <c r="G32" s="3"/>
      <c r="H32" s="3"/>
      <c r="I32" s="3"/>
      <c r="J32" s="3"/>
      <c r="K32" s="3"/>
      <c r="L32" s="3"/>
      <c r="M32" s="3"/>
      <c r="N32" s="3"/>
      <c r="O32" s="3"/>
      <c r="P32" s="3"/>
      <c r="Q32" s="3"/>
      <c r="R32" s="3"/>
      <c r="S32" s="3"/>
      <c r="T32" s="3"/>
      <c r="U32" s="3"/>
      <c r="V32" s="3"/>
      <c r="W32" s="3"/>
      <c r="X32" s="3"/>
      <c r="Y32" s="3"/>
      <c r="Z32" s="3"/>
      <c r="AA32" s="3"/>
      <c r="AB32" s="3"/>
      <c r="AC32" s="3"/>
      <c r="AD32" s="3"/>
      <c r="AE32" s="3"/>
      <c r="AF32" s="3"/>
      <c r="AG32" s="2"/>
      <c r="AH32" s="2"/>
      <c r="AI32" s="2"/>
      <c r="AJ32" s="2"/>
      <c r="AK32" s="2"/>
      <c r="AL32" s="2"/>
      <c r="AM32" s="2"/>
      <c r="AN32" s="2"/>
      <c r="AO32" s="2"/>
      <c r="AP32" s="2"/>
      <c r="AQ32" s="2"/>
      <c r="AR32" s="2"/>
      <c r="AS32" s="2"/>
      <c r="AT32" s="2"/>
      <c r="AU32" s="2"/>
      <c r="AV32" s="2"/>
      <c r="AW32" s="2"/>
      <c r="AX32" s="2"/>
      <c r="AY32" s="2"/>
      <c r="AZ32" s="2"/>
      <c r="BA32" s="2"/>
      <c r="BB32" s="2"/>
      <c r="BC32" s="2"/>
      <c r="BD32" s="2"/>
      <c r="BE32" s="2"/>
      <c r="BF32" s="2"/>
      <c r="BG32" s="2"/>
      <c r="BH32" s="2"/>
      <c r="BI32" s="2"/>
      <c r="BJ32" s="2"/>
      <c r="BK32" s="2"/>
      <c r="BL32" s="2"/>
    </row>
    <row r="33" spans="4:72" ht="18">
      <c r="D33" s="2" t="s">
        <v>55</v>
      </c>
      <c r="E33" s="2"/>
      <c r="F33" s="2"/>
      <c r="G33" s="2"/>
      <c r="H33" s="2"/>
      <c r="I33" s="2"/>
      <c r="J33" s="2"/>
      <c r="K33" s="2"/>
      <c r="L33" s="2"/>
      <c r="M33" s="2"/>
      <c r="N33" s="2"/>
      <c r="O33" s="2"/>
      <c r="P33" s="2"/>
      <c r="Q33" s="2"/>
      <c r="R33" s="2"/>
      <c r="S33" s="2"/>
      <c r="T33" s="2"/>
      <c r="U33" s="2"/>
      <c r="V33" s="2"/>
      <c r="W33" s="2"/>
      <c r="X33" s="2"/>
      <c r="Y33" s="2"/>
      <c r="Z33" s="2"/>
      <c r="AA33" s="2"/>
      <c r="AB33" s="2"/>
      <c r="AC33" s="2"/>
      <c r="AD33" s="2"/>
      <c r="AE33" s="2"/>
      <c r="AF33" s="2"/>
      <c r="AG33" s="2"/>
      <c r="AH33" s="2"/>
      <c r="AI33" s="2"/>
      <c r="AJ33" s="2"/>
      <c r="AK33" s="2"/>
      <c r="AL33" s="2"/>
      <c r="AM33" s="2"/>
      <c r="AN33" s="2"/>
      <c r="AO33" s="2"/>
      <c r="AP33" s="2"/>
      <c r="AQ33" s="2"/>
      <c r="AR33" s="2"/>
      <c r="AS33" s="2"/>
      <c r="AT33" s="2"/>
      <c r="AU33" s="2"/>
      <c r="AV33" s="2"/>
      <c r="AW33" s="2"/>
      <c r="AX33" s="2"/>
      <c r="AY33" s="2"/>
      <c r="AZ33" s="2"/>
      <c r="BA33" s="2"/>
      <c r="BB33" s="2"/>
      <c r="BC33" s="2"/>
      <c r="BD33" s="2"/>
      <c r="BE33" s="2"/>
      <c r="BF33" s="2"/>
      <c r="BG33" s="2"/>
      <c r="BH33" s="2"/>
      <c r="BI33" s="2"/>
      <c r="BJ33" s="2"/>
      <c r="BK33" s="2"/>
      <c r="BL33" s="2"/>
    </row>
    <row r="34" spans="4:72" ht="18">
      <c r="D34" s="2" t="s">
        <v>11</v>
      </c>
      <c r="E34" s="2"/>
      <c r="F34" s="2"/>
      <c r="G34" s="2"/>
      <c r="H34" s="2"/>
      <c r="I34" s="2"/>
      <c r="J34" s="2"/>
      <c r="K34" s="2"/>
      <c r="L34" s="2"/>
      <c r="M34" s="2"/>
      <c r="N34" s="2"/>
      <c r="O34" s="2"/>
      <c r="P34" s="2"/>
      <c r="Q34" s="2"/>
      <c r="R34" s="2"/>
      <c r="S34" s="2"/>
      <c r="T34" s="2"/>
      <c r="U34" s="2"/>
      <c r="V34" s="2"/>
      <c r="W34" s="2"/>
      <c r="X34" s="2"/>
      <c r="Y34" s="2"/>
      <c r="Z34" s="2"/>
      <c r="AA34" s="2"/>
      <c r="AB34" s="2"/>
      <c r="AC34" s="2"/>
      <c r="AD34" s="2"/>
      <c r="AE34" s="2"/>
      <c r="AF34" s="2"/>
      <c r="AG34" s="2"/>
      <c r="AH34" s="2"/>
      <c r="AI34" s="2"/>
      <c r="AJ34" s="2"/>
      <c r="AK34" s="2"/>
      <c r="AL34" s="2"/>
      <c r="AM34" s="2"/>
      <c r="AN34" s="2"/>
      <c r="AO34" s="2"/>
      <c r="AP34" s="2"/>
      <c r="AQ34" s="2"/>
      <c r="AR34" s="2"/>
      <c r="AS34" s="2"/>
      <c r="AT34" s="2"/>
      <c r="AU34" s="2"/>
      <c r="AV34" s="2"/>
      <c r="AW34" s="2"/>
      <c r="AX34" s="2"/>
      <c r="AY34" s="2"/>
      <c r="AZ34" s="2"/>
      <c r="BA34" s="2"/>
      <c r="BB34" s="2"/>
      <c r="BC34" s="2"/>
      <c r="BD34" s="2"/>
      <c r="BE34" s="2"/>
      <c r="BF34" s="2"/>
      <c r="BG34" s="2"/>
      <c r="BH34" s="2"/>
      <c r="BI34" s="2"/>
      <c r="BJ34" s="2"/>
      <c r="BK34" s="2"/>
      <c r="BL34" s="2"/>
    </row>
    <row r="35" spans="4:72" ht="20.399999999999999">
      <c r="BN35" ph="1"/>
      <c r="BP35" ph="1"/>
      <c r="BR35" ph="1"/>
      <c r="BT35" ph="1"/>
    </row>
    <row r="36" spans="4:72" ht="20.399999999999999">
      <c r="BN36" ph="1"/>
      <c r="BP36" ph="1"/>
      <c r="BR36" ph="1"/>
      <c r="BT36" ph="1"/>
    </row>
    <row r="37" spans="4:72" ht="20.399999999999999">
      <c r="BN37" ph="1"/>
      <c r="BP37" ph="1"/>
      <c r="BR37" ph="1"/>
      <c r="BT37" ph="1"/>
    </row>
    <row r="38" spans="4:72" ht="20.399999999999999">
      <c r="BN38" ph="1"/>
      <c r="BP38" ph="1"/>
      <c r="BR38" ph="1"/>
      <c r="BT38" ph="1"/>
    </row>
    <row r="39" spans="4:72" ht="20.399999999999999">
      <c r="BN39" ph="1"/>
      <c r="BP39" ph="1"/>
      <c r="BR39" ph="1"/>
      <c r="BT39" ph="1"/>
    </row>
  </sheetData>
  <mergeCells count="70">
    <mergeCell ref="BA29:BC29"/>
    <mergeCell ref="BE29:BG29"/>
    <mergeCell ref="AK29:AM29"/>
    <mergeCell ref="AO29:AQ29"/>
    <mergeCell ref="AS29:AU29"/>
    <mergeCell ref="AW29:AY29"/>
    <mergeCell ref="BE14:BH14"/>
    <mergeCell ref="AT15:AT16"/>
    <mergeCell ref="AF2:AG2"/>
    <mergeCell ref="AF3:AG3"/>
    <mergeCell ref="AK14:AN14"/>
    <mergeCell ref="AY15:AY16"/>
    <mergeCell ref="AU15:AU16"/>
    <mergeCell ref="AV15:AV16"/>
    <mergeCell ref="AW15:AW16"/>
    <mergeCell ref="AX15:AX16"/>
    <mergeCell ref="AZ15:AZ16"/>
    <mergeCell ref="BA15:BA16"/>
    <mergeCell ref="BB15:BB16"/>
    <mergeCell ref="BE15:BE16"/>
    <mergeCell ref="BF15:BF16"/>
    <mergeCell ref="BH15:BH16"/>
    <mergeCell ref="BH19:BH28"/>
    <mergeCell ref="BG15:BG16"/>
    <mergeCell ref="AN15:AN16"/>
    <mergeCell ref="AO15:AO16"/>
    <mergeCell ref="AP15:AP16"/>
    <mergeCell ref="AQ15:AQ16"/>
    <mergeCell ref="AR15:AR16"/>
    <mergeCell ref="AS15:AS16"/>
    <mergeCell ref="AN19:AN28"/>
    <mergeCell ref="AR19:AR28"/>
    <mergeCell ref="AV19:AV28"/>
    <mergeCell ref="AZ19:AZ28"/>
    <mergeCell ref="BD19:BD28"/>
    <mergeCell ref="F14:K15"/>
    <mergeCell ref="L14:L15"/>
    <mergeCell ref="M14:N15"/>
    <mergeCell ref="BC15:BC16"/>
    <mergeCell ref="BD15:BD16"/>
    <mergeCell ref="AO14:AR14"/>
    <mergeCell ref="AS14:AV14"/>
    <mergeCell ref="AW14:AZ14"/>
    <mergeCell ref="AK15:AK16"/>
    <mergeCell ref="AL15:AL16"/>
    <mergeCell ref="AM15:AM16"/>
    <mergeCell ref="BA14:BD14"/>
    <mergeCell ref="D8:F8"/>
    <mergeCell ref="G8:U8"/>
    <mergeCell ref="D9:F9"/>
    <mergeCell ref="G9:U9"/>
    <mergeCell ref="D10:F10"/>
    <mergeCell ref="G10:M10"/>
    <mergeCell ref="O10:U10"/>
    <mergeCell ref="D18:E18"/>
    <mergeCell ref="D14:D17"/>
    <mergeCell ref="E14:E17"/>
    <mergeCell ref="Y8:AH8"/>
    <mergeCell ref="Y9:AC9"/>
    <mergeCell ref="AD9:AH9"/>
    <mergeCell ref="Y10:AC10"/>
    <mergeCell ref="AD10:AH10"/>
    <mergeCell ref="O14:P15"/>
    <mergeCell ref="Q14:AJ15"/>
    <mergeCell ref="D11:G11"/>
    <mergeCell ref="H11:L11"/>
    <mergeCell ref="M11:P11"/>
    <mergeCell ref="Q11:U11"/>
    <mergeCell ref="D12:F12"/>
    <mergeCell ref="G12:U12"/>
  </mergeCells>
  <phoneticPr fontId="5"/>
  <conditionalFormatting sqref="F16:AJ17">
    <cfRule type="expression" dxfId="47" priority="7">
      <formula>WEEKDAY(F16)=1</formula>
    </cfRule>
  </conditionalFormatting>
  <conditionalFormatting sqref="F19:AJ28">
    <cfRule type="expression" dxfId="46" priority="3">
      <formula>F19="休"</formula>
    </cfRule>
    <cfRule type="expression" dxfId="45" priority="4">
      <formula>F19="工"</formula>
    </cfRule>
    <cfRule type="expression" dxfId="44" priority="5">
      <formula>F19="×"</formula>
    </cfRule>
  </conditionalFormatting>
  <dataValidations count="1">
    <dataValidation type="list" allowBlank="1" showInputMessage="1" showErrorMessage="1" sqref="F19:AJ28" xr:uid="{CC2CF8FA-2D3B-4783-A8F8-FCF5EBF4AB42}">
      <formula1>$BJ$8:$BJ$10</formula1>
    </dataValidation>
  </dataValidations>
  <pageMargins left="0.25" right="0.25" top="0.75" bottom="0.75" header="0.3" footer="0.3"/>
  <pageSetup paperSize="9" scale="47" orientation="landscape" r:id="rId1"/>
  <drawing r:id="rId2"/>
  <legacyDrawing r:id="rId3"/>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FED82F2-D6CF-444B-8983-C03DA79AAD9A}">
  <sheetPr>
    <tabColor rgb="FFFF0000"/>
    <pageSetUpPr fitToPage="1"/>
  </sheetPr>
  <dimension ref="D2:BT39"/>
  <sheetViews>
    <sheetView showGridLines="0" view="pageBreakPreview" topLeftCell="A3" zoomScale="70" zoomScaleNormal="100" zoomScaleSheetLayoutView="70" workbookViewId="0">
      <selection activeCell="AJ11" sqref="AJ11"/>
    </sheetView>
  </sheetViews>
  <sheetFormatPr defaultRowHeight="13.2"/>
  <cols>
    <col min="3" max="3" width="3.33203125" bestFit="1" customWidth="1"/>
    <col min="4" max="4" width="18.6640625" customWidth="1"/>
    <col min="5" max="5" width="10.6640625" customWidth="1"/>
    <col min="6" max="36" width="3.6640625" customWidth="1"/>
    <col min="37" max="38" width="5.21875" customWidth="1"/>
    <col min="39" max="39" width="7.109375" customWidth="1"/>
    <col min="40" max="40" width="8.44140625" bestFit="1" customWidth="1"/>
    <col min="41" max="42" width="5.21875" customWidth="1"/>
    <col min="43" max="43" width="8.44140625" customWidth="1"/>
    <col min="44" max="44" width="7.77734375" customWidth="1"/>
    <col min="45" max="46" width="5.21875" customWidth="1"/>
    <col min="47" max="47" width="7.88671875" customWidth="1"/>
    <col min="48" max="48" width="8.109375" customWidth="1"/>
    <col min="49" max="50" width="5.21875" customWidth="1"/>
    <col min="51" max="51" width="7.88671875" customWidth="1"/>
    <col min="52" max="52" width="8.109375" customWidth="1"/>
    <col min="53" max="54" width="5.21875" customWidth="1"/>
    <col min="55" max="55" width="7.88671875" customWidth="1"/>
    <col min="56" max="56" width="8.109375" customWidth="1"/>
    <col min="57" max="58" width="5.21875" bestFit="1" customWidth="1"/>
    <col min="59" max="59" width="10.44140625" customWidth="1"/>
    <col min="60" max="60" width="8.44140625" bestFit="1" customWidth="1"/>
    <col min="61" max="62" width="6.6640625" customWidth="1"/>
    <col min="63" max="63" width="8.109375" customWidth="1"/>
    <col min="64" max="64" width="8.44140625" bestFit="1" customWidth="1"/>
  </cols>
  <sheetData>
    <row r="2" spans="4:64">
      <c r="N2" s="7"/>
      <c r="AE2" s="21"/>
      <c r="AF2" s="79"/>
      <c r="AG2" s="79"/>
      <c r="AH2" s="22"/>
    </row>
    <row r="3" spans="4:64">
      <c r="AE3" s="21"/>
      <c r="AF3" s="80"/>
      <c r="AG3" s="79"/>
      <c r="AH3" s="22"/>
    </row>
    <row r="6" spans="4:64" ht="18.75" customHeight="1">
      <c r="D6" s="1" t="s">
        <v>56</v>
      </c>
      <c r="O6" s="9"/>
      <c r="P6" s="9"/>
      <c r="Q6" s="9"/>
      <c r="R6" s="9"/>
      <c r="S6" s="9"/>
      <c r="T6" s="9"/>
      <c r="U6" s="9"/>
      <c r="V6" s="9"/>
      <c r="W6" s="9"/>
      <c r="X6" s="9"/>
      <c r="Y6" s="9"/>
      <c r="Z6" s="9"/>
      <c r="AA6" s="9"/>
      <c r="AB6" s="9"/>
      <c r="AC6" s="9"/>
      <c r="AD6" s="9"/>
    </row>
    <row r="7" spans="4:64" ht="13.5" customHeight="1">
      <c r="N7" s="8"/>
      <c r="BJ7" s="6" t="s">
        <v>7</v>
      </c>
    </row>
    <row r="8" spans="4:64" ht="18">
      <c r="D8" s="60" t="s">
        <v>20</v>
      </c>
      <c r="E8" s="60"/>
      <c r="F8" s="60"/>
      <c r="G8" s="62" t="str">
        <f>'様式２（記入例） (1ヶ月目)'!G8</f>
        <v>〇〇工事</v>
      </c>
      <c r="H8" s="62"/>
      <c r="I8" s="62"/>
      <c r="J8" s="62"/>
      <c r="K8" s="62"/>
      <c r="L8" s="62"/>
      <c r="M8" s="62"/>
      <c r="N8" s="62"/>
      <c r="O8" s="62"/>
      <c r="P8" s="62"/>
      <c r="Q8" s="62"/>
      <c r="R8" s="62"/>
      <c r="S8" s="62"/>
      <c r="T8" s="62"/>
      <c r="U8" s="62"/>
      <c r="V8" s="2"/>
      <c r="W8" s="2"/>
      <c r="X8" s="2"/>
      <c r="Y8" s="52" t="s">
        <v>42</v>
      </c>
      <c r="Z8" s="52"/>
      <c r="AA8" s="52"/>
      <c r="AB8" s="52"/>
      <c r="AC8" s="52"/>
      <c r="AD8" s="52"/>
      <c r="AE8" s="52"/>
      <c r="AF8" s="52"/>
      <c r="AG8" s="52"/>
      <c r="AH8" s="52"/>
      <c r="AI8" s="2"/>
      <c r="AJ8" s="2"/>
      <c r="AK8" s="2"/>
      <c r="AL8" s="2"/>
      <c r="AM8" s="2"/>
      <c r="AN8" s="2"/>
      <c r="AO8" s="2"/>
      <c r="AP8" s="2"/>
      <c r="AQ8" s="2"/>
      <c r="AR8" s="2"/>
      <c r="AS8" s="2"/>
      <c r="AT8" s="2"/>
      <c r="AU8" s="2"/>
      <c r="AV8" s="2"/>
      <c r="AW8" s="2"/>
      <c r="AX8" s="2"/>
      <c r="AY8" s="2"/>
      <c r="AZ8" s="2"/>
      <c r="BA8" s="2"/>
      <c r="BB8" s="2"/>
      <c r="BC8" s="2"/>
      <c r="BD8" s="2"/>
      <c r="BE8" s="2"/>
      <c r="BF8" s="2"/>
      <c r="BG8" s="2"/>
      <c r="BH8" s="2"/>
      <c r="BI8" s="2"/>
      <c r="BJ8" s="5" t="s">
        <v>37</v>
      </c>
    </row>
    <row r="9" spans="4:64" ht="18">
      <c r="D9" s="60" t="s">
        <v>21</v>
      </c>
      <c r="E9" s="60"/>
      <c r="F9" s="60"/>
      <c r="G9" s="62" t="str">
        <f>'様式２（記入例） (1ヶ月目)'!G9</f>
        <v>さいたま市</v>
      </c>
      <c r="H9" s="62"/>
      <c r="I9" s="62"/>
      <c r="J9" s="62"/>
      <c r="K9" s="62"/>
      <c r="L9" s="62"/>
      <c r="M9" s="62"/>
      <c r="N9" s="62"/>
      <c r="O9" s="62"/>
      <c r="P9" s="62"/>
      <c r="Q9" s="62"/>
      <c r="R9" s="62"/>
      <c r="S9" s="62"/>
      <c r="T9" s="62"/>
      <c r="U9" s="62"/>
      <c r="V9" s="2"/>
      <c r="W9" s="2"/>
      <c r="X9" s="2"/>
      <c r="Y9" s="53" t="s">
        <v>69</v>
      </c>
      <c r="Z9" s="54"/>
      <c r="AA9" s="54"/>
      <c r="AB9" s="54"/>
      <c r="AC9" s="55"/>
      <c r="AD9" s="53" t="str">
        <f>IF(COUNTIF(AK29:BD29,"×")&gt;0,"未達成","達成")</f>
        <v>達成</v>
      </c>
      <c r="AE9" s="54"/>
      <c r="AF9" s="54"/>
      <c r="AG9" s="54"/>
      <c r="AH9" s="55"/>
      <c r="AI9" s="2"/>
      <c r="AJ9" s="2"/>
      <c r="AK9" s="2"/>
      <c r="AL9" s="2"/>
      <c r="AM9" s="2"/>
      <c r="AN9" s="2"/>
      <c r="AO9" s="2"/>
      <c r="AP9" s="2"/>
      <c r="AQ9" s="2"/>
      <c r="AR9" s="2"/>
      <c r="AS9" s="2"/>
      <c r="AT9" s="2"/>
      <c r="AU9" s="2"/>
      <c r="AV9" s="2"/>
      <c r="AW9" s="2"/>
      <c r="AX9" s="2"/>
      <c r="AY9" s="2"/>
      <c r="AZ9" s="2"/>
      <c r="BA9" s="2"/>
      <c r="BB9" s="2"/>
      <c r="BC9" s="2"/>
      <c r="BD9" s="2"/>
      <c r="BE9" s="2"/>
      <c r="BF9" s="2"/>
      <c r="BG9" s="2"/>
      <c r="BH9" s="2"/>
      <c r="BI9" s="2"/>
      <c r="BJ9" s="19" t="s">
        <v>5</v>
      </c>
    </row>
    <row r="10" spans="4:64" ht="18">
      <c r="D10" s="60" t="s">
        <v>22</v>
      </c>
      <c r="E10" s="60"/>
      <c r="F10" s="60"/>
      <c r="G10" s="61">
        <f>'様式２（記入例） (1ヶ月目)'!G10</f>
        <v>45931</v>
      </c>
      <c r="H10" s="61"/>
      <c r="I10" s="61"/>
      <c r="J10" s="61"/>
      <c r="K10" s="61"/>
      <c r="L10" s="61"/>
      <c r="M10" s="61"/>
      <c r="N10" s="17" t="s">
        <v>23</v>
      </c>
      <c r="O10" s="61">
        <f>'様式２（記入例） (1ヶ月目)'!O10</f>
        <v>46295</v>
      </c>
      <c r="P10" s="61"/>
      <c r="Q10" s="61"/>
      <c r="R10" s="61"/>
      <c r="S10" s="61"/>
      <c r="T10" s="61"/>
      <c r="U10" s="61"/>
      <c r="V10" s="2"/>
      <c r="W10" s="2"/>
      <c r="X10" s="2"/>
      <c r="Y10" s="53" t="s">
        <v>41</v>
      </c>
      <c r="Z10" s="54"/>
      <c r="AA10" s="54"/>
      <c r="AB10" s="54"/>
      <c r="AC10" s="55"/>
      <c r="AD10" s="53" t="str">
        <f>IF(COUNTIF(BH29,"×")&gt;0,"未達成","達成")</f>
        <v>達成</v>
      </c>
      <c r="AE10" s="54"/>
      <c r="AF10" s="54"/>
      <c r="AG10" s="54"/>
      <c r="AH10" s="55"/>
      <c r="AI10" s="2"/>
      <c r="AJ10" s="2"/>
      <c r="AK10" s="2"/>
      <c r="AL10" s="2"/>
      <c r="AM10" s="2"/>
      <c r="AN10" s="2"/>
      <c r="AO10" s="2"/>
      <c r="AP10" s="2"/>
      <c r="AQ10" s="2"/>
      <c r="AR10" s="2"/>
      <c r="AS10" s="2"/>
      <c r="AT10" s="2"/>
      <c r="AU10" s="2"/>
      <c r="AV10" s="2"/>
      <c r="AW10" s="2"/>
      <c r="AX10" s="2"/>
      <c r="AY10" s="2"/>
      <c r="AZ10" s="2"/>
      <c r="BA10" s="2"/>
      <c r="BB10" s="2"/>
      <c r="BC10" s="2"/>
      <c r="BD10" s="2"/>
      <c r="BE10" s="2"/>
      <c r="BF10" s="2"/>
      <c r="BG10" s="2"/>
      <c r="BH10" s="2"/>
      <c r="BI10" s="2"/>
      <c r="BJ10" s="6" t="s">
        <v>30</v>
      </c>
    </row>
    <row r="11" spans="4:64" ht="18">
      <c r="D11" s="60" t="s">
        <v>24</v>
      </c>
      <c r="E11" s="60"/>
      <c r="F11" s="60"/>
      <c r="G11" s="60"/>
      <c r="H11" s="61">
        <f>'様式２（記入例） (1ヶ月目)'!H11</f>
        <v>45931</v>
      </c>
      <c r="I11" s="61"/>
      <c r="J11" s="61"/>
      <c r="K11" s="61"/>
      <c r="L11" s="61"/>
      <c r="M11" s="60" t="s">
        <v>25</v>
      </c>
      <c r="N11" s="60"/>
      <c r="O11" s="60"/>
      <c r="P11" s="60"/>
      <c r="Q11" s="61">
        <f>'様式２（記入例） (1ヶ月目)'!Q11</f>
        <v>46295</v>
      </c>
      <c r="R11" s="61"/>
      <c r="S11" s="61"/>
      <c r="T11" s="61"/>
      <c r="U11" s="61"/>
      <c r="V11" s="2"/>
      <c r="W11" s="2"/>
      <c r="X11" s="2"/>
      <c r="Y11" s="2"/>
      <c r="Z11" s="2"/>
      <c r="AA11" s="2"/>
      <c r="AB11" s="2"/>
      <c r="AC11" s="2"/>
      <c r="AD11" s="2"/>
      <c r="AE11" s="2"/>
      <c r="AF11" s="2"/>
      <c r="AG11" s="2"/>
      <c r="AH11" s="2"/>
      <c r="AI11" s="2"/>
      <c r="AJ11" s="2"/>
      <c r="AK11" s="2"/>
      <c r="AL11" s="2"/>
      <c r="AM11" s="2"/>
      <c r="AN11" s="2"/>
      <c r="AO11" s="2"/>
      <c r="AP11" s="2"/>
      <c r="AQ11" s="2"/>
      <c r="AR11" s="2"/>
      <c r="AS11" s="2"/>
      <c r="AT11" s="2"/>
      <c r="AU11" s="2"/>
      <c r="AV11" s="2"/>
      <c r="AW11" s="2"/>
      <c r="AX11" s="2"/>
      <c r="AY11" s="2"/>
    </row>
    <row r="12" spans="4:64" ht="18">
      <c r="D12" s="60" t="s">
        <v>26</v>
      </c>
      <c r="E12" s="60"/>
      <c r="F12" s="60"/>
      <c r="G12" s="62" t="str">
        <f>'様式２（記入例） (1ヶ月目)'!G12</f>
        <v>○○建設株式会社</v>
      </c>
      <c r="H12" s="62"/>
      <c r="I12" s="62"/>
      <c r="J12" s="62"/>
      <c r="K12" s="62"/>
      <c r="L12" s="62"/>
      <c r="M12" s="62"/>
      <c r="N12" s="62"/>
      <c r="O12" s="62"/>
      <c r="P12" s="62"/>
      <c r="Q12" s="62"/>
      <c r="R12" s="62"/>
      <c r="S12" s="62"/>
      <c r="T12" s="62"/>
      <c r="U12" s="62"/>
      <c r="V12" s="2"/>
      <c r="W12" s="2"/>
      <c r="X12" s="2"/>
      <c r="Y12" s="2"/>
      <c r="Z12" s="2"/>
      <c r="AA12" s="2"/>
      <c r="AB12" s="2"/>
      <c r="AC12" s="2"/>
      <c r="AD12" s="2"/>
      <c r="AE12" s="2"/>
      <c r="AF12" s="2"/>
      <c r="AG12" s="2"/>
      <c r="AH12" s="2"/>
      <c r="AI12" s="2"/>
      <c r="AJ12" s="2"/>
      <c r="AK12" s="2"/>
      <c r="AL12" s="2"/>
      <c r="AN12" s="3"/>
      <c r="AO12" s="2"/>
      <c r="AP12" s="2"/>
      <c r="AQ12" s="2"/>
      <c r="AR12" s="2"/>
      <c r="AS12" s="2"/>
      <c r="AT12" s="2"/>
      <c r="AU12" s="2"/>
      <c r="AV12" s="2"/>
      <c r="AW12" s="2"/>
      <c r="AX12" s="2"/>
      <c r="AY12" s="2"/>
      <c r="AZ12" s="2"/>
      <c r="BA12" s="2"/>
      <c r="BB12" s="2"/>
      <c r="BC12" s="2"/>
      <c r="BD12" s="2"/>
      <c r="BE12" s="3"/>
      <c r="BF12" s="3"/>
      <c r="BH12" s="3"/>
      <c r="BJ12" s="3"/>
      <c r="BL12" s="3"/>
    </row>
    <row r="13" spans="4:64" ht="18">
      <c r="D13" s="18"/>
      <c r="E13" s="18"/>
      <c r="F13" s="20">
        <f>IFERROR(WEEKNUM(F16,2),"")</f>
        <v>44</v>
      </c>
      <c r="G13" s="20">
        <f t="shared" ref="G13:AJ13" si="0">IFERROR(WEEKNUM(G16,2),"")</f>
        <v>44</v>
      </c>
      <c r="H13" s="20">
        <f t="shared" si="0"/>
        <v>45</v>
      </c>
      <c r="I13" s="20">
        <f t="shared" si="0"/>
        <v>45</v>
      </c>
      <c r="J13" s="20">
        <f t="shared" si="0"/>
        <v>45</v>
      </c>
      <c r="K13" s="20">
        <f t="shared" si="0"/>
        <v>45</v>
      </c>
      <c r="L13" s="20">
        <f t="shared" si="0"/>
        <v>45</v>
      </c>
      <c r="M13" s="20">
        <f t="shared" si="0"/>
        <v>45</v>
      </c>
      <c r="N13" s="20">
        <f t="shared" si="0"/>
        <v>45</v>
      </c>
      <c r="O13" s="20">
        <f t="shared" si="0"/>
        <v>46</v>
      </c>
      <c r="P13" s="20">
        <f t="shared" si="0"/>
        <v>46</v>
      </c>
      <c r="Q13" s="20">
        <f t="shared" si="0"/>
        <v>46</v>
      </c>
      <c r="R13" s="20">
        <f t="shared" si="0"/>
        <v>46</v>
      </c>
      <c r="S13" s="20">
        <f t="shared" si="0"/>
        <v>46</v>
      </c>
      <c r="T13" s="20">
        <f t="shared" si="0"/>
        <v>46</v>
      </c>
      <c r="U13" s="20">
        <f t="shared" si="0"/>
        <v>46</v>
      </c>
      <c r="V13" s="20">
        <f t="shared" si="0"/>
        <v>47</v>
      </c>
      <c r="W13" s="20">
        <f t="shared" si="0"/>
        <v>47</v>
      </c>
      <c r="X13" s="20">
        <f t="shared" si="0"/>
        <v>47</v>
      </c>
      <c r="Y13" s="20">
        <f t="shared" si="0"/>
        <v>47</v>
      </c>
      <c r="Z13" s="20">
        <f t="shared" si="0"/>
        <v>47</v>
      </c>
      <c r="AA13" s="20">
        <f t="shared" si="0"/>
        <v>47</v>
      </c>
      <c r="AB13" s="20">
        <f t="shared" si="0"/>
        <v>47</v>
      </c>
      <c r="AC13" s="20">
        <f t="shared" si="0"/>
        <v>48</v>
      </c>
      <c r="AD13" s="20">
        <f t="shared" si="0"/>
        <v>48</v>
      </c>
      <c r="AE13" s="20">
        <f t="shared" si="0"/>
        <v>48</v>
      </c>
      <c r="AF13" s="20">
        <f t="shared" si="0"/>
        <v>48</v>
      </c>
      <c r="AG13" s="20">
        <f t="shared" si="0"/>
        <v>48</v>
      </c>
      <c r="AH13" s="20">
        <f t="shared" si="0"/>
        <v>48</v>
      </c>
      <c r="AI13" s="20">
        <f t="shared" si="0"/>
        <v>48</v>
      </c>
      <c r="AJ13" s="20" t="str">
        <f t="shared" si="0"/>
        <v/>
      </c>
      <c r="AK13" s="2"/>
      <c r="AL13" s="2"/>
      <c r="AN13" s="3"/>
      <c r="AO13" s="2"/>
      <c r="AP13" s="2"/>
      <c r="AQ13" s="2"/>
      <c r="AR13" s="2"/>
      <c r="AS13" s="2"/>
      <c r="AT13" s="2"/>
      <c r="AU13" s="2"/>
      <c r="AV13" s="2"/>
      <c r="AW13" s="2"/>
      <c r="AX13" s="2"/>
      <c r="AY13" s="2"/>
      <c r="AZ13" s="2"/>
      <c r="BA13" s="2"/>
      <c r="BB13" s="2"/>
      <c r="BC13" s="2"/>
      <c r="BD13" s="2"/>
      <c r="BE13" s="3"/>
      <c r="BF13" s="3"/>
      <c r="BH13" s="3"/>
      <c r="BJ13" s="3"/>
      <c r="BL13" s="3"/>
    </row>
    <row r="14" spans="4:64" ht="18" customHeight="1">
      <c r="D14" s="46" t="s">
        <v>0</v>
      </c>
      <c r="E14" s="49" t="s">
        <v>1</v>
      </c>
      <c r="F14" s="63">
        <f>YEAR(M14)</f>
        <v>2025</v>
      </c>
      <c r="G14" s="64"/>
      <c r="H14" s="64"/>
      <c r="I14" s="64"/>
      <c r="J14" s="64"/>
      <c r="K14" s="64"/>
      <c r="L14" s="67" t="s">
        <v>27</v>
      </c>
      <c r="M14" s="69">
        <f>EDATE('様式２（記入例） (1ヶ月目)'!M$14,1)</f>
        <v>45962</v>
      </c>
      <c r="N14" s="69"/>
      <c r="O14" s="56" t="s">
        <v>28</v>
      </c>
      <c r="P14" s="56"/>
      <c r="Q14" s="56" t="s">
        <v>29</v>
      </c>
      <c r="R14" s="56"/>
      <c r="S14" s="56"/>
      <c r="T14" s="56"/>
      <c r="U14" s="56"/>
      <c r="V14" s="56"/>
      <c r="W14" s="56"/>
      <c r="X14" s="56"/>
      <c r="Y14" s="56"/>
      <c r="Z14" s="56"/>
      <c r="AA14" s="56"/>
      <c r="AB14" s="56"/>
      <c r="AC14" s="56"/>
      <c r="AD14" s="56"/>
      <c r="AE14" s="56"/>
      <c r="AF14" s="56"/>
      <c r="AG14" s="56"/>
      <c r="AH14" s="56"/>
      <c r="AI14" s="56"/>
      <c r="AJ14" s="58"/>
      <c r="AK14" s="81" t="s">
        <v>16</v>
      </c>
      <c r="AL14" s="81"/>
      <c r="AM14" s="81"/>
      <c r="AN14" s="81"/>
      <c r="AO14" s="73" t="s">
        <v>15</v>
      </c>
      <c r="AP14" s="74"/>
      <c r="AQ14" s="74"/>
      <c r="AR14" s="75"/>
      <c r="AS14" s="73" t="s">
        <v>14</v>
      </c>
      <c r="AT14" s="74"/>
      <c r="AU14" s="74"/>
      <c r="AV14" s="75"/>
      <c r="AW14" s="73" t="s">
        <v>13</v>
      </c>
      <c r="AX14" s="74"/>
      <c r="AY14" s="74"/>
      <c r="AZ14" s="75"/>
      <c r="BA14" s="73" t="s">
        <v>17</v>
      </c>
      <c r="BB14" s="74"/>
      <c r="BC14" s="74"/>
      <c r="BD14" s="75"/>
      <c r="BE14" s="44" t="s">
        <v>19</v>
      </c>
      <c r="BF14" s="78"/>
      <c r="BG14" s="78"/>
      <c r="BH14" s="45"/>
    </row>
    <row r="15" spans="4:64" ht="18.75" customHeight="1">
      <c r="D15" s="47"/>
      <c r="E15" s="50"/>
      <c r="F15" s="65"/>
      <c r="G15" s="66"/>
      <c r="H15" s="66"/>
      <c r="I15" s="66"/>
      <c r="J15" s="66"/>
      <c r="K15" s="66"/>
      <c r="L15" s="68"/>
      <c r="M15" s="70"/>
      <c r="N15" s="70"/>
      <c r="O15" s="57"/>
      <c r="P15" s="57"/>
      <c r="Q15" s="57"/>
      <c r="R15" s="57"/>
      <c r="S15" s="57"/>
      <c r="T15" s="57"/>
      <c r="U15" s="57"/>
      <c r="V15" s="57"/>
      <c r="W15" s="57"/>
      <c r="X15" s="57"/>
      <c r="Y15" s="57"/>
      <c r="Z15" s="57"/>
      <c r="AA15" s="57"/>
      <c r="AB15" s="57"/>
      <c r="AC15" s="57"/>
      <c r="AD15" s="57"/>
      <c r="AE15" s="57"/>
      <c r="AF15" s="57"/>
      <c r="AG15" s="57"/>
      <c r="AH15" s="57"/>
      <c r="AI15" s="57"/>
      <c r="AJ15" s="59"/>
      <c r="AK15" s="77" t="s">
        <v>8</v>
      </c>
      <c r="AL15" s="77" t="s">
        <v>6</v>
      </c>
      <c r="AM15" s="77" t="s">
        <v>9</v>
      </c>
      <c r="AN15" s="71" t="s">
        <v>10</v>
      </c>
      <c r="AO15" s="77" t="s">
        <v>8</v>
      </c>
      <c r="AP15" s="77" t="s">
        <v>6</v>
      </c>
      <c r="AQ15" s="77" t="s">
        <v>9</v>
      </c>
      <c r="AR15" s="71" t="s">
        <v>10</v>
      </c>
      <c r="AS15" s="77" t="s">
        <v>8</v>
      </c>
      <c r="AT15" s="77" t="s">
        <v>6</v>
      </c>
      <c r="AU15" s="77" t="s">
        <v>9</v>
      </c>
      <c r="AV15" s="71" t="s">
        <v>10</v>
      </c>
      <c r="AW15" s="77" t="s">
        <v>8</v>
      </c>
      <c r="AX15" s="77" t="s">
        <v>6</v>
      </c>
      <c r="AY15" s="77" t="s">
        <v>9</v>
      </c>
      <c r="AZ15" s="71" t="s">
        <v>10</v>
      </c>
      <c r="BA15" s="77" t="s">
        <v>8</v>
      </c>
      <c r="BB15" s="77" t="s">
        <v>6</v>
      </c>
      <c r="BC15" s="77" t="s">
        <v>9</v>
      </c>
      <c r="BD15" s="71" t="s">
        <v>10</v>
      </c>
      <c r="BE15" s="77" t="s">
        <v>8</v>
      </c>
      <c r="BF15" s="77" t="s">
        <v>6</v>
      </c>
      <c r="BG15" s="77" t="s">
        <v>9</v>
      </c>
      <c r="BH15" s="71" t="s">
        <v>18</v>
      </c>
    </row>
    <row r="16" spans="4:64" ht="16.2" customHeight="1">
      <c r="D16" s="47"/>
      <c r="E16" s="50"/>
      <c r="F16" s="14">
        <f>EOMONTH(M14,-1)+1</f>
        <v>45962</v>
      </c>
      <c r="G16" s="15">
        <f>IF(F16="","",IF(MONTH(F16+1)=MONTH(F16),F16+1,""))</f>
        <v>45963</v>
      </c>
      <c r="H16" s="15">
        <f>IF(G16="","",IF(MONTH(G16+1)=MONTH(G16),G16+1,""))</f>
        <v>45964</v>
      </c>
      <c r="I16" s="15">
        <f t="shared" ref="I16:AJ16" si="1">IF(H16="","",IF(MONTH(H16+1)=MONTH(H16),H16+1,""))</f>
        <v>45965</v>
      </c>
      <c r="J16" s="15">
        <f t="shared" si="1"/>
        <v>45966</v>
      </c>
      <c r="K16" s="15">
        <f t="shared" si="1"/>
        <v>45967</v>
      </c>
      <c r="L16" s="15">
        <f t="shared" si="1"/>
        <v>45968</v>
      </c>
      <c r="M16" s="15">
        <f t="shared" si="1"/>
        <v>45969</v>
      </c>
      <c r="N16" s="15">
        <f>IF(M16="","",IF(MONTH(M16+1)=MONTH(M16),M16+1,""))</f>
        <v>45970</v>
      </c>
      <c r="O16" s="15">
        <f t="shared" si="1"/>
        <v>45971</v>
      </c>
      <c r="P16" s="15">
        <f t="shared" si="1"/>
        <v>45972</v>
      </c>
      <c r="Q16" s="15">
        <f t="shared" si="1"/>
        <v>45973</v>
      </c>
      <c r="R16" s="15">
        <f t="shared" si="1"/>
        <v>45974</v>
      </c>
      <c r="S16" s="15">
        <f>IF(R16="","",IF(MONTH(R16+1)=MONTH(R16),R16+1,""))</f>
        <v>45975</v>
      </c>
      <c r="T16" s="15">
        <f t="shared" si="1"/>
        <v>45976</v>
      </c>
      <c r="U16" s="15">
        <f t="shared" si="1"/>
        <v>45977</v>
      </c>
      <c r="V16" s="15">
        <f t="shared" si="1"/>
        <v>45978</v>
      </c>
      <c r="W16" s="15">
        <f t="shared" si="1"/>
        <v>45979</v>
      </c>
      <c r="X16" s="15">
        <f t="shared" si="1"/>
        <v>45980</v>
      </c>
      <c r="Y16" s="15">
        <f t="shared" si="1"/>
        <v>45981</v>
      </c>
      <c r="Z16" s="15">
        <f t="shared" si="1"/>
        <v>45982</v>
      </c>
      <c r="AA16" s="15">
        <f t="shared" si="1"/>
        <v>45983</v>
      </c>
      <c r="AB16" s="15">
        <f>IF(AA16="","",IF(MONTH(AA16+1)=MONTH(AA16),AA16+1,""))</f>
        <v>45984</v>
      </c>
      <c r="AC16" s="15">
        <f t="shared" si="1"/>
        <v>45985</v>
      </c>
      <c r="AD16" s="15">
        <f t="shared" si="1"/>
        <v>45986</v>
      </c>
      <c r="AE16" s="15">
        <f t="shared" si="1"/>
        <v>45987</v>
      </c>
      <c r="AF16" s="15">
        <f t="shared" si="1"/>
        <v>45988</v>
      </c>
      <c r="AG16" s="15">
        <f t="shared" si="1"/>
        <v>45989</v>
      </c>
      <c r="AH16" s="15">
        <f t="shared" si="1"/>
        <v>45990</v>
      </c>
      <c r="AI16" s="15">
        <f t="shared" si="1"/>
        <v>45991</v>
      </c>
      <c r="AJ16" s="16" t="str">
        <f t="shared" si="1"/>
        <v/>
      </c>
      <c r="AK16" s="82"/>
      <c r="AL16" s="82"/>
      <c r="AM16" s="77"/>
      <c r="AN16" s="72"/>
      <c r="AO16" s="82"/>
      <c r="AP16" s="82"/>
      <c r="AQ16" s="77"/>
      <c r="AR16" s="72"/>
      <c r="AS16" s="82"/>
      <c r="AT16" s="82"/>
      <c r="AU16" s="77"/>
      <c r="AV16" s="72"/>
      <c r="AW16" s="82"/>
      <c r="AX16" s="82"/>
      <c r="AY16" s="77"/>
      <c r="AZ16" s="72"/>
      <c r="BA16" s="82"/>
      <c r="BB16" s="82"/>
      <c r="BC16" s="77"/>
      <c r="BD16" s="72"/>
      <c r="BE16" s="82"/>
      <c r="BF16" s="82"/>
      <c r="BG16" s="77"/>
      <c r="BH16" s="72"/>
    </row>
    <row r="17" spans="4:72" ht="18">
      <c r="D17" s="48"/>
      <c r="E17" s="51"/>
      <c r="F17" s="31">
        <f>F16</f>
        <v>45962</v>
      </c>
      <c r="G17" s="31">
        <f t="shared" ref="G17:AJ17" si="2">G16</f>
        <v>45963</v>
      </c>
      <c r="H17" s="31">
        <f t="shared" si="2"/>
        <v>45964</v>
      </c>
      <c r="I17" s="31">
        <f t="shared" si="2"/>
        <v>45965</v>
      </c>
      <c r="J17" s="31">
        <f t="shared" si="2"/>
        <v>45966</v>
      </c>
      <c r="K17" s="31">
        <f t="shared" si="2"/>
        <v>45967</v>
      </c>
      <c r="L17" s="31">
        <f t="shared" si="2"/>
        <v>45968</v>
      </c>
      <c r="M17" s="31">
        <f t="shared" si="2"/>
        <v>45969</v>
      </c>
      <c r="N17" s="31">
        <f t="shared" si="2"/>
        <v>45970</v>
      </c>
      <c r="O17" s="31">
        <f t="shared" si="2"/>
        <v>45971</v>
      </c>
      <c r="P17" s="31">
        <f t="shared" si="2"/>
        <v>45972</v>
      </c>
      <c r="Q17" s="31">
        <f t="shared" si="2"/>
        <v>45973</v>
      </c>
      <c r="R17" s="31">
        <f t="shared" si="2"/>
        <v>45974</v>
      </c>
      <c r="S17" s="31">
        <f t="shared" si="2"/>
        <v>45975</v>
      </c>
      <c r="T17" s="31">
        <f t="shared" si="2"/>
        <v>45976</v>
      </c>
      <c r="U17" s="31">
        <f t="shared" si="2"/>
        <v>45977</v>
      </c>
      <c r="V17" s="31">
        <f t="shared" si="2"/>
        <v>45978</v>
      </c>
      <c r="W17" s="31">
        <f t="shared" si="2"/>
        <v>45979</v>
      </c>
      <c r="X17" s="31">
        <f t="shared" si="2"/>
        <v>45980</v>
      </c>
      <c r="Y17" s="31">
        <f t="shared" si="2"/>
        <v>45981</v>
      </c>
      <c r="Z17" s="31">
        <f t="shared" si="2"/>
        <v>45982</v>
      </c>
      <c r="AA17" s="31">
        <f t="shared" si="2"/>
        <v>45983</v>
      </c>
      <c r="AB17" s="31">
        <f t="shared" si="2"/>
        <v>45984</v>
      </c>
      <c r="AC17" s="31">
        <f t="shared" si="2"/>
        <v>45985</v>
      </c>
      <c r="AD17" s="31">
        <f t="shared" si="2"/>
        <v>45986</v>
      </c>
      <c r="AE17" s="31">
        <f t="shared" si="2"/>
        <v>45987</v>
      </c>
      <c r="AF17" s="31">
        <f t="shared" si="2"/>
        <v>45988</v>
      </c>
      <c r="AG17" s="31">
        <f t="shared" si="2"/>
        <v>45989</v>
      </c>
      <c r="AH17" s="31">
        <f t="shared" si="2"/>
        <v>45990</v>
      </c>
      <c r="AI17" s="31">
        <f t="shared" si="2"/>
        <v>45991</v>
      </c>
      <c r="AJ17" s="31" t="str">
        <f t="shared" si="2"/>
        <v/>
      </c>
      <c r="AK17" s="32"/>
      <c r="AL17" s="32"/>
      <c r="AM17" s="33"/>
      <c r="AN17" s="34"/>
      <c r="AO17" s="32"/>
      <c r="AP17" s="32"/>
      <c r="AQ17" s="33"/>
      <c r="AR17" s="34"/>
      <c r="AS17" s="32"/>
      <c r="AT17" s="32"/>
      <c r="AU17" s="33"/>
      <c r="AV17" s="34"/>
      <c r="AW17" s="32"/>
      <c r="AX17" s="32"/>
      <c r="AY17" s="33"/>
      <c r="AZ17" s="34"/>
      <c r="BA17" s="32"/>
      <c r="BB17" s="32"/>
      <c r="BC17" s="33"/>
      <c r="BD17" s="34"/>
      <c r="BE17" s="32"/>
      <c r="BF17" s="32"/>
      <c r="BG17" s="33"/>
      <c r="BH17" s="34"/>
    </row>
    <row r="18" spans="4:72" ht="18">
      <c r="D18" s="44" t="s">
        <v>58</v>
      </c>
      <c r="E18" s="45"/>
      <c r="F18" s="30">
        <f>WEEKNUM(F17,2)-WEEKNUM(EOMONTH(F17,-1)+1,2)+1</f>
        <v>1</v>
      </c>
      <c r="G18" s="30">
        <f t="shared" ref="G18:AJ18" si="3">WEEKNUM(G17,2)-WEEKNUM(EOMONTH(G17,-1)+1,2)+1</f>
        <v>1</v>
      </c>
      <c r="H18" s="30">
        <f t="shared" si="3"/>
        <v>2</v>
      </c>
      <c r="I18" s="30">
        <f t="shared" si="3"/>
        <v>2</v>
      </c>
      <c r="J18" s="30">
        <f t="shared" si="3"/>
        <v>2</v>
      </c>
      <c r="K18" s="30">
        <f t="shared" si="3"/>
        <v>2</v>
      </c>
      <c r="L18" s="30">
        <f t="shared" si="3"/>
        <v>2</v>
      </c>
      <c r="M18" s="30">
        <f t="shared" si="3"/>
        <v>2</v>
      </c>
      <c r="N18" s="30">
        <f t="shared" si="3"/>
        <v>2</v>
      </c>
      <c r="O18" s="30">
        <f t="shared" si="3"/>
        <v>3</v>
      </c>
      <c r="P18" s="30">
        <f t="shared" si="3"/>
        <v>3</v>
      </c>
      <c r="Q18" s="30">
        <f t="shared" si="3"/>
        <v>3</v>
      </c>
      <c r="R18" s="30">
        <f t="shared" si="3"/>
        <v>3</v>
      </c>
      <c r="S18" s="30">
        <f t="shared" si="3"/>
        <v>3</v>
      </c>
      <c r="T18" s="30">
        <f t="shared" si="3"/>
        <v>3</v>
      </c>
      <c r="U18" s="30">
        <f t="shared" si="3"/>
        <v>3</v>
      </c>
      <c r="V18" s="30">
        <f t="shared" si="3"/>
        <v>4</v>
      </c>
      <c r="W18" s="30">
        <f t="shared" si="3"/>
        <v>4</v>
      </c>
      <c r="X18" s="30">
        <f t="shared" si="3"/>
        <v>4</v>
      </c>
      <c r="Y18" s="30">
        <f t="shared" si="3"/>
        <v>4</v>
      </c>
      <c r="Z18" s="30">
        <f t="shared" si="3"/>
        <v>4</v>
      </c>
      <c r="AA18" s="30">
        <f t="shared" si="3"/>
        <v>4</v>
      </c>
      <c r="AB18" s="30">
        <f t="shared" si="3"/>
        <v>4</v>
      </c>
      <c r="AC18" s="30">
        <f t="shared" si="3"/>
        <v>5</v>
      </c>
      <c r="AD18" s="30">
        <f t="shared" si="3"/>
        <v>5</v>
      </c>
      <c r="AE18" s="30">
        <f t="shared" si="3"/>
        <v>5</v>
      </c>
      <c r="AF18" s="30">
        <f t="shared" si="3"/>
        <v>5</v>
      </c>
      <c r="AG18" s="30">
        <f t="shared" si="3"/>
        <v>5</v>
      </c>
      <c r="AH18" s="30">
        <f t="shared" si="3"/>
        <v>5</v>
      </c>
      <c r="AI18" s="30">
        <f t="shared" si="3"/>
        <v>5</v>
      </c>
      <c r="AJ18" s="30" t="e">
        <f t="shared" si="3"/>
        <v>#VALUE!</v>
      </c>
      <c r="AK18" s="32"/>
      <c r="AL18" s="32"/>
      <c r="AM18" s="33"/>
      <c r="AN18" s="34"/>
      <c r="AO18" s="32"/>
      <c r="AP18" s="32"/>
      <c r="AQ18" s="33"/>
      <c r="AR18" s="34"/>
      <c r="AS18" s="32"/>
      <c r="AT18" s="32"/>
      <c r="AU18" s="33"/>
      <c r="AV18" s="34"/>
      <c r="AW18" s="32"/>
      <c r="AX18" s="32"/>
      <c r="AY18" s="33"/>
      <c r="AZ18" s="34"/>
      <c r="BA18" s="32"/>
      <c r="BB18" s="32"/>
      <c r="BC18" s="33"/>
      <c r="BD18" s="34"/>
      <c r="BE18" s="32"/>
      <c r="BF18" s="32"/>
      <c r="BG18" s="33"/>
      <c r="BH18" s="34"/>
    </row>
    <row r="19" spans="4:72" ht="18">
      <c r="D19" s="4" t="s">
        <v>2</v>
      </c>
      <c r="E19" s="4" t="s">
        <v>31</v>
      </c>
      <c r="F19" s="29" t="s">
        <v>5</v>
      </c>
      <c r="G19" s="29" t="s">
        <v>5</v>
      </c>
      <c r="H19" s="29" t="s">
        <v>30</v>
      </c>
      <c r="I19" s="29" t="s">
        <v>30</v>
      </c>
      <c r="J19" s="29" t="s">
        <v>30</v>
      </c>
      <c r="K19" s="29" t="s">
        <v>30</v>
      </c>
      <c r="L19" s="29" t="s">
        <v>5</v>
      </c>
      <c r="M19" s="29" t="s">
        <v>30</v>
      </c>
      <c r="N19" s="29" t="s">
        <v>5</v>
      </c>
      <c r="O19" s="29" t="s">
        <v>30</v>
      </c>
      <c r="P19" s="29" t="s">
        <v>30</v>
      </c>
      <c r="Q19" s="29" t="s">
        <v>30</v>
      </c>
      <c r="R19" s="29" t="s">
        <v>30</v>
      </c>
      <c r="S19" s="29" t="s">
        <v>5</v>
      </c>
      <c r="T19" s="29" t="s">
        <v>30</v>
      </c>
      <c r="U19" s="29" t="s">
        <v>5</v>
      </c>
      <c r="V19" s="29" t="s">
        <v>30</v>
      </c>
      <c r="W19" s="29" t="s">
        <v>30</v>
      </c>
      <c r="X19" s="29" t="s">
        <v>30</v>
      </c>
      <c r="Y19" s="29" t="s">
        <v>30</v>
      </c>
      <c r="Z19" s="29" t="s">
        <v>5</v>
      </c>
      <c r="AA19" s="29" t="s">
        <v>30</v>
      </c>
      <c r="AB19" s="29" t="s">
        <v>5</v>
      </c>
      <c r="AC19" s="29" t="s">
        <v>30</v>
      </c>
      <c r="AD19" s="29" t="s">
        <v>30</v>
      </c>
      <c r="AE19" s="29" t="s">
        <v>30</v>
      </c>
      <c r="AF19" s="29" t="s">
        <v>30</v>
      </c>
      <c r="AG19" s="29" t="s">
        <v>5</v>
      </c>
      <c r="AH19" s="29" t="s">
        <v>30</v>
      </c>
      <c r="AI19" s="29" t="s">
        <v>5</v>
      </c>
      <c r="AJ19" s="29"/>
      <c r="AK19" s="23">
        <v>0</v>
      </c>
      <c r="AL19" s="23">
        <v>0</v>
      </c>
      <c r="AM19" s="10" t="str">
        <f>IF(AK19&lt;7,"-",IFERROR(AL19/AK19,"-"))</f>
        <v>-</v>
      </c>
      <c r="AN19" s="76" t="str">
        <f>IFERROR(AVERAGE(AM19:AM28),"-")</f>
        <v>-</v>
      </c>
      <c r="AO19" s="29">
        <f>AP19+COUNTIFS(F$13:AJ$13,WEEKNUM(F$16,2)+1,F19:AJ19,"工")</f>
        <v>7</v>
      </c>
      <c r="AP19" s="29">
        <f>IFERROR(COUNTIFS(F$13:AJ$13,WEEKNUM(F$16,2)+1,F19:AJ19,"休"),"-")</f>
        <v>2</v>
      </c>
      <c r="AQ19" s="10">
        <f>IF(AO19&lt;7,"-",IFERROR(AP19/AO19,"-"))</f>
        <v>0.2857142857142857</v>
      </c>
      <c r="AR19" s="76">
        <f>IFERROR(AVERAGE(AQ19:AQ28),"-")</f>
        <v>0.28571428571428564</v>
      </c>
      <c r="AS19" s="29">
        <f>AT19+COUNTIFS(F$13:AJ$13,WEEKNUM(F$16,2)+2,F19:AJ19,"工")</f>
        <v>7</v>
      </c>
      <c r="AT19" s="29">
        <f>IFERROR(COUNTIFS(F$13:AJ$13,WEEKNUM(F$16,2)+2,F19:AJ19,"休"),"-")</f>
        <v>2</v>
      </c>
      <c r="AU19" s="10">
        <f>IF(AS19&lt;7,"-",IFERROR(AT19/AS19,"-"))</f>
        <v>0.2857142857142857</v>
      </c>
      <c r="AV19" s="76">
        <f>IFERROR(AVERAGE(AU19:AU28),"-")</f>
        <v>0.28571428571428564</v>
      </c>
      <c r="AW19" s="29">
        <f>AX19+COUNTIFS(F$13:AJ$13,WEEKNUM(F$16,2)+3,F19:AJ19,"工")</f>
        <v>7</v>
      </c>
      <c r="AX19" s="29">
        <f>IFERROR(COUNTIFS(F$13:AJ$13,WEEKNUM(F$16,2)+3,F19:AJ19,"休"),"-")</f>
        <v>2</v>
      </c>
      <c r="AY19" s="10">
        <f>IF(AW19&lt;7,"-",IFERROR(AX19/AW19,"-"))</f>
        <v>0.2857142857142857</v>
      </c>
      <c r="AZ19" s="76">
        <f>IFERROR(AVERAGE(AY19:AY28),"-")</f>
        <v>0.28571428571428564</v>
      </c>
      <c r="BA19" s="23">
        <v>7</v>
      </c>
      <c r="BB19" s="23">
        <v>2</v>
      </c>
      <c r="BC19" s="10">
        <f>IF(BA19&lt;7,"-",IFERROR(BB19/BA19,"-"))</f>
        <v>0.2857142857142857</v>
      </c>
      <c r="BD19" s="76">
        <f>IFERROR(AVERAGE(BC19:BC28),"-")</f>
        <v>0.28571428571428564</v>
      </c>
      <c r="BE19" s="4">
        <f>COUNTIF(F19:AJ19,"工")+COUNTIF(F19:AJ19,"休")</f>
        <v>30</v>
      </c>
      <c r="BF19" s="4">
        <f>COUNTIF(F19:AJ19,"休")</f>
        <v>10</v>
      </c>
      <c r="BG19" s="10">
        <f>IFERROR(BF19/BE19,"-")</f>
        <v>0.33333333333333331</v>
      </c>
      <c r="BH19" s="76">
        <f>IFERROR(AVERAGE(BG19:BG28),"-")</f>
        <v>0.32380952380952382</v>
      </c>
    </row>
    <row r="20" spans="4:72" ht="21" customHeight="1">
      <c r="D20" s="4"/>
      <c r="E20" s="4" t="s">
        <v>32</v>
      </c>
      <c r="F20" s="29" t="s">
        <v>30</v>
      </c>
      <c r="G20" s="29" t="s">
        <v>5</v>
      </c>
      <c r="H20" s="29" t="s">
        <v>5</v>
      </c>
      <c r="I20" s="29" t="s">
        <v>30</v>
      </c>
      <c r="J20" s="29" t="s">
        <v>30</v>
      </c>
      <c r="K20" s="29" t="s">
        <v>30</v>
      </c>
      <c r="L20" s="29" t="s">
        <v>30</v>
      </c>
      <c r="M20" s="29" t="s">
        <v>30</v>
      </c>
      <c r="N20" s="29" t="s">
        <v>5</v>
      </c>
      <c r="O20" s="29" t="s">
        <v>5</v>
      </c>
      <c r="P20" s="29" t="s">
        <v>30</v>
      </c>
      <c r="Q20" s="29" t="s">
        <v>30</v>
      </c>
      <c r="R20" s="29" t="s">
        <v>30</v>
      </c>
      <c r="S20" s="29" t="s">
        <v>30</v>
      </c>
      <c r="T20" s="29" t="s">
        <v>30</v>
      </c>
      <c r="U20" s="29" t="s">
        <v>5</v>
      </c>
      <c r="V20" s="29" t="s">
        <v>5</v>
      </c>
      <c r="W20" s="29" t="s">
        <v>30</v>
      </c>
      <c r="X20" s="29" t="s">
        <v>30</v>
      </c>
      <c r="Y20" s="29" t="s">
        <v>30</v>
      </c>
      <c r="Z20" s="29" t="s">
        <v>30</v>
      </c>
      <c r="AA20" s="29" t="s">
        <v>30</v>
      </c>
      <c r="AB20" s="29" t="s">
        <v>5</v>
      </c>
      <c r="AC20" s="29" t="s">
        <v>5</v>
      </c>
      <c r="AD20" s="29" t="s">
        <v>30</v>
      </c>
      <c r="AE20" s="29" t="s">
        <v>30</v>
      </c>
      <c r="AF20" s="29" t="s">
        <v>30</v>
      </c>
      <c r="AG20" s="29" t="s">
        <v>30</v>
      </c>
      <c r="AH20" s="29" t="s">
        <v>30</v>
      </c>
      <c r="AI20" s="29" t="s">
        <v>5</v>
      </c>
      <c r="AJ20" s="29"/>
      <c r="AK20" s="23">
        <v>0</v>
      </c>
      <c r="AL20" s="23">
        <v>0</v>
      </c>
      <c r="AM20" s="10" t="str">
        <f t="shared" ref="AM20:AM28" si="4">IF(AK20&lt;7,"-",IFERROR(AL20/AK20,"-"))</f>
        <v>-</v>
      </c>
      <c r="AN20" s="76"/>
      <c r="AO20" s="29">
        <f t="shared" ref="AO20:AO28" si="5">AP20+COUNTIFS(F$13:AJ$13,WEEKNUM(F$16,2)+1,F20:AJ20,"工")</f>
        <v>7</v>
      </c>
      <c r="AP20" s="29">
        <f t="shared" ref="AP20:AP28" si="6">IFERROR(COUNTIFS(F$13:AJ$13,WEEKNUM(F$16,2)+1,F20:AJ20,"休"),"-")</f>
        <v>2</v>
      </c>
      <c r="AQ20" s="10">
        <f t="shared" ref="AQ20:AQ28" si="7">IF(AO20&lt;7,"-",IFERROR(AP20/AO20,"-"))</f>
        <v>0.2857142857142857</v>
      </c>
      <c r="AR20" s="76"/>
      <c r="AS20" s="29">
        <f t="shared" ref="AS20:AS28" si="8">AT20+COUNTIFS(F$13:AJ$13,WEEKNUM(F$16,2)+2,F20:AJ20,"工")</f>
        <v>7</v>
      </c>
      <c r="AT20" s="29">
        <f t="shared" ref="AT20:AT28" si="9">IFERROR(COUNTIFS(F$13:AJ$13,WEEKNUM(F$16,2)+2,F20:AJ20,"休"),"-")</f>
        <v>2</v>
      </c>
      <c r="AU20" s="10">
        <f t="shared" ref="AU20:AU28" si="10">IF(AS20&lt;7,"-",IFERROR(AT20/AS20,"-"))</f>
        <v>0.2857142857142857</v>
      </c>
      <c r="AV20" s="76"/>
      <c r="AW20" s="29">
        <f t="shared" ref="AW20:AW28" si="11">AX20+COUNTIFS(F$13:AJ$13,WEEKNUM(F$16,2)+3,F20:AJ20,"工")</f>
        <v>7</v>
      </c>
      <c r="AX20" s="29">
        <f t="shared" ref="AX20:AX28" si="12">IFERROR(COUNTIFS(F$13:AJ$13,WEEKNUM(F$16,2)+3,F20:AJ20,"休"),"-")</f>
        <v>2</v>
      </c>
      <c r="AY20" s="10">
        <f t="shared" ref="AY20:AY28" si="13">IF(AW20&lt;7,"-",IFERROR(AX20/AW20,"-"))</f>
        <v>0.2857142857142857</v>
      </c>
      <c r="AZ20" s="76"/>
      <c r="BA20" s="23">
        <v>7</v>
      </c>
      <c r="BB20" s="23">
        <v>2</v>
      </c>
      <c r="BC20" s="10">
        <f t="shared" ref="BC20:BC28" si="14">IF(BA20&lt;7,"-",IFERROR(BB20/BA20,"-"))</f>
        <v>0.2857142857142857</v>
      </c>
      <c r="BD20" s="76"/>
      <c r="BE20" s="4">
        <f t="shared" ref="BE20:BE28" si="15">COUNTIF(F20:AJ20,"工")+COUNTIF(F20:AJ20,"休")</f>
        <v>30</v>
      </c>
      <c r="BF20" s="4">
        <f t="shared" ref="BF20:BF28" si="16">COUNTIF(F20:AJ20,"休")</f>
        <v>9</v>
      </c>
      <c r="BG20" s="10">
        <f t="shared" ref="BG20:BG28" si="17">IFERROR(BF20/BE20,"-")</f>
        <v>0.3</v>
      </c>
      <c r="BH20" s="76"/>
      <c r="BJ20" ph="1"/>
      <c r="BL20" ph="1"/>
      <c r="BN20" ph="1"/>
      <c r="BP20" ph="1"/>
      <c r="BR20" ph="1"/>
      <c r="BT20" ph="1"/>
    </row>
    <row r="21" spans="4:72" ht="21" customHeight="1">
      <c r="D21" s="4"/>
      <c r="E21" s="4" t="s">
        <v>33</v>
      </c>
      <c r="F21" s="29" t="s">
        <v>5</v>
      </c>
      <c r="G21" s="29" t="s">
        <v>5</v>
      </c>
      <c r="H21" s="29" t="s">
        <v>30</v>
      </c>
      <c r="I21" s="29" t="s">
        <v>30</v>
      </c>
      <c r="J21" s="29" t="s">
        <v>30</v>
      </c>
      <c r="K21" s="29" t="s">
        <v>30</v>
      </c>
      <c r="L21" s="29" t="s">
        <v>30</v>
      </c>
      <c r="M21" s="29" t="s">
        <v>5</v>
      </c>
      <c r="N21" s="29" t="s">
        <v>5</v>
      </c>
      <c r="O21" s="29" t="s">
        <v>30</v>
      </c>
      <c r="P21" s="29" t="s">
        <v>30</v>
      </c>
      <c r="Q21" s="29" t="s">
        <v>30</v>
      </c>
      <c r="R21" s="29" t="s">
        <v>30</v>
      </c>
      <c r="S21" s="29" t="s">
        <v>30</v>
      </c>
      <c r="T21" s="29" t="s">
        <v>5</v>
      </c>
      <c r="U21" s="29" t="s">
        <v>5</v>
      </c>
      <c r="V21" s="29" t="s">
        <v>30</v>
      </c>
      <c r="W21" s="29" t="s">
        <v>30</v>
      </c>
      <c r="X21" s="29" t="s">
        <v>30</v>
      </c>
      <c r="Y21" s="29" t="s">
        <v>30</v>
      </c>
      <c r="Z21" s="29" t="s">
        <v>30</v>
      </c>
      <c r="AA21" s="29" t="s">
        <v>5</v>
      </c>
      <c r="AB21" s="29" t="s">
        <v>5</v>
      </c>
      <c r="AC21" s="29" t="s">
        <v>30</v>
      </c>
      <c r="AD21" s="29" t="s">
        <v>30</v>
      </c>
      <c r="AE21" s="29" t="s">
        <v>30</v>
      </c>
      <c r="AF21" s="29" t="s">
        <v>30</v>
      </c>
      <c r="AG21" s="29" t="s">
        <v>30</v>
      </c>
      <c r="AH21" s="29" t="s">
        <v>5</v>
      </c>
      <c r="AI21" s="29" t="s">
        <v>5</v>
      </c>
      <c r="AJ21" s="29"/>
      <c r="AK21" s="23">
        <v>0</v>
      </c>
      <c r="AL21" s="23">
        <v>0</v>
      </c>
      <c r="AM21" s="10" t="str">
        <f t="shared" si="4"/>
        <v>-</v>
      </c>
      <c r="AN21" s="76"/>
      <c r="AO21" s="29">
        <f t="shared" si="5"/>
        <v>7</v>
      </c>
      <c r="AP21" s="29">
        <f t="shared" si="6"/>
        <v>2</v>
      </c>
      <c r="AQ21" s="10">
        <f t="shared" si="7"/>
        <v>0.2857142857142857</v>
      </c>
      <c r="AR21" s="76"/>
      <c r="AS21" s="29">
        <f t="shared" si="8"/>
        <v>7</v>
      </c>
      <c r="AT21" s="29">
        <f t="shared" si="9"/>
        <v>2</v>
      </c>
      <c r="AU21" s="10">
        <f t="shared" si="10"/>
        <v>0.2857142857142857</v>
      </c>
      <c r="AV21" s="76"/>
      <c r="AW21" s="29">
        <f t="shared" si="11"/>
        <v>7</v>
      </c>
      <c r="AX21" s="29">
        <f t="shared" si="12"/>
        <v>2</v>
      </c>
      <c r="AY21" s="10">
        <f t="shared" si="13"/>
        <v>0.2857142857142857</v>
      </c>
      <c r="AZ21" s="76"/>
      <c r="BA21" s="23">
        <v>7</v>
      </c>
      <c r="BB21" s="23">
        <v>2</v>
      </c>
      <c r="BC21" s="10">
        <f t="shared" si="14"/>
        <v>0.2857142857142857</v>
      </c>
      <c r="BD21" s="76"/>
      <c r="BE21" s="4">
        <f t="shared" si="15"/>
        <v>30</v>
      </c>
      <c r="BF21" s="4">
        <f t="shared" si="16"/>
        <v>10</v>
      </c>
      <c r="BG21" s="10">
        <f t="shared" si="17"/>
        <v>0.33333333333333331</v>
      </c>
      <c r="BH21" s="76"/>
      <c r="BJ21" ph="1"/>
      <c r="BL21" ph="1"/>
      <c r="BN21" ph="1"/>
      <c r="BP21" ph="1"/>
      <c r="BR21" ph="1"/>
      <c r="BT21" ph="1"/>
    </row>
    <row r="22" spans="4:72" ht="21" customHeight="1">
      <c r="D22" s="4" t="s">
        <v>3</v>
      </c>
      <c r="E22" s="4" t="s">
        <v>34</v>
      </c>
      <c r="F22" s="29" t="s">
        <v>30</v>
      </c>
      <c r="G22" s="29" t="s">
        <v>5</v>
      </c>
      <c r="H22" s="29" t="s">
        <v>5</v>
      </c>
      <c r="I22" s="29" t="s">
        <v>30</v>
      </c>
      <c r="J22" s="29" t="s">
        <v>30</v>
      </c>
      <c r="K22" s="29" t="s">
        <v>30</v>
      </c>
      <c r="L22" s="29" t="s">
        <v>30</v>
      </c>
      <c r="M22" s="29" t="s">
        <v>30</v>
      </c>
      <c r="N22" s="29" t="s">
        <v>5</v>
      </c>
      <c r="O22" s="29" t="s">
        <v>5</v>
      </c>
      <c r="P22" s="29" t="s">
        <v>30</v>
      </c>
      <c r="Q22" s="29" t="s">
        <v>30</v>
      </c>
      <c r="R22" s="29" t="s">
        <v>30</v>
      </c>
      <c r="S22" s="29" t="s">
        <v>30</v>
      </c>
      <c r="T22" s="29" t="s">
        <v>30</v>
      </c>
      <c r="U22" s="29" t="s">
        <v>5</v>
      </c>
      <c r="V22" s="29" t="s">
        <v>5</v>
      </c>
      <c r="W22" s="29" t="s">
        <v>30</v>
      </c>
      <c r="X22" s="29" t="s">
        <v>30</v>
      </c>
      <c r="Y22" s="29" t="s">
        <v>30</v>
      </c>
      <c r="Z22" s="29" t="s">
        <v>30</v>
      </c>
      <c r="AA22" s="29" t="s">
        <v>30</v>
      </c>
      <c r="AB22" s="29" t="s">
        <v>5</v>
      </c>
      <c r="AC22" s="29" t="s">
        <v>5</v>
      </c>
      <c r="AD22" s="29" t="s">
        <v>30</v>
      </c>
      <c r="AE22" s="29" t="s">
        <v>30</v>
      </c>
      <c r="AF22" s="29" t="s">
        <v>30</v>
      </c>
      <c r="AG22" s="29" t="s">
        <v>30</v>
      </c>
      <c r="AH22" s="29" t="s">
        <v>30</v>
      </c>
      <c r="AI22" s="29" t="s">
        <v>5</v>
      </c>
      <c r="AJ22" s="29"/>
      <c r="AK22" s="23">
        <v>0</v>
      </c>
      <c r="AL22" s="23">
        <v>0</v>
      </c>
      <c r="AM22" s="10" t="str">
        <f t="shared" si="4"/>
        <v>-</v>
      </c>
      <c r="AN22" s="76"/>
      <c r="AO22" s="29">
        <f t="shared" si="5"/>
        <v>7</v>
      </c>
      <c r="AP22" s="29">
        <f t="shared" si="6"/>
        <v>2</v>
      </c>
      <c r="AQ22" s="10">
        <f t="shared" si="7"/>
        <v>0.2857142857142857</v>
      </c>
      <c r="AR22" s="76"/>
      <c r="AS22" s="29">
        <f t="shared" si="8"/>
        <v>7</v>
      </c>
      <c r="AT22" s="29">
        <f t="shared" si="9"/>
        <v>2</v>
      </c>
      <c r="AU22" s="10">
        <f t="shared" si="10"/>
        <v>0.2857142857142857</v>
      </c>
      <c r="AV22" s="76"/>
      <c r="AW22" s="29">
        <f t="shared" si="11"/>
        <v>7</v>
      </c>
      <c r="AX22" s="29">
        <f t="shared" si="12"/>
        <v>2</v>
      </c>
      <c r="AY22" s="10">
        <f t="shared" si="13"/>
        <v>0.2857142857142857</v>
      </c>
      <c r="AZ22" s="76"/>
      <c r="BA22" s="23">
        <v>7</v>
      </c>
      <c r="BB22" s="23">
        <v>2</v>
      </c>
      <c r="BC22" s="10">
        <f t="shared" si="14"/>
        <v>0.2857142857142857</v>
      </c>
      <c r="BD22" s="76"/>
      <c r="BE22" s="4">
        <f t="shared" si="15"/>
        <v>30</v>
      </c>
      <c r="BF22" s="4">
        <f t="shared" si="16"/>
        <v>9</v>
      </c>
      <c r="BG22" s="10">
        <f t="shared" si="17"/>
        <v>0.3</v>
      </c>
      <c r="BH22" s="76"/>
      <c r="BJ22" ph="1"/>
      <c r="BL22" ph="1"/>
      <c r="BN22" ph="1"/>
      <c r="BP22" ph="1"/>
      <c r="BR22" ph="1"/>
      <c r="BT22" ph="1"/>
    </row>
    <row r="23" spans="4:72" ht="21" customHeight="1">
      <c r="D23" s="4"/>
      <c r="E23" s="4" t="s">
        <v>35</v>
      </c>
      <c r="F23" s="29" t="s">
        <v>5</v>
      </c>
      <c r="G23" s="29" t="s">
        <v>5</v>
      </c>
      <c r="H23" s="29" t="s">
        <v>30</v>
      </c>
      <c r="I23" s="29" t="s">
        <v>30</v>
      </c>
      <c r="J23" s="29" t="s">
        <v>30</v>
      </c>
      <c r="K23" s="29" t="s">
        <v>5</v>
      </c>
      <c r="L23" s="29" t="s">
        <v>30</v>
      </c>
      <c r="M23" s="29" t="s">
        <v>30</v>
      </c>
      <c r="N23" s="29" t="s">
        <v>5</v>
      </c>
      <c r="O23" s="29" t="s">
        <v>30</v>
      </c>
      <c r="P23" s="29" t="s">
        <v>30</v>
      </c>
      <c r="Q23" s="29" t="s">
        <v>30</v>
      </c>
      <c r="R23" s="29" t="s">
        <v>5</v>
      </c>
      <c r="S23" s="29" t="s">
        <v>30</v>
      </c>
      <c r="T23" s="29" t="s">
        <v>30</v>
      </c>
      <c r="U23" s="29" t="s">
        <v>5</v>
      </c>
      <c r="V23" s="29" t="s">
        <v>30</v>
      </c>
      <c r="W23" s="29" t="s">
        <v>30</v>
      </c>
      <c r="X23" s="29" t="s">
        <v>30</v>
      </c>
      <c r="Y23" s="29" t="s">
        <v>5</v>
      </c>
      <c r="Z23" s="29" t="s">
        <v>30</v>
      </c>
      <c r="AA23" s="29" t="s">
        <v>30</v>
      </c>
      <c r="AB23" s="29" t="s">
        <v>5</v>
      </c>
      <c r="AC23" s="29" t="s">
        <v>30</v>
      </c>
      <c r="AD23" s="29" t="s">
        <v>30</v>
      </c>
      <c r="AE23" s="29" t="s">
        <v>30</v>
      </c>
      <c r="AF23" s="29" t="s">
        <v>5</v>
      </c>
      <c r="AG23" s="29" t="s">
        <v>30</v>
      </c>
      <c r="AH23" s="29" t="s">
        <v>30</v>
      </c>
      <c r="AI23" s="29" t="s">
        <v>5</v>
      </c>
      <c r="AJ23" s="29"/>
      <c r="AK23" s="23">
        <v>0</v>
      </c>
      <c r="AL23" s="23">
        <v>0</v>
      </c>
      <c r="AM23" s="10" t="str">
        <f t="shared" si="4"/>
        <v>-</v>
      </c>
      <c r="AN23" s="76"/>
      <c r="AO23" s="29">
        <f t="shared" si="5"/>
        <v>7</v>
      </c>
      <c r="AP23" s="29">
        <f t="shared" si="6"/>
        <v>2</v>
      </c>
      <c r="AQ23" s="10">
        <f t="shared" si="7"/>
        <v>0.2857142857142857</v>
      </c>
      <c r="AR23" s="76"/>
      <c r="AS23" s="29">
        <f t="shared" si="8"/>
        <v>7</v>
      </c>
      <c r="AT23" s="29">
        <f t="shared" si="9"/>
        <v>2</v>
      </c>
      <c r="AU23" s="10">
        <f t="shared" si="10"/>
        <v>0.2857142857142857</v>
      </c>
      <c r="AV23" s="76"/>
      <c r="AW23" s="29">
        <f t="shared" si="11"/>
        <v>7</v>
      </c>
      <c r="AX23" s="29">
        <f t="shared" si="12"/>
        <v>2</v>
      </c>
      <c r="AY23" s="10">
        <f t="shared" si="13"/>
        <v>0.2857142857142857</v>
      </c>
      <c r="AZ23" s="76"/>
      <c r="BA23" s="23">
        <v>7</v>
      </c>
      <c r="BB23" s="23">
        <v>2</v>
      </c>
      <c r="BC23" s="10">
        <f t="shared" si="14"/>
        <v>0.2857142857142857</v>
      </c>
      <c r="BD23" s="76"/>
      <c r="BE23" s="4">
        <f t="shared" si="15"/>
        <v>30</v>
      </c>
      <c r="BF23" s="4">
        <f t="shared" si="16"/>
        <v>10</v>
      </c>
      <c r="BG23" s="10">
        <f t="shared" si="17"/>
        <v>0.33333333333333331</v>
      </c>
      <c r="BH23" s="76"/>
      <c r="BJ23" ph="1"/>
      <c r="BL23" ph="1"/>
      <c r="BN23" ph="1"/>
      <c r="BP23" ph="1"/>
      <c r="BR23" ph="1"/>
      <c r="BT23" ph="1"/>
    </row>
    <row r="24" spans="4:72" ht="21" customHeight="1">
      <c r="D24" s="4"/>
      <c r="E24" s="4" t="s">
        <v>36</v>
      </c>
      <c r="F24" s="29" t="s">
        <v>5</v>
      </c>
      <c r="G24" s="29" t="s">
        <v>5</v>
      </c>
      <c r="H24" s="29" t="s">
        <v>30</v>
      </c>
      <c r="I24" s="29" t="s">
        <v>30</v>
      </c>
      <c r="J24" s="29" t="s">
        <v>30</v>
      </c>
      <c r="K24" s="29" t="s">
        <v>30</v>
      </c>
      <c r="L24" s="29" t="s">
        <v>30</v>
      </c>
      <c r="M24" s="29" t="s">
        <v>5</v>
      </c>
      <c r="N24" s="29" t="s">
        <v>5</v>
      </c>
      <c r="O24" s="29" t="s">
        <v>30</v>
      </c>
      <c r="P24" s="29" t="s">
        <v>30</v>
      </c>
      <c r="Q24" s="29" t="s">
        <v>30</v>
      </c>
      <c r="R24" s="29" t="s">
        <v>30</v>
      </c>
      <c r="S24" s="29" t="s">
        <v>30</v>
      </c>
      <c r="T24" s="29" t="s">
        <v>5</v>
      </c>
      <c r="U24" s="29" t="s">
        <v>5</v>
      </c>
      <c r="V24" s="29" t="s">
        <v>30</v>
      </c>
      <c r="W24" s="29" t="s">
        <v>30</v>
      </c>
      <c r="X24" s="29" t="s">
        <v>30</v>
      </c>
      <c r="Y24" s="29" t="s">
        <v>30</v>
      </c>
      <c r="Z24" s="29" t="s">
        <v>30</v>
      </c>
      <c r="AA24" s="29" t="s">
        <v>5</v>
      </c>
      <c r="AB24" s="29" t="s">
        <v>5</v>
      </c>
      <c r="AC24" s="29" t="s">
        <v>30</v>
      </c>
      <c r="AD24" s="29" t="s">
        <v>30</v>
      </c>
      <c r="AE24" s="29" t="s">
        <v>30</v>
      </c>
      <c r="AF24" s="29" t="s">
        <v>30</v>
      </c>
      <c r="AG24" s="29" t="s">
        <v>30</v>
      </c>
      <c r="AH24" s="29" t="s">
        <v>5</v>
      </c>
      <c r="AI24" s="29" t="s">
        <v>5</v>
      </c>
      <c r="AJ24" s="29"/>
      <c r="AK24" s="23">
        <v>0</v>
      </c>
      <c r="AL24" s="23">
        <v>0</v>
      </c>
      <c r="AM24" s="10" t="str">
        <f t="shared" si="4"/>
        <v>-</v>
      </c>
      <c r="AN24" s="76"/>
      <c r="AO24" s="29">
        <f t="shared" si="5"/>
        <v>7</v>
      </c>
      <c r="AP24" s="29">
        <f t="shared" si="6"/>
        <v>2</v>
      </c>
      <c r="AQ24" s="10">
        <f t="shared" si="7"/>
        <v>0.2857142857142857</v>
      </c>
      <c r="AR24" s="76"/>
      <c r="AS24" s="29">
        <f t="shared" si="8"/>
        <v>7</v>
      </c>
      <c r="AT24" s="29">
        <f t="shared" si="9"/>
        <v>2</v>
      </c>
      <c r="AU24" s="10">
        <f t="shared" si="10"/>
        <v>0.2857142857142857</v>
      </c>
      <c r="AV24" s="76"/>
      <c r="AW24" s="29">
        <f t="shared" si="11"/>
        <v>7</v>
      </c>
      <c r="AX24" s="29">
        <f t="shared" si="12"/>
        <v>2</v>
      </c>
      <c r="AY24" s="10">
        <f t="shared" si="13"/>
        <v>0.2857142857142857</v>
      </c>
      <c r="AZ24" s="76"/>
      <c r="BA24" s="23">
        <v>7</v>
      </c>
      <c r="BB24" s="23">
        <v>2</v>
      </c>
      <c r="BC24" s="10">
        <f t="shared" si="14"/>
        <v>0.2857142857142857</v>
      </c>
      <c r="BD24" s="76"/>
      <c r="BE24" s="4">
        <f t="shared" si="15"/>
        <v>30</v>
      </c>
      <c r="BF24" s="4">
        <f t="shared" si="16"/>
        <v>10</v>
      </c>
      <c r="BG24" s="10">
        <f t="shared" si="17"/>
        <v>0.33333333333333331</v>
      </c>
      <c r="BH24" s="76"/>
      <c r="BJ24" ph="1"/>
      <c r="BL24" ph="1"/>
      <c r="BN24" ph="1"/>
      <c r="BP24" ph="1"/>
      <c r="BR24" ph="1"/>
      <c r="BT24" ph="1"/>
    </row>
    <row r="25" spans="4:72" ht="21" customHeight="1">
      <c r="D25" s="4" t="s">
        <v>4</v>
      </c>
      <c r="E25" s="4" t="s">
        <v>32</v>
      </c>
      <c r="F25" s="29" t="s">
        <v>5</v>
      </c>
      <c r="G25" s="29" t="s">
        <v>5</v>
      </c>
      <c r="H25" s="29" t="s">
        <v>30</v>
      </c>
      <c r="I25" s="29" t="s">
        <v>30</v>
      </c>
      <c r="J25" s="29" t="s">
        <v>30</v>
      </c>
      <c r="K25" s="29" t="s">
        <v>30</v>
      </c>
      <c r="L25" s="29" t="s">
        <v>30</v>
      </c>
      <c r="M25" s="29" t="s">
        <v>5</v>
      </c>
      <c r="N25" s="29" t="s">
        <v>5</v>
      </c>
      <c r="O25" s="29" t="s">
        <v>30</v>
      </c>
      <c r="P25" s="29" t="s">
        <v>30</v>
      </c>
      <c r="Q25" s="29" t="s">
        <v>30</v>
      </c>
      <c r="R25" s="29" t="s">
        <v>30</v>
      </c>
      <c r="S25" s="29" t="s">
        <v>30</v>
      </c>
      <c r="T25" s="29" t="s">
        <v>5</v>
      </c>
      <c r="U25" s="29" t="s">
        <v>5</v>
      </c>
      <c r="V25" s="29" t="s">
        <v>30</v>
      </c>
      <c r="W25" s="29" t="s">
        <v>30</v>
      </c>
      <c r="X25" s="29" t="s">
        <v>30</v>
      </c>
      <c r="Y25" s="29" t="s">
        <v>30</v>
      </c>
      <c r="Z25" s="29" t="s">
        <v>30</v>
      </c>
      <c r="AA25" s="29" t="s">
        <v>5</v>
      </c>
      <c r="AB25" s="29" t="s">
        <v>5</v>
      </c>
      <c r="AC25" s="29" t="s">
        <v>30</v>
      </c>
      <c r="AD25" s="29" t="s">
        <v>30</v>
      </c>
      <c r="AE25" s="29" t="s">
        <v>30</v>
      </c>
      <c r="AF25" s="29" t="s">
        <v>30</v>
      </c>
      <c r="AG25" s="29" t="s">
        <v>30</v>
      </c>
      <c r="AH25" s="29" t="s">
        <v>5</v>
      </c>
      <c r="AI25" s="29" t="s">
        <v>5</v>
      </c>
      <c r="AJ25" s="29"/>
      <c r="AK25" s="23">
        <v>0</v>
      </c>
      <c r="AL25" s="23">
        <v>0</v>
      </c>
      <c r="AM25" s="10" t="str">
        <f t="shared" si="4"/>
        <v>-</v>
      </c>
      <c r="AN25" s="76"/>
      <c r="AO25" s="29">
        <f t="shared" si="5"/>
        <v>7</v>
      </c>
      <c r="AP25" s="29">
        <f t="shared" si="6"/>
        <v>2</v>
      </c>
      <c r="AQ25" s="10">
        <f t="shared" si="7"/>
        <v>0.2857142857142857</v>
      </c>
      <c r="AR25" s="76"/>
      <c r="AS25" s="29">
        <f t="shared" si="8"/>
        <v>7</v>
      </c>
      <c r="AT25" s="29">
        <f t="shared" si="9"/>
        <v>2</v>
      </c>
      <c r="AU25" s="10">
        <f t="shared" si="10"/>
        <v>0.2857142857142857</v>
      </c>
      <c r="AV25" s="76"/>
      <c r="AW25" s="29">
        <f t="shared" si="11"/>
        <v>7</v>
      </c>
      <c r="AX25" s="29">
        <f t="shared" si="12"/>
        <v>2</v>
      </c>
      <c r="AY25" s="10">
        <f t="shared" si="13"/>
        <v>0.2857142857142857</v>
      </c>
      <c r="AZ25" s="76"/>
      <c r="BA25" s="23">
        <v>7</v>
      </c>
      <c r="BB25" s="23">
        <v>2</v>
      </c>
      <c r="BC25" s="10">
        <f t="shared" si="14"/>
        <v>0.2857142857142857</v>
      </c>
      <c r="BD25" s="76"/>
      <c r="BE25" s="4">
        <f>COUNTIF(F25:AJ25,"工")+COUNTIF(F25:AJ25,"休")</f>
        <v>30</v>
      </c>
      <c r="BF25" s="4">
        <f t="shared" si="16"/>
        <v>10</v>
      </c>
      <c r="BG25" s="10">
        <f t="shared" si="17"/>
        <v>0.33333333333333331</v>
      </c>
      <c r="BH25" s="76"/>
      <c r="BJ25" ph="1"/>
      <c r="BL25" ph="1"/>
      <c r="BN25" ph="1"/>
      <c r="BP25" ph="1"/>
      <c r="BR25" ph="1"/>
      <c r="BT25" ph="1"/>
    </row>
    <row r="26" spans="4:72" ht="21" customHeight="1">
      <c r="D26" s="4"/>
      <c r="E26" s="4"/>
      <c r="F26" s="29"/>
      <c r="G26" s="29"/>
      <c r="H26" s="29"/>
      <c r="I26" s="29"/>
      <c r="J26" s="29"/>
      <c r="K26" s="29"/>
      <c r="L26" s="29"/>
      <c r="M26" s="29"/>
      <c r="N26" s="29"/>
      <c r="O26" s="29"/>
      <c r="P26" s="29"/>
      <c r="Q26" s="29"/>
      <c r="R26" s="29"/>
      <c r="S26" s="29"/>
      <c r="T26" s="29"/>
      <c r="U26" s="29"/>
      <c r="V26" s="29"/>
      <c r="W26" s="29"/>
      <c r="X26" s="29"/>
      <c r="Y26" s="29"/>
      <c r="Z26" s="29"/>
      <c r="AA26" s="29"/>
      <c r="AB26" s="29"/>
      <c r="AC26" s="29"/>
      <c r="AD26" s="29"/>
      <c r="AE26" s="29"/>
      <c r="AF26" s="29"/>
      <c r="AG26" s="29"/>
      <c r="AH26" s="29"/>
      <c r="AI26" s="29"/>
      <c r="AJ26" s="29"/>
      <c r="AK26" s="23">
        <v>0</v>
      </c>
      <c r="AL26" s="23">
        <v>0</v>
      </c>
      <c r="AM26" s="10" t="str">
        <f t="shared" si="4"/>
        <v>-</v>
      </c>
      <c r="AN26" s="76"/>
      <c r="AO26" s="29">
        <f t="shared" si="5"/>
        <v>0</v>
      </c>
      <c r="AP26" s="29">
        <f t="shared" si="6"/>
        <v>0</v>
      </c>
      <c r="AQ26" s="10" t="str">
        <f t="shared" si="7"/>
        <v>-</v>
      </c>
      <c r="AR26" s="76"/>
      <c r="AS26" s="29">
        <f t="shared" si="8"/>
        <v>0</v>
      </c>
      <c r="AT26" s="29">
        <f t="shared" si="9"/>
        <v>0</v>
      </c>
      <c r="AU26" s="10" t="str">
        <f t="shared" si="10"/>
        <v>-</v>
      </c>
      <c r="AV26" s="76"/>
      <c r="AW26" s="29">
        <f t="shared" si="11"/>
        <v>0</v>
      </c>
      <c r="AX26" s="29">
        <f t="shared" si="12"/>
        <v>0</v>
      </c>
      <c r="AY26" s="10" t="str">
        <f t="shared" si="13"/>
        <v>-</v>
      </c>
      <c r="AZ26" s="76"/>
      <c r="BA26" s="23">
        <v>0</v>
      </c>
      <c r="BB26" s="23">
        <v>0</v>
      </c>
      <c r="BC26" s="10" t="str">
        <f t="shared" si="14"/>
        <v>-</v>
      </c>
      <c r="BD26" s="76"/>
      <c r="BE26" s="4">
        <f t="shared" si="15"/>
        <v>0</v>
      </c>
      <c r="BF26" s="4">
        <f t="shared" si="16"/>
        <v>0</v>
      </c>
      <c r="BG26" s="10" t="str">
        <f t="shared" si="17"/>
        <v>-</v>
      </c>
      <c r="BH26" s="76"/>
      <c r="BJ26" ph="1"/>
      <c r="BL26" ph="1"/>
      <c r="BN26" ph="1"/>
      <c r="BP26" ph="1"/>
      <c r="BR26" ph="1"/>
      <c r="BT26" ph="1"/>
    </row>
    <row r="27" spans="4:72" ht="21" customHeight="1">
      <c r="D27" s="4"/>
      <c r="E27" s="4"/>
      <c r="F27" s="29"/>
      <c r="G27" s="29"/>
      <c r="H27" s="29"/>
      <c r="I27" s="29"/>
      <c r="J27" s="29"/>
      <c r="K27" s="29"/>
      <c r="L27" s="29"/>
      <c r="M27" s="29"/>
      <c r="N27" s="29"/>
      <c r="O27" s="29"/>
      <c r="P27" s="29"/>
      <c r="Q27" s="29"/>
      <c r="R27" s="29"/>
      <c r="S27" s="29"/>
      <c r="T27" s="29"/>
      <c r="U27" s="29"/>
      <c r="V27" s="29"/>
      <c r="W27" s="29"/>
      <c r="X27" s="29"/>
      <c r="Y27" s="29"/>
      <c r="Z27" s="29"/>
      <c r="AA27" s="29"/>
      <c r="AB27" s="29"/>
      <c r="AC27" s="29"/>
      <c r="AD27" s="29"/>
      <c r="AE27" s="29"/>
      <c r="AF27" s="29"/>
      <c r="AG27" s="29"/>
      <c r="AH27" s="29"/>
      <c r="AI27" s="29"/>
      <c r="AJ27" s="29"/>
      <c r="AK27" s="23">
        <v>0</v>
      </c>
      <c r="AL27" s="23">
        <v>0</v>
      </c>
      <c r="AM27" s="10" t="str">
        <f t="shared" si="4"/>
        <v>-</v>
      </c>
      <c r="AN27" s="76"/>
      <c r="AO27" s="29">
        <f t="shared" si="5"/>
        <v>0</v>
      </c>
      <c r="AP27" s="29">
        <f t="shared" si="6"/>
        <v>0</v>
      </c>
      <c r="AQ27" s="10" t="str">
        <f t="shared" si="7"/>
        <v>-</v>
      </c>
      <c r="AR27" s="76"/>
      <c r="AS27" s="29">
        <f t="shared" si="8"/>
        <v>0</v>
      </c>
      <c r="AT27" s="29">
        <f t="shared" si="9"/>
        <v>0</v>
      </c>
      <c r="AU27" s="10" t="str">
        <f t="shared" si="10"/>
        <v>-</v>
      </c>
      <c r="AV27" s="76"/>
      <c r="AW27" s="29">
        <f t="shared" si="11"/>
        <v>0</v>
      </c>
      <c r="AX27" s="29">
        <f t="shared" si="12"/>
        <v>0</v>
      </c>
      <c r="AY27" s="10" t="str">
        <f t="shared" si="13"/>
        <v>-</v>
      </c>
      <c r="AZ27" s="76"/>
      <c r="BA27" s="23">
        <v>0</v>
      </c>
      <c r="BB27" s="23">
        <v>0</v>
      </c>
      <c r="BC27" s="10" t="str">
        <f t="shared" si="14"/>
        <v>-</v>
      </c>
      <c r="BD27" s="76"/>
      <c r="BE27" s="4">
        <f t="shared" si="15"/>
        <v>0</v>
      </c>
      <c r="BF27" s="4">
        <f t="shared" si="16"/>
        <v>0</v>
      </c>
      <c r="BG27" s="10" t="str">
        <f t="shared" si="17"/>
        <v>-</v>
      </c>
      <c r="BH27" s="76"/>
      <c r="BJ27" ph="1"/>
      <c r="BL27" ph="1"/>
      <c r="BN27" ph="1"/>
      <c r="BP27" ph="1"/>
      <c r="BR27" ph="1"/>
      <c r="BT27" ph="1"/>
    </row>
    <row r="28" spans="4:72" ht="21.75" customHeight="1">
      <c r="D28" s="4"/>
      <c r="E28" s="4"/>
      <c r="F28" s="29"/>
      <c r="G28" s="29"/>
      <c r="H28" s="29"/>
      <c r="I28" s="29"/>
      <c r="J28" s="29"/>
      <c r="K28" s="29"/>
      <c r="L28" s="29"/>
      <c r="M28" s="29"/>
      <c r="N28" s="29"/>
      <c r="O28" s="29"/>
      <c r="P28" s="29"/>
      <c r="Q28" s="29"/>
      <c r="R28" s="29"/>
      <c r="S28" s="29"/>
      <c r="T28" s="29"/>
      <c r="U28" s="29"/>
      <c r="V28" s="29"/>
      <c r="W28" s="29"/>
      <c r="X28" s="29"/>
      <c r="Y28" s="29"/>
      <c r="Z28" s="29"/>
      <c r="AA28" s="29"/>
      <c r="AB28" s="29"/>
      <c r="AC28" s="29"/>
      <c r="AD28" s="29"/>
      <c r="AE28" s="29"/>
      <c r="AF28" s="29"/>
      <c r="AG28" s="29"/>
      <c r="AH28" s="29"/>
      <c r="AI28" s="29"/>
      <c r="AJ28" s="29"/>
      <c r="AK28" s="23">
        <v>0</v>
      </c>
      <c r="AL28" s="23">
        <v>0</v>
      </c>
      <c r="AM28" s="10" t="str">
        <f t="shared" si="4"/>
        <v>-</v>
      </c>
      <c r="AN28" s="76"/>
      <c r="AO28" s="29">
        <f t="shared" si="5"/>
        <v>0</v>
      </c>
      <c r="AP28" s="29">
        <f t="shared" si="6"/>
        <v>0</v>
      </c>
      <c r="AQ28" s="10" t="str">
        <f t="shared" si="7"/>
        <v>-</v>
      </c>
      <c r="AR28" s="76"/>
      <c r="AS28" s="29">
        <f t="shared" si="8"/>
        <v>0</v>
      </c>
      <c r="AT28" s="29">
        <f t="shared" si="9"/>
        <v>0</v>
      </c>
      <c r="AU28" s="10" t="str">
        <f t="shared" si="10"/>
        <v>-</v>
      </c>
      <c r="AV28" s="76"/>
      <c r="AW28" s="29">
        <f t="shared" si="11"/>
        <v>0</v>
      </c>
      <c r="AX28" s="29">
        <f t="shared" si="12"/>
        <v>0</v>
      </c>
      <c r="AY28" s="10" t="str">
        <f t="shared" si="13"/>
        <v>-</v>
      </c>
      <c r="AZ28" s="76"/>
      <c r="BA28" s="23">
        <v>0</v>
      </c>
      <c r="BB28" s="23">
        <v>0</v>
      </c>
      <c r="BC28" s="10" t="str">
        <f t="shared" si="14"/>
        <v>-</v>
      </c>
      <c r="BD28" s="76"/>
      <c r="BE28" s="4">
        <f t="shared" si="15"/>
        <v>0</v>
      </c>
      <c r="BF28" s="4">
        <f t="shared" si="16"/>
        <v>0</v>
      </c>
      <c r="BG28" s="10" t="str">
        <f t="shared" si="17"/>
        <v>-</v>
      </c>
      <c r="BH28" s="76"/>
      <c r="BJ28" ph="1"/>
      <c r="BL28" ph="1"/>
      <c r="BN28" ph="1"/>
      <c r="BP28" ph="1"/>
      <c r="BR28" ph="1"/>
      <c r="BT28" ph="1"/>
    </row>
    <row r="29" spans="4:72" ht="18">
      <c r="E29" s="2"/>
      <c r="F29" s="2"/>
      <c r="G29" s="2"/>
      <c r="H29" s="2"/>
      <c r="I29" s="2"/>
      <c r="J29" s="2"/>
      <c r="K29" s="2"/>
      <c r="L29" s="2"/>
      <c r="M29" s="2"/>
      <c r="N29" s="2"/>
      <c r="O29" s="2"/>
      <c r="P29" s="2"/>
      <c r="Q29" s="2"/>
      <c r="R29" s="2"/>
      <c r="S29" s="2"/>
      <c r="T29" s="2"/>
      <c r="U29" s="2"/>
      <c r="V29" s="2"/>
      <c r="W29" s="2"/>
      <c r="X29" s="2"/>
      <c r="Y29" s="2"/>
      <c r="Z29" s="2"/>
      <c r="AA29" s="2"/>
      <c r="AB29" s="2"/>
      <c r="AC29" s="2"/>
      <c r="AD29" s="2"/>
      <c r="AE29" s="2"/>
      <c r="AF29" s="2"/>
      <c r="AG29" s="2"/>
      <c r="AH29" s="2"/>
      <c r="AI29" s="2"/>
      <c r="AJ29" s="2"/>
      <c r="AK29" s="82" t="s">
        <v>39</v>
      </c>
      <c r="AL29" s="82"/>
      <c r="AM29" s="82"/>
      <c r="AN29" s="29" t="str">
        <f>IF(AN19="-",AN19,IF(AN19&gt;=0.285,"○","×"))</f>
        <v>-</v>
      </c>
      <c r="AO29" s="82" t="s">
        <v>39</v>
      </c>
      <c r="AP29" s="82"/>
      <c r="AQ29" s="82"/>
      <c r="AR29" s="29" t="str">
        <f>IF(AR19="-",AR19,IF(AR19&gt;=0.285,"○","×"))</f>
        <v>○</v>
      </c>
      <c r="AS29" s="82" t="s">
        <v>38</v>
      </c>
      <c r="AT29" s="82"/>
      <c r="AU29" s="82"/>
      <c r="AV29" s="29" t="str">
        <f t="shared" ref="AV29" si="18">IF(AV19="-",AV19,IF(AV19&gt;=0.285,"○","×"))</f>
        <v>○</v>
      </c>
      <c r="AW29" s="82" t="s">
        <v>38</v>
      </c>
      <c r="AX29" s="82"/>
      <c r="AY29" s="82"/>
      <c r="AZ29" s="29" t="str">
        <f t="shared" ref="AZ29" si="19">IF(AZ19="-",AZ19,IF(AZ19&gt;=0.285,"○","×"))</f>
        <v>○</v>
      </c>
      <c r="BA29" s="82" t="s">
        <v>38</v>
      </c>
      <c r="BB29" s="82"/>
      <c r="BC29" s="82"/>
      <c r="BD29" s="29" t="str">
        <f t="shared" ref="BD29:BH29" si="20">IF(BD19="-",BD19,IF(BD19&gt;=0.285,"○","×"))</f>
        <v>○</v>
      </c>
      <c r="BE29" s="82" t="s">
        <v>38</v>
      </c>
      <c r="BF29" s="82"/>
      <c r="BG29" s="82"/>
      <c r="BH29" s="40" t="str">
        <f t="shared" si="20"/>
        <v>○</v>
      </c>
    </row>
    <row r="30" spans="4:72" ht="18">
      <c r="E30" s="2"/>
      <c r="F30" s="2"/>
      <c r="G30" s="2"/>
      <c r="H30" s="2"/>
      <c r="I30" s="2"/>
      <c r="J30" s="2"/>
      <c r="K30" s="2"/>
      <c r="L30" s="2"/>
      <c r="M30" s="2"/>
      <c r="N30" s="2"/>
      <c r="O30" s="2"/>
      <c r="P30" s="2"/>
      <c r="Q30" s="2"/>
      <c r="R30" s="2"/>
      <c r="S30" s="2"/>
      <c r="T30" s="2"/>
      <c r="U30" s="2"/>
      <c r="V30" s="2"/>
      <c r="W30" s="2"/>
      <c r="X30" s="2"/>
      <c r="Y30" s="2"/>
      <c r="Z30" s="2"/>
      <c r="AA30" s="2"/>
      <c r="AB30" s="2"/>
      <c r="AC30" s="2"/>
      <c r="AD30" s="2"/>
      <c r="AE30" s="2"/>
      <c r="AF30" s="2"/>
      <c r="AG30" s="2"/>
      <c r="AH30" s="2"/>
      <c r="AI30" s="2"/>
      <c r="AJ30" s="2"/>
      <c r="AK30" s="2"/>
      <c r="AL30" s="2"/>
      <c r="AM30" s="2"/>
      <c r="AN30" s="2"/>
      <c r="AO30" s="2"/>
      <c r="AP30" s="2"/>
      <c r="AQ30" s="2"/>
      <c r="AR30" s="2"/>
      <c r="AS30" s="2"/>
      <c r="AT30" s="2"/>
      <c r="AU30" s="2"/>
      <c r="AV30" s="2"/>
      <c r="AW30" s="2"/>
      <c r="AX30" s="2"/>
      <c r="AY30" s="2"/>
      <c r="AZ30" s="2"/>
      <c r="BA30" s="2"/>
      <c r="BB30" s="2"/>
      <c r="BC30" s="2"/>
      <c r="BD30" s="2"/>
      <c r="BE30" s="2"/>
      <c r="BF30" s="2"/>
      <c r="BG30" s="2"/>
      <c r="BH30" s="2"/>
      <c r="BI30" s="2"/>
      <c r="BJ30" s="2"/>
      <c r="BK30" s="2"/>
      <c r="BL30" s="2"/>
    </row>
    <row r="31" spans="4:72" ht="18.75" customHeight="1">
      <c r="D31" s="2" t="s">
        <v>57</v>
      </c>
      <c r="E31" s="2"/>
      <c r="F31" s="2"/>
      <c r="G31" s="2"/>
      <c r="H31" s="2"/>
      <c r="I31" s="2"/>
      <c r="J31" s="2"/>
      <c r="K31" s="2"/>
      <c r="L31" s="2"/>
      <c r="M31" s="2"/>
      <c r="N31" s="2"/>
      <c r="O31" s="2"/>
      <c r="P31" s="2"/>
      <c r="Q31" s="2"/>
      <c r="R31" s="2"/>
      <c r="S31" s="2"/>
      <c r="T31" s="2"/>
      <c r="U31" s="2"/>
      <c r="V31" s="2"/>
      <c r="W31" s="2"/>
      <c r="X31" s="2"/>
      <c r="Y31" s="2"/>
      <c r="Z31" s="2"/>
      <c r="AA31" s="2"/>
      <c r="AB31" s="2"/>
      <c r="AC31" s="2"/>
      <c r="AD31" s="2"/>
      <c r="AE31" s="2"/>
      <c r="AF31" s="2"/>
      <c r="AG31" s="2"/>
      <c r="AH31" s="2"/>
      <c r="AI31" s="2"/>
      <c r="AJ31" s="2"/>
      <c r="AK31" s="2"/>
      <c r="AL31" s="2"/>
      <c r="AM31" s="2"/>
      <c r="AN31" s="2"/>
      <c r="AO31" s="2"/>
      <c r="AP31" s="2"/>
      <c r="AQ31" s="2"/>
      <c r="AR31" s="2"/>
      <c r="AS31" s="2"/>
      <c r="AT31" s="2"/>
      <c r="AU31" s="2"/>
      <c r="AV31" s="2"/>
      <c r="AW31" s="2"/>
      <c r="AX31" s="2"/>
      <c r="AY31" s="2"/>
      <c r="AZ31" s="2"/>
      <c r="BA31" s="2"/>
      <c r="BB31" s="2"/>
      <c r="BC31" s="2"/>
      <c r="BD31" s="2"/>
      <c r="BE31" s="2"/>
      <c r="BF31" s="2"/>
      <c r="BG31" s="2"/>
      <c r="BH31" s="2"/>
      <c r="BI31" s="2"/>
      <c r="BJ31" s="2"/>
      <c r="BK31" s="2"/>
      <c r="BL31" s="2"/>
    </row>
    <row r="32" spans="4:72" ht="18.75" customHeight="1">
      <c r="D32" s="3" t="s">
        <v>12</v>
      </c>
      <c r="E32" s="3"/>
      <c r="F32" s="3"/>
      <c r="G32" s="3"/>
      <c r="H32" s="3"/>
      <c r="I32" s="3"/>
      <c r="J32" s="3"/>
      <c r="K32" s="3"/>
      <c r="L32" s="3"/>
      <c r="M32" s="3"/>
      <c r="N32" s="3"/>
      <c r="O32" s="3"/>
      <c r="P32" s="3"/>
      <c r="Q32" s="3"/>
      <c r="R32" s="3"/>
      <c r="S32" s="3"/>
      <c r="T32" s="3"/>
      <c r="U32" s="3"/>
      <c r="V32" s="3"/>
      <c r="W32" s="3"/>
      <c r="X32" s="3"/>
      <c r="Y32" s="3"/>
      <c r="Z32" s="3"/>
      <c r="AA32" s="3"/>
      <c r="AB32" s="3"/>
      <c r="AC32" s="3"/>
      <c r="AD32" s="3"/>
      <c r="AE32" s="3"/>
      <c r="AF32" s="3"/>
      <c r="AG32" s="2"/>
      <c r="AH32" s="2"/>
      <c r="AI32" s="2"/>
      <c r="AJ32" s="2"/>
      <c r="AK32" s="2"/>
      <c r="AL32" s="2"/>
      <c r="AM32" s="2"/>
      <c r="AN32" s="2"/>
      <c r="AO32" s="2"/>
      <c r="AP32" s="2"/>
      <c r="AQ32" s="2"/>
      <c r="AR32" s="2"/>
      <c r="AS32" s="2"/>
      <c r="AT32" s="2"/>
      <c r="AU32" s="2"/>
      <c r="AV32" s="2"/>
      <c r="AW32" s="2"/>
      <c r="AX32" s="2"/>
      <c r="AY32" s="2"/>
      <c r="AZ32" s="2"/>
      <c r="BA32" s="2"/>
      <c r="BB32" s="2"/>
      <c r="BC32" s="2"/>
      <c r="BD32" s="2"/>
      <c r="BE32" s="2"/>
      <c r="BF32" s="2"/>
      <c r="BG32" s="2"/>
      <c r="BH32" s="2"/>
      <c r="BI32" s="2"/>
      <c r="BJ32" s="2"/>
      <c r="BK32" s="2"/>
      <c r="BL32" s="2"/>
    </row>
    <row r="33" spans="4:72" ht="18">
      <c r="D33" s="2" t="s">
        <v>55</v>
      </c>
      <c r="E33" s="2"/>
      <c r="F33" s="2"/>
      <c r="G33" s="2"/>
      <c r="H33" s="2"/>
      <c r="I33" s="2"/>
      <c r="J33" s="2"/>
      <c r="K33" s="2"/>
      <c r="L33" s="2"/>
      <c r="M33" s="2"/>
      <c r="N33" s="2"/>
      <c r="O33" s="2"/>
      <c r="P33" s="2"/>
      <c r="Q33" s="2"/>
      <c r="R33" s="2"/>
      <c r="S33" s="2"/>
      <c r="T33" s="2"/>
      <c r="U33" s="2"/>
      <c r="V33" s="2"/>
      <c r="W33" s="2"/>
      <c r="X33" s="2"/>
      <c r="Y33" s="2"/>
      <c r="Z33" s="2"/>
      <c r="AA33" s="2"/>
      <c r="AB33" s="2"/>
      <c r="AC33" s="2"/>
      <c r="AD33" s="2"/>
      <c r="AE33" s="2"/>
      <c r="AF33" s="2"/>
      <c r="AG33" s="2"/>
      <c r="AH33" s="2"/>
      <c r="AI33" s="2"/>
      <c r="AJ33" s="2"/>
      <c r="AK33" s="2"/>
      <c r="AL33" s="2"/>
      <c r="AM33" s="2"/>
      <c r="AN33" s="2"/>
      <c r="AO33" s="2"/>
      <c r="AP33" s="2"/>
      <c r="AQ33" s="2"/>
      <c r="AR33" s="2"/>
      <c r="AS33" s="2"/>
      <c r="AT33" s="2"/>
      <c r="AU33" s="2"/>
      <c r="AV33" s="2"/>
      <c r="AW33" s="2"/>
      <c r="AX33" s="2"/>
      <c r="AY33" s="2"/>
      <c r="AZ33" s="2"/>
      <c r="BA33" s="2"/>
      <c r="BB33" s="2"/>
      <c r="BC33" s="2"/>
      <c r="BD33" s="2"/>
      <c r="BE33" s="2"/>
      <c r="BF33" s="2"/>
      <c r="BG33" s="2"/>
      <c r="BH33" s="2"/>
      <c r="BI33" s="2"/>
      <c r="BJ33" s="2"/>
      <c r="BK33" s="2"/>
      <c r="BL33" s="2"/>
    </row>
    <row r="34" spans="4:72" ht="18">
      <c r="D34" s="2" t="s">
        <v>11</v>
      </c>
      <c r="E34" s="2"/>
      <c r="F34" s="2"/>
      <c r="G34" s="2"/>
      <c r="H34" s="2"/>
      <c r="I34" s="2"/>
      <c r="J34" s="2"/>
      <c r="K34" s="2"/>
      <c r="L34" s="2"/>
      <c r="M34" s="2"/>
      <c r="N34" s="2"/>
      <c r="O34" s="2"/>
      <c r="P34" s="2"/>
      <c r="Q34" s="2"/>
      <c r="R34" s="2"/>
      <c r="S34" s="2"/>
      <c r="T34" s="2"/>
      <c r="U34" s="2"/>
      <c r="V34" s="2"/>
      <c r="W34" s="2"/>
      <c r="X34" s="2"/>
      <c r="Y34" s="2"/>
      <c r="Z34" s="2"/>
      <c r="AA34" s="2"/>
      <c r="AB34" s="2"/>
      <c r="AC34" s="2"/>
      <c r="AD34" s="2"/>
      <c r="AE34" s="2"/>
      <c r="AF34" s="2"/>
      <c r="AG34" s="2"/>
      <c r="AH34" s="2"/>
      <c r="AI34" s="2"/>
      <c r="AJ34" s="2"/>
      <c r="AK34" s="2"/>
      <c r="AL34" s="2"/>
      <c r="AM34" s="2"/>
      <c r="AN34" s="2"/>
      <c r="AO34" s="2"/>
      <c r="AP34" s="2"/>
      <c r="AQ34" s="2"/>
      <c r="AR34" s="2"/>
      <c r="AS34" s="2"/>
      <c r="AT34" s="2"/>
      <c r="AU34" s="2"/>
      <c r="AV34" s="2"/>
      <c r="AW34" s="2"/>
      <c r="AX34" s="2"/>
      <c r="AY34" s="2"/>
      <c r="AZ34" s="2"/>
      <c r="BA34" s="2"/>
      <c r="BB34" s="2"/>
      <c r="BC34" s="2"/>
      <c r="BD34" s="2"/>
      <c r="BE34" s="2"/>
      <c r="BF34" s="2"/>
      <c r="BG34" s="2"/>
      <c r="BH34" s="2"/>
      <c r="BI34" s="2"/>
      <c r="BJ34" s="2"/>
      <c r="BK34" s="2"/>
      <c r="BL34" s="2"/>
    </row>
    <row r="35" spans="4:72" ht="20.399999999999999">
      <c r="BN35" ph="1"/>
      <c r="BP35" ph="1"/>
      <c r="BR35" ph="1"/>
      <c r="BT35" ph="1"/>
    </row>
    <row r="36" spans="4:72" ht="20.399999999999999">
      <c r="BN36" ph="1"/>
      <c r="BP36" ph="1"/>
      <c r="BR36" ph="1"/>
      <c r="BT36" ph="1"/>
    </row>
    <row r="37" spans="4:72" ht="20.399999999999999">
      <c r="BN37" ph="1"/>
      <c r="BP37" ph="1"/>
      <c r="BR37" ph="1"/>
      <c r="BT37" ph="1"/>
    </row>
    <row r="38" spans="4:72" ht="20.399999999999999">
      <c r="BN38" ph="1"/>
      <c r="BP38" ph="1"/>
      <c r="BR38" ph="1"/>
      <c r="BT38" ph="1"/>
    </row>
    <row r="39" spans="4:72" ht="20.399999999999999">
      <c r="BN39" ph="1"/>
      <c r="BP39" ph="1"/>
      <c r="BR39" ph="1"/>
      <c r="BT39" ph="1"/>
    </row>
  </sheetData>
  <mergeCells count="70">
    <mergeCell ref="D11:G11"/>
    <mergeCell ref="H11:L11"/>
    <mergeCell ref="M11:P11"/>
    <mergeCell ref="Q11:U11"/>
    <mergeCell ref="AF2:AG2"/>
    <mergeCell ref="AF3:AG3"/>
    <mergeCell ref="D8:F8"/>
    <mergeCell ref="G8:U8"/>
    <mergeCell ref="Y8:AH8"/>
    <mergeCell ref="D9:F9"/>
    <mergeCell ref="G9:U9"/>
    <mergeCell ref="Y9:AC9"/>
    <mergeCell ref="AD9:AH9"/>
    <mergeCell ref="D10:F10"/>
    <mergeCell ref="G10:M10"/>
    <mergeCell ref="O10:U10"/>
    <mergeCell ref="Y10:AC10"/>
    <mergeCell ref="AD10:AH10"/>
    <mergeCell ref="BE14:BH14"/>
    <mergeCell ref="D12:F12"/>
    <mergeCell ref="G12:U12"/>
    <mergeCell ref="D14:D17"/>
    <mergeCell ref="E14:E17"/>
    <mergeCell ref="F14:K15"/>
    <mergeCell ref="L14:L15"/>
    <mergeCell ref="M14:N15"/>
    <mergeCell ref="O14:P15"/>
    <mergeCell ref="Q14:AJ15"/>
    <mergeCell ref="AK14:AN14"/>
    <mergeCell ref="AO14:AR14"/>
    <mergeCell ref="AS14:AV14"/>
    <mergeCell ref="AW14:AZ14"/>
    <mergeCell ref="BA14:BD14"/>
    <mergeCell ref="AV15:AV16"/>
    <mergeCell ref="AK15:AK16"/>
    <mergeCell ref="AL15:AL16"/>
    <mergeCell ref="AM15:AM16"/>
    <mergeCell ref="AN15:AN16"/>
    <mergeCell ref="AO15:AO16"/>
    <mergeCell ref="AP15:AP16"/>
    <mergeCell ref="AQ15:AQ16"/>
    <mergeCell ref="AR15:AR16"/>
    <mergeCell ref="AS15:AS16"/>
    <mergeCell ref="AT15:AT16"/>
    <mergeCell ref="AU15:AU16"/>
    <mergeCell ref="BH15:BH16"/>
    <mergeCell ref="AW15:AW16"/>
    <mergeCell ref="AX15:AX16"/>
    <mergeCell ref="AY15:AY16"/>
    <mergeCell ref="AZ15:AZ16"/>
    <mergeCell ref="BA15:BA16"/>
    <mergeCell ref="BB15:BB16"/>
    <mergeCell ref="BC15:BC16"/>
    <mergeCell ref="BD15:BD16"/>
    <mergeCell ref="BE15:BE16"/>
    <mergeCell ref="BF15:BF16"/>
    <mergeCell ref="BG15:BG16"/>
    <mergeCell ref="D18:E18"/>
    <mergeCell ref="AN19:AN28"/>
    <mergeCell ref="AR19:AR28"/>
    <mergeCell ref="AV19:AV28"/>
    <mergeCell ref="AZ19:AZ28"/>
    <mergeCell ref="BH19:BH28"/>
    <mergeCell ref="AK29:AM29"/>
    <mergeCell ref="AO29:AQ29"/>
    <mergeCell ref="AS29:AU29"/>
    <mergeCell ref="AW29:AY29"/>
    <mergeCell ref="BA29:BC29"/>
    <mergeCell ref="BE29:BG29"/>
    <mergeCell ref="BD19:BD28"/>
  </mergeCells>
  <phoneticPr fontId="5"/>
  <conditionalFormatting sqref="F16:AJ17">
    <cfRule type="expression" dxfId="43" priority="7">
      <formula>WEEKDAY(F16)=1</formula>
    </cfRule>
  </conditionalFormatting>
  <conditionalFormatting sqref="F19:AJ28">
    <cfRule type="expression" dxfId="42" priority="1">
      <formula>F19="休"</formula>
    </cfRule>
    <cfRule type="expression" dxfId="41" priority="2">
      <formula>F19="工"</formula>
    </cfRule>
    <cfRule type="expression" dxfId="40" priority="3">
      <formula>F19="×"</formula>
    </cfRule>
  </conditionalFormatting>
  <dataValidations count="1">
    <dataValidation type="list" allowBlank="1" showInputMessage="1" showErrorMessage="1" sqref="F19:AJ28" xr:uid="{92A8C7E2-4D7C-4463-A9B8-9E2ABE9E098E}">
      <formula1>$BJ$8:$BJ$10</formula1>
    </dataValidation>
  </dataValidations>
  <pageMargins left="0.25" right="0.25" top="0.75" bottom="0.75" header="0.3" footer="0.3"/>
  <pageSetup paperSize="9" scale="47" orientation="landscape" r:id="rId1"/>
  <drawing r:id="rId2"/>
  <legacyDrawing r:id="rId3"/>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65D49C2-8213-4D9B-8774-64CC8F870146}">
  <sheetPr>
    <pageSetUpPr fitToPage="1"/>
  </sheetPr>
  <dimension ref="D2:BT39"/>
  <sheetViews>
    <sheetView showGridLines="0" view="pageBreakPreview" topLeftCell="E1" zoomScale="70" zoomScaleNormal="100" zoomScaleSheetLayoutView="70" workbookViewId="0">
      <selection activeCell="AL12" sqref="AL12"/>
    </sheetView>
  </sheetViews>
  <sheetFormatPr defaultRowHeight="13.2"/>
  <cols>
    <col min="3" max="3" width="3.33203125" bestFit="1" customWidth="1"/>
    <col min="4" max="4" width="18.6640625" customWidth="1"/>
    <col min="5" max="5" width="10.6640625" customWidth="1"/>
    <col min="6" max="36" width="3.6640625" customWidth="1"/>
    <col min="37" max="38" width="5.21875" customWidth="1"/>
    <col min="39" max="39" width="7.109375" customWidth="1"/>
    <col min="40" max="40" width="8.44140625" bestFit="1" customWidth="1"/>
    <col min="41" max="42" width="5.21875" customWidth="1"/>
    <col min="43" max="43" width="8.44140625" customWidth="1"/>
    <col min="44" max="44" width="7.77734375" customWidth="1"/>
    <col min="45" max="46" width="5.21875" customWidth="1"/>
    <col min="47" max="47" width="7.88671875" customWidth="1"/>
    <col min="48" max="48" width="8.109375" customWidth="1"/>
    <col min="49" max="50" width="5.21875" customWidth="1"/>
    <col min="51" max="51" width="7.88671875" customWidth="1"/>
    <col min="52" max="52" width="8.109375" customWidth="1"/>
    <col min="53" max="54" width="5.21875" customWidth="1"/>
    <col min="55" max="55" width="7.88671875" customWidth="1"/>
    <col min="56" max="56" width="8.109375" customWidth="1"/>
    <col min="57" max="58" width="5.21875" bestFit="1" customWidth="1"/>
    <col min="59" max="59" width="10.44140625" customWidth="1"/>
    <col min="60" max="60" width="8.44140625" bestFit="1" customWidth="1"/>
    <col min="61" max="62" width="6.6640625" customWidth="1"/>
    <col min="63" max="63" width="8.109375" customWidth="1"/>
    <col min="64" max="64" width="8.44140625" bestFit="1" customWidth="1"/>
  </cols>
  <sheetData>
    <row r="2" spans="4:64">
      <c r="N2" s="7"/>
      <c r="AE2" s="21"/>
      <c r="AF2" s="79"/>
      <c r="AG2" s="79"/>
      <c r="AH2" s="22"/>
    </row>
    <row r="3" spans="4:64">
      <c r="AE3" s="21"/>
      <c r="AF3" s="80"/>
      <c r="AG3" s="79"/>
      <c r="AH3" s="22"/>
    </row>
    <row r="6" spans="4:64" ht="18.75" customHeight="1">
      <c r="D6" s="1" t="s">
        <v>56</v>
      </c>
      <c r="O6" s="9"/>
      <c r="P6" s="9"/>
      <c r="Q6" s="9"/>
      <c r="R6" s="9"/>
      <c r="S6" s="9"/>
      <c r="T6" s="9"/>
      <c r="U6" s="9"/>
      <c r="V6" s="9"/>
      <c r="W6" s="9"/>
      <c r="X6" s="9"/>
      <c r="Y6" s="9"/>
      <c r="Z6" s="9"/>
      <c r="AA6" s="9"/>
      <c r="AB6" s="9"/>
      <c r="AC6" s="9"/>
      <c r="AD6" s="9"/>
    </row>
    <row r="7" spans="4:64" ht="13.5" customHeight="1">
      <c r="N7" s="8"/>
      <c r="BJ7" s="6" t="s">
        <v>7</v>
      </c>
    </row>
    <row r="8" spans="4:64" ht="18">
      <c r="D8" s="60" t="s">
        <v>20</v>
      </c>
      <c r="E8" s="60"/>
      <c r="F8" s="60"/>
      <c r="G8" s="62" t="str">
        <f>'様式２（記入例） (1ヶ月目)'!G8</f>
        <v>〇〇工事</v>
      </c>
      <c r="H8" s="62"/>
      <c r="I8" s="62"/>
      <c r="J8" s="62"/>
      <c r="K8" s="62"/>
      <c r="L8" s="62"/>
      <c r="M8" s="62"/>
      <c r="N8" s="62"/>
      <c r="O8" s="62"/>
      <c r="P8" s="62"/>
      <c r="Q8" s="62"/>
      <c r="R8" s="62"/>
      <c r="S8" s="62"/>
      <c r="T8" s="62"/>
      <c r="U8" s="62"/>
      <c r="V8" s="2"/>
      <c r="W8" s="2"/>
      <c r="X8" s="2"/>
      <c r="Y8" s="52" t="s">
        <v>42</v>
      </c>
      <c r="Z8" s="52"/>
      <c r="AA8" s="52"/>
      <c r="AB8" s="52"/>
      <c r="AC8" s="52"/>
      <c r="AD8" s="52"/>
      <c r="AE8" s="52"/>
      <c r="AF8" s="52"/>
      <c r="AG8" s="52"/>
      <c r="AH8" s="52"/>
      <c r="AI8" s="2"/>
      <c r="AJ8" s="2"/>
      <c r="AK8" s="2"/>
      <c r="AL8" s="2"/>
      <c r="AM8" s="2"/>
      <c r="AN8" s="2"/>
      <c r="AO8" s="2"/>
      <c r="AP8" s="2"/>
      <c r="AQ8" s="2"/>
      <c r="AR8" s="2"/>
      <c r="AS8" s="2"/>
      <c r="AT8" s="2"/>
      <c r="AU8" s="2"/>
      <c r="AV8" s="2"/>
      <c r="AW8" s="2"/>
      <c r="AX8" s="2"/>
      <c r="AY8" s="2"/>
      <c r="AZ8" s="2"/>
      <c r="BA8" s="2"/>
      <c r="BB8" s="2"/>
      <c r="BC8" s="2"/>
      <c r="BD8" s="2"/>
      <c r="BE8" s="2"/>
      <c r="BF8" s="2"/>
      <c r="BG8" s="2"/>
      <c r="BH8" s="2"/>
      <c r="BI8" s="2"/>
      <c r="BJ8" s="5" t="s">
        <v>37</v>
      </c>
    </row>
    <row r="9" spans="4:64" ht="18">
      <c r="D9" s="60" t="s">
        <v>21</v>
      </c>
      <c r="E9" s="60"/>
      <c r="F9" s="60"/>
      <c r="G9" s="62" t="str">
        <f>'様式２（記入例） (1ヶ月目)'!G9</f>
        <v>さいたま市</v>
      </c>
      <c r="H9" s="62"/>
      <c r="I9" s="62"/>
      <c r="J9" s="62"/>
      <c r="K9" s="62"/>
      <c r="L9" s="62"/>
      <c r="M9" s="62"/>
      <c r="N9" s="62"/>
      <c r="O9" s="62"/>
      <c r="P9" s="62"/>
      <c r="Q9" s="62"/>
      <c r="R9" s="62"/>
      <c r="S9" s="62"/>
      <c r="T9" s="62"/>
      <c r="U9" s="62"/>
      <c r="V9" s="2"/>
      <c r="W9" s="2"/>
      <c r="X9" s="2"/>
      <c r="Y9" s="53" t="s">
        <v>69</v>
      </c>
      <c r="Z9" s="54"/>
      <c r="AA9" s="54"/>
      <c r="AB9" s="54"/>
      <c r="AC9" s="55"/>
      <c r="AD9" s="53" t="str">
        <f>IF(COUNTIF(AK29:BD29,"×")&gt;0,"未達成","達成")</f>
        <v>達成</v>
      </c>
      <c r="AE9" s="54"/>
      <c r="AF9" s="54"/>
      <c r="AG9" s="54"/>
      <c r="AH9" s="55"/>
      <c r="AI9" s="2"/>
      <c r="AJ9" s="2"/>
      <c r="AK9" s="2"/>
      <c r="AL9" s="2"/>
      <c r="AM9" s="2"/>
      <c r="AN9" s="2"/>
      <c r="AO9" s="2"/>
      <c r="AP9" s="2"/>
      <c r="AQ9" s="2"/>
      <c r="AR9" s="2"/>
      <c r="AS9" s="2"/>
      <c r="AT9" s="2"/>
      <c r="AU9" s="2"/>
      <c r="AV9" s="2"/>
      <c r="AW9" s="2"/>
      <c r="AX9" s="2"/>
      <c r="AY9" s="2"/>
      <c r="AZ9" s="2"/>
      <c r="BA9" s="2"/>
      <c r="BB9" s="2"/>
      <c r="BC9" s="2"/>
      <c r="BD9" s="2"/>
      <c r="BE9" s="2"/>
      <c r="BF9" s="2"/>
      <c r="BG9" s="2"/>
      <c r="BH9" s="2"/>
      <c r="BI9" s="2"/>
      <c r="BJ9" s="19" t="s">
        <v>5</v>
      </c>
    </row>
    <row r="10" spans="4:64" ht="18">
      <c r="D10" s="60" t="s">
        <v>22</v>
      </c>
      <c r="E10" s="60"/>
      <c r="F10" s="60"/>
      <c r="G10" s="61">
        <f>'様式２（記入例） (1ヶ月目)'!G10</f>
        <v>45931</v>
      </c>
      <c r="H10" s="61"/>
      <c r="I10" s="61"/>
      <c r="J10" s="61"/>
      <c r="K10" s="61"/>
      <c r="L10" s="61"/>
      <c r="M10" s="61"/>
      <c r="N10" s="17" t="s">
        <v>23</v>
      </c>
      <c r="O10" s="61">
        <f>'様式２（記入例） (1ヶ月目)'!O10</f>
        <v>46295</v>
      </c>
      <c r="P10" s="61"/>
      <c r="Q10" s="61"/>
      <c r="R10" s="61"/>
      <c r="S10" s="61"/>
      <c r="T10" s="61"/>
      <c r="U10" s="61"/>
      <c r="V10" s="2"/>
      <c r="W10" s="2"/>
      <c r="X10" s="2"/>
      <c r="Y10" s="53" t="s">
        <v>41</v>
      </c>
      <c r="Z10" s="54"/>
      <c r="AA10" s="54"/>
      <c r="AB10" s="54"/>
      <c r="AC10" s="55"/>
      <c r="AD10" s="53" t="str">
        <f>IF(COUNTIF(BH29,"×")&gt;0,"未達成","達成")</f>
        <v>達成</v>
      </c>
      <c r="AE10" s="54"/>
      <c r="AF10" s="54"/>
      <c r="AG10" s="54"/>
      <c r="AH10" s="55"/>
      <c r="AI10" s="2"/>
      <c r="AJ10" s="2"/>
      <c r="AK10" s="2"/>
      <c r="AL10" s="2"/>
      <c r="AM10" s="2"/>
      <c r="AN10" s="2"/>
      <c r="AO10" s="2"/>
      <c r="AP10" s="2"/>
      <c r="AQ10" s="2"/>
      <c r="AR10" s="2"/>
      <c r="AS10" s="2"/>
      <c r="AT10" s="2"/>
      <c r="AU10" s="2"/>
      <c r="AV10" s="2"/>
      <c r="AW10" s="2"/>
      <c r="AX10" s="2"/>
      <c r="AY10" s="2"/>
      <c r="AZ10" s="2"/>
      <c r="BA10" s="2"/>
      <c r="BB10" s="2"/>
      <c r="BC10" s="2"/>
      <c r="BD10" s="2"/>
      <c r="BE10" s="2"/>
      <c r="BF10" s="2"/>
      <c r="BG10" s="2"/>
      <c r="BH10" s="2"/>
      <c r="BI10" s="2"/>
      <c r="BJ10" s="6" t="s">
        <v>30</v>
      </c>
    </row>
    <row r="11" spans="4:64" ht="18">
      <c r="D11" s="60" t="s">
        <v>24</v>
      </c>
      <c r="E11" s="60"/>
      <c r="F11" s="60"/>
      <c r="G11" s="60"/>
      <c r="H11" s="61">
        <f>'様式２（記入例） (1ヶ月目)'!H11</f>
        <v>45931</v>
      </c>
      <c r="I11" s="61"/>
      <c r="J11" s="61"/>
      <c r="K11" s="61"/>
      <c r="L11" s="61"/>
      <c r="M11" s="60" t="s">
        <v>25</v>
      </c>
      <c r="N11" s="60"/>
      <c r="O11" s="60"/>
      <c r="P11" s="60"/>
      <c r="Q11" s="61">
        <f>'様式２（記入例） (1ヶ月目)'!Q11</f>
        <v>46295</v>
      </c>
      <c r="R11" s="61"/>
      <c r="S11" s="61"/>
      <c r="T11" s="61"/>
      <c r="U11" s="61"/>
      <c r="V11" s="2"/>
      <c r="W11" s="2"/>
      <c r="X11" s="2"/>
      <c r="Y11" s="2"/>
      <c r="Z11" s="2"/>
      <c r="AA11" s="2"/>
      <c r="AB11" s="2"/>
      <c r="AC11" s="2"/>
      <c r="AD11" s="2"/>
      <c r="AE11" s="2"/>
      <c r="AF11" s="2"/>
      <c r="AG11" s="2"/>
      <c r="AH11" s="2"/>
      <c r="AI11" s="2"/>
      <c r="AJ11" s="2"/>
      <c r="AK11" s="2"/>
      <c r="AL11" s="2"/>
      <c r="AM11" s="2"/>
      <c r="AN11" s="2"/>
      <c r="AO11" s="2"/>
      <c r="AP11" s="2"/>
      <c r="AQ11" s="2"/>
      <c r="AR11" s="2"/>
      <c r="AS11" s="2"/>
      <c r="AT11" s="2"/>
      <c r="AU11" s="2"/>
      <c r="AV11" s="2"/>
      <c r="AW11" s="2"/>
      <c r="AX11" s="2"/>
      <c r="AY11" s="2"/>
    </row>
    <row r="12" spans="4:64" ht="18">
      <c r="D12" s="60" t="s">
        <v>26</v>
      </c>
      <c r="E12" s="60"/>
      <c r="F12" s="60"/>
      <c r="G12" s="62" t="str">
        <f>'様式２（記入例） (1ヶ月目)'!G12</f>
        <v>○○建設株式会社</v>
      </c>
      <c r="H12" s="62"/>
      <c r="I12" s="62"/>
      <c r="J12" s="62"/>
      <c r="K12" s="62"/>
      <c r="L12" s="62"/>
      <c r="M12" s="62"/>
      <c r="N12" s="62"/>
      <c r="O12" s="62"/>
      <c r="P12" s="62"/>
      <c r="Q12" s="62"/>
      <c r="R12" s="62"/>
      <c r="S12" s="62"/>
      <c r="T12" s="62"/>
      <c r="U12" s="62"/>
      <c r="V12" s="2"/>
      <c r="W12" s="2"/>
      <c r="X12" s="2"/>
      <c r="Y12" s="2"/>
      <c r="Z12" s="2"/>
      <c r="AA12" s="2"/>
      <c r="AB12" s="2"/>
      <c r="AC12" s="2"/>
      <c r="AD12" s="2"/>
      <c r="AE12" s="2"/>
      <c r="AF12" s="2"/>
      <c r="AG12" s="2"/>
      <c r="AH12" s="2"/>
      <c r="AI12" s="2"/>
      <c r="AJ12" s="2"/>
      <c r="AK12" s="2"/>
      <c r="AL12" s="2"/>
      <c r="AN12" s="3"/>
      <c r="AO12" s="2"/>
      <c r="AP12" s="2"/>
      <c r="AQ12" s="2"/>
      <c r="AR12" s="2"/>
      <c r="AS12" s="2"/>
      <c r="AT12" s="2"/>
      <c r="AU12" s="2"/>
      <c r="AV12" s="2"/>
      <c r="AW12" s="2"/>
      <c r="AX12" s="2"/>
      <c r="AY12" s="2"/>
      <c r="AZ12" s="2"/>
      <c r="BA12" s="2"/>
      <c r="BB12" s="2"/>
      <c r="BC12" s="2"/>
      <c r="BD12" s="2"/>
      <c r="BE12" s="3"/>
      <c r="BF12" s="3"/>
      <c r="BH12" s="3"/>
      <c r="BJ12" s="3"/>
      <c r="BL12" s="3"/>
    </row>
    <row r="13" spans="4:64" ht="18">
      <c r="D13" s="18"/>
      <c r="E13" s="18"/>
      <c r="F13" s="20">
        <f>IFERROR(WEEKNUM(F16,2),"")</f>
        <v>49</v>
      </c>
      <c r="G13" s="20">
        <f t="shared" ref="G13:AJ13" si="0">IFERROR(WEEKNUM(G16,2),"")</f>
        <v>49</v>
      </c>
      <c r="H13" s="20">
        <f t="shared" si="0"/>
        <v>49</v>
      </c>
      <c r="I13" s="20">
        <f t="shared" si="0"/>
        <v>49</v>
      </c>
      <c r="J13" s="20">
        <f t="shared" si="0"/>
        <v>49</v>
      </c>
      <c r="K13" s="20">
        <f t="shared" si="0"/>
        <v>49</v>
      </c>
      <c r="L13" s="20">
        <f t="shared" si="0"/>
        <v>49</v>
      </c>
      <c r="M13" s="20">
        <f t="shared" si="0"/>
        <v>50</v>
      </c>
      <c r="N13" s="20">
        <f t="shared" si="0"/>
        <v>50</v>
      </c>
      <c r="O13" s="20">
        <f t="shared" si="0"/>
        <v>50</v>
      </c>
      <c r="P13" s="20">
        <f t="shared" si="0"/>
        <v>50</v>
      </c>
      <c r="Q13" s="20">
        <f t="shared" si="0"/>
        <v>50</v>
      </c>
      <c r="R13" s="20">
        <f t="shared" si="0"/>
        <v>50</v>
      </c>
      <c r="S13" s="20">
        <f t="shared" si="0"/>
        <v>50</v>
      </c>
      <c r="T13" s="20">
        <f t="shared" si="0"/>
        <v>51</v>
      </c>
      <c r="U13" s="20">
        <f t="shared" si="0"/>
        <v>51</v>
      </c>
      <c r="V13" s="20">
        <f t="shared" si="0"/>
        <v>51</v>
      </c>
      <c r="W13" s="20">
        <f t="shared" si="0"/>
        <v>51</v>
      </c>
      <c r="X13" s="20">
        <f t="shared" si="0"/>
        <v>51</v>
      </c>
      <c r="Y13" s="20">
        <f t="shared" si="0"/>
        <v>51</v>
      </c>
      <c r="Z13" s="20">
        <f t="shared" si="0"/>
        <v>51</v>
      </c>
      <c r="AA13" s="20">
        <f t="shared" si="0"/>
        <v>52</v>
      </c>
      <c r="AB13" s="20">
        <f t="shared" si="0"/>
        <v>52</v>
      </c>
      <c r="AC13" s="20">
        <f t="shared" si="0"/>
        <v>52</v>
      </c>
      <c r="AD13" s="20">
        <f t="shared" si="0"/>
        <v>52</v>
      </c>
      <c r="AE13" s="20">
        <f t="shared" si="0"/>
        <v>52</v>
      </c>
      <c r="AF13" s="20">
        <f t="shared" si="0"/>
        <v>52</v>
      </c>
      <c r="AG13" s="20">
        <f t="shared" si="0"/>
        <v>52</v>
      </c>
      <c r="AH13" s="20">
        <f t="shared" si="0"/>
        <v>53</v>
      </c>
      <c r="AI13" s="20">
        <f t="shared" si="0"/>
        <v>53</v>
      </c>
      <c r="AJ13" s="20">
        <f t="shared" si="0"/>
        <v>53</v>
      </c>
      <c r="AK13" s="2"/>
      <c r="AL13" s="2"/>
      <c r="AN13" s="3"/>
      <c r="AO13" s="2"/>
      <c r="AP13" s="2"/>
      <c r="AQ13" s="2"/>
      <c r="AR13" s="2"/>
      <c r="AS13" s="2"/>
      <c r="AT13" s="2"/>
      <c r="AU13" s="2"/>
      <c r="AV13" s="2"/>
      <c r="AW13" s="2"/>
      <c r="AX13" s="2"/>
      <c r="AY13" s="2"/>
      <c r="AZ13" s="2"/>
      <c r="BA13" s="2"/>
      <c r="BB13" s="2"/>
      <c r="BC13" s="2"/>
      <c r="BD13" s="2"/>
      <c r="BE13" s="3"/>
      <c r="BF13" s="3"/>
      <c r="BH13" s="3"/>
      <c r="BJ13" s="3"/>
      <c r="BL13" s="3"/>
    </row>
    <row r="14" spans="4:64" ht="18" customHeight="1">
      <c r="D14" s="46" t="s">
        <v>0</v>
      </c>
      <c r="E14" s="49" t="s">
        <v>1</v>
      </c>
      <c r="F14" s="63">
        <f>YEAR(M14)</f>
        <v>2025</v>
      </c>
      <c r="G14" s="64"/>
      <c r="H14" s="64"/>
      <c r="I14" s="64"/>
      <c r="J14" s="64"/>
      <c r="K14" s="64"/>
      <c r="L14" s="67" t="s">
        <v>27</v>
      </c>
      <c r="M14" s="69">
        <f>EDATE('様式２（記入例） (1ヶ月目)'!M$14,2)</f>
        <v>45992</v>
      </c>
      <c r="N14" s="69"/>
      <c r="O14" s="56" t="s">
        <v>28</v>
      </c>
      <c r="P14" s="56"/>
      <c r="Q14" s="56" t="s">
        <v>29</v>
      </c>
      <c r="R14" s="56"/>
      <c r="S14" s="56"/>
      <c r="T14" s="56"/>
      <c r="U14" s="56"/>
      <c r="V14" s="56"/>
      <c r="W14" s="56"/>
      <c r="X14" s="56"/>
      <c r="Y14" s="56"/>
      <c r="Z14" s="56"/>
      <c r="AA14" s="56"/>
      <c r="AB14" s="56"/>
      <c r="AC14" s="56"/>
      <c r="AD14" s="56"/>
      <c r="AE14" s="56"/>
      <c r="AF14" s="56"/>
      <c r="AG14" s="56"/>
      <c r="AH14" s="56"/>
      <c r="AI14" s="56"/>
      <c r="AJ14" s="58"/>
      <c r="AK14" s="81" t="s">
        <v>16</v>
      </c>
      <c r="AL14" s="81"/>
      <c r="AM14" s="81"/>
      <c r="AN14" s="81"/>
      <c r="AO14" s="73" t="s">
        <v>15</v>
      </c>
      <c r="AP14" s="74"/>
      <c r="AQ14" s="74"/>
      <c r="AR14" s="75"/>
      <c r="AS14" s="73" t="s">
        <v>14</v>
      </c>
      <c r="AT14" s="74"/>
      <c r="AU14" s="74"/>
      <c r="AV14" s="75"/>
      <c r="AW14" s="73" t="s">
        <v>13</v>
      </c>
      <c r="AX14" s="74"/>
      <c r="AY14" s="74"/>
      <c r="AZ14" s="75"/>
      <c r="BA14" s="73" t="s">
        <v>17</v>
      </c>
      <c r="BB14" s="74"/>
      <c r="BC14" s="74"/>
      <c r="BD14" s="75"/>
      <c r="BE14" s="44" t="s">
        <v>19</v>
      </c>
      <c r="BF14" s="78"/>
      <c r="BG14" s="78"/>
      <c r="BH14" s="45"/>
    </row>
    <row r="15" spans="4:64" ht="18.75" customHeight="1">
      <c r="D15" s="47"/>
      <c r="E15" s="50"/>
      <c r="F15" s="65"/>
      <c r="G15" s="66"/>
      <c r="H15" s="66"/>
      <c r="I15" s="66"/>
      <c r="J15" s="66"/>
      <c r="K15" s="66"/>
      <c r="L15" s="68"/>
      <c r="M15" s="70"/>
      <c r="N15" s="70"/>
      <c r="O15" s="57"/>
      <c r="P15" s="57"/>
      <c r="Q15" s="57"/>
      <c r="R15" s="57"/>
      <c r="S15" s="57"/>
      <c r="T15" s="57"/>
      <c r="U15" s="57"/>
      <c r="V15" s="57"/>
      <c r="W15" s="57"/>
      <c r="X15" s="57"/>
      <c r="Y15" s="57"/>
      <c r="Z15" s="57"/>
      <c r="AA15" s="57"/>
      <c r="AB15" s="57"/>
      <c r="AC15" s="57"/>
      <c r="AD15" s="57"/>
      <c r="AE15" s="57"/>
      <c r="AF15" s="57"/>
      <c r="AG15" s="57"/>
      <c r="AH15" s="57"/>
      <c r="AI15" s="57"/>
      <c r="AJ15" s="59"/>
      <c r="AK15" s="77" t="s">
        <v>8</v>
      </c>
      <c r="AL15" s="77" t="s">
        <v>6</v>
      </c>
      <c r="AM15" s="77" t="s">
        <v>9</v>
      </c>
      <c r="AN15" s="71" t="s">
        <v>10</v>
      </c>
      <c r="AO15" s="77" t="s">
        <v>8</v>
      </c>
      <c r="AP15" s="77" t="s">
        <v>6</v>
      </c>
      <c r="AQ15" s="77" t="s">
        <v>9</v>
      </c>
      <c r="AR15" s="71" t="s">
        <v>10</v>
      </c>
      <c r="AS15" s="77" t="s">
        <v>8</v>
      </c>
      <c r="AT15" s="77" t="s">
        <v>6</v>
      </c>
      <c r="AU15" s="77" t="s">
        <v>9</v>
      </c>
      <c r="AV15" s="71" t="s">
        <v>10</v>
      </c>
      <c r="AW15" s="77" t="s">
        <v>8</v>
      </c>
      <c r="AX15" s="77" t="s">
        <v>6</v>
      </c>
      <c r="AY15" s="77" t="s">
        <v>9</v>
      </c>
      <c r="AZ15" s="71" t="s">
        <v>10</v>
      </c>
      <c r="BA15" s="77" t="s">
        <v>8</v>
      </c>
      <c r="BB15" s="77" t="s">
        <v>6</v>
      </c>
      <c r="BC15" s="77" t="s">
        <v>9</v>
      </c>
      <c r="BD15" s="71" t="s">
        <v>10</v>
      </c>
      <c r="BE15" s="77" t="s">
        <v>8</v>
      </c>
      <c r="BF15" s="77" t="s">
        <v>6</v>
      </c>
      <c r="BG15" s="77" t="s">
        <v>9</v>
      </c>
      <c r="BH15" s="71" t="s">
        <v>18</v>
      </c>
    </row>
    <row r="16" spans="4:64" ht="16.2" customHeight="1">
      <c r="D16" s="47"/>
      <c r="E16" s="50"/>
      <c r="F16" s="14">
        <f>EOMONTH(M14,-1)+1</f>
        <v>45992</v>
      </c>
      <c r="G16" s="15">
        <f>IF(F16="","",IF(MONTH(F16+1)=MONTH(F16),F16+1,""))</f>
        <v>45993</v>
      </c>
      <c r="H16" s="15">
        <f>IF(G16="","",IF(MONTH(G16+1)=MONTH(G16),G16+1,""))</f>
        <v>45994</v>
      </c>
      <c r="I16" s="15">
        <f t="shared" ref="I16:AJ16" si="1">IF(H16="","",IF(MONTH(H16+1)=MONTH(H16),H16+1,""))</f>
        <v>45995</v>
      </c>
      <c r="J16" s="15">
        <f t="shared" si="1"/>
        <v>45996</v>
      </c>
      <c r="K16" s="15">
        <f t="shared" si="1"/>
        <v>45997</v>
      </c>
      <c r="L16" s="15">
        <f t="shared" si="1"/>
        <v>45998</v>
      </c>
      <c r="M16" s="15">
        <f t="shared" si="1"/>
        <v>45999</v>
      </c>
      <c r="N16" s="15">
        <f>IF(M16="","",IF(MONTH(M16+1)=MONTH(M16),M16+1,""))</f>
        <v>46000</v>
      </c>
      <c r="O16" s="15">
        <f t="shared" si="1"/>
        <v>46001</v>
      </c>
      <c r="P16" s="15">
        <f t="shared" si="1"/>
        <v>46002</v>
      </c>
      <c r="Q16" s="15">
        <f t="shared" si="1"/>
        <v>46003</v>
      </c>
      <c r="R16" s="15">
        <f t="shared" si="1"/>
        <v>46004</v>
      </c>
      <c r="S16" s="15">
        <f>IF(R16="","",IF(MONTH(R16+1)=MONTH(R16),R16+1,""))</f>
        <v>46005</v>
      </c>
      <c r="T16" s="15">
        <f t="shared" si="1"/>
        <v>46006</v>
      </c>
      <c r="U16" s="15">
        <f t="shared" si="1"/>
        <v>46007</v>
      </c>
      <c r="V16" s="15">
        <f t="shared" si="1"/>
        <v>46008</v>
      </c>
      <c r="W16" s="15">
        <f t="shared" si="1"/>
        <v>46009</v>
      </c>
      <c r="X16" s="15">
        <f t="shared" si="1"/>
        <v>46010</v>
      </c>
      <c r="Y16" s="15">
        <f t="shared" si="1"/>
        <v>46011</v>
      </c>
      <c r="Z16" s="15">
        <f t="shared" si="1"/>
        <v>46012</v>
      </c>
      <c r="AA16" s="15">
        <f t="shared" si="1"/>
        <v>46013</v>
      </c>
      <c r="AB16" s="15">
        <f>IF(AA16="","",IF(MONTH(AA16+1)=MONTH(AA16),AA16+1,""))</f>
        <v>46014</v>
      </c>
      <c r="AC16" s="15">
        <f t="shared" si="1"/>
        <v>46015</v>
      </c>
      <c r="AD16" s="15">
        <f t="shared" si="1"/>
        <v>46016</v>
      </c>
      <c r="AE16" s="15">
        <f t="shared" si="1"/>
        <v>46017</v>
      </c>
      <c r="AF16" s="15">
        <f t="shared" si="1"/>
        <v>46018</v>
      </c>
      <c r="AG16" s="15">
        <f t="shared" si="1"/>
        <v>46019</v>
      </c>
      <c r="AH16" s="15">
        <f t="shared" si="1"/>
        <v>46020</v>
      </c>
      <c r="AI16" s="15">
        <f t="shared" si="1"/>
        <v>46021</v>
      </c>
      <c r="AJ16" s="16">
        <f t="shared" si="1"/>
        <v>46022</v>
      </c>
      <c r="AK16" s="82"/>
      <c r="AL16" s="82"/>
      <c r="AM16" s="77"/>
      <c r="AN16" s="72"/>
      <c r="AO16" s="82"/>
      <c r="AP16" s="82"/>
      <c r="AQ16" s="77"/>
      <c r="AR16" s="72"/>
      <c r="AS16" s="82"/>
      <c r="AT16" s="82"/>
      <c r="AU16" s="77"/>
      <c r="AV16" s="72"/>
      <c r="AW16" s="82"/>
      <c r="AX16" s="82"/>
      <c r="AY16" s="77"/>
      <c r="AZ16" s="72"/>
      <c r="BA16" s="82"/>
      <c r="BB16" s="82"/>
      <c r="BC16" s="77"/>
      <c r="BD16" s="72"/>
      <c r="BE16" s="82"/>
      <c r="BF16" s="82"/>
      <c r="BG16" s="77"/>
      <c r="BH16" s="72"/>
    </row>
    <row r="17" spans="4:72" ht="18">
      <c r="D17" s="48"/>
      <c r="E17" s="51"/>
      <c r="F17" s="31">
        <f>F16</f>
        <v>45992</v>
      </c>
      <c r="G17" s="31">
        <f t="shared" ref="G17:AJ17" si="2">G16</f>
        <v>45993</v>
      </c>
      <c r="H17" s="31">
        <f t="shared" si="2"/>
        <v>45994</v>
      </c>
      <c r="I17" s="31">
        <f t="shared" si="2"/>
        <v>45995</v>
      </c>
      <c r="J17" s="31">
        <f t="shared" si="2"/>
        <v>45996</v>
      </c>
      <c r="K17" s="31">
        <f t="shared" si="2"/>
        <v>45997</v>
      </c>
      <c r="L17" s="31">
        <f t="shared" si="2"/>
        <v>45998</v>
      </c>
      <c r="M17" s="31">
        <f t="shared" si="2"/>
        <v>45999</v>
      </c>
      <c r="N17" s="31">
        <f t="shared" si="2"/>
        <v>46000</v>
      </c>
      <c r="O17" s="31">
        <f t="shared" si="2"/>
        <v>46001</v>
      </c>
      <c r="P17" s="31">
        <f t="shared" si="2"/>
        <v>46002</v>
      </c>
      <c r="Q17" s="31">
        <f t="shared" si="2"/>
        <v>46003</v>
      </c>
      <c r="R17" s="31">
        <f t="shared" si="2"/>
        <v>46004</v>
      </c>
      <c r="S17" s="31">
        <f t="shared" si="2"/>
        <v>46005</v>
      </c>
      <c r="T17" s="31">
        <f t="shared" si="2"/>
        <v>46006</v>
      </c>
      <c r="U17" s="31">
        <f t="shared" si="2"/>
        <v>46007</v>
      </c>
      <c r="V17" s="31">
        <f t="shared" si="2"/>
        <v>46008</v>
      </c>
      <c r="W17" s="31">
        <f t="shared" si="2"/>
        <v>46009</v>
      </c>
      <c r="X17" s="31">
        <f t="shared" si="2"/>
        <v>46010</v>
      </c>
      <c r="Y17" s="31">
        <f t="shared" si="2"/>
        <v>46011</v>
      </c>
      <c r="Z17" s="31">
        <f t="shared" si="2"/>
        <v>46012</v>
      </c>
      <c r="AA17" s="31">
        <f t="shared" si="2"/>
        <v>46013</v>
      </c>
      <c r="AB17" s="31">
        <f t="shared" si="2"/>
        <v>46014</v>
      </c>
      <c r="AC17" s="31">
        <f t="shared" si="2"/>
        <v>46015</v>
      </c>
      <c r="AD17" s="31">
        <f t="shared" si="2"/>
        <v>46016</v>
      </c>
      <c r="AE17" s="31">
        <f t="shared" si="2"/>
        <v>46017</v>
      </c>
      <c r="AF17" s="31">
        <f t="shared" si="2"/>
        <v>46018</v>
      </c>
      <c r="AG17" s="31">
        <f t="shared" si="2"/>
        <v>46019</v>
      </c>
      <c r="AH17" s="31">
        <f t="shared" si="2"/>
        <v>46020</v>
      </c>
      <c r="AI17" s="31">
        <f t="shared" si="2"/>
        <v>46021</v>
      </c>
      <c r="AJ17" s="31">
        <f t="shared" si="2"/>
        <v>46022</v>
      </c>
      <c r="AK17" s="32"/>
      <c r="AL17" s="32"/>
      <c r="AM17" s="33"/>
      <c r="AN17" s="34"/>
      <c r="AO17" s="32"/>
      <c r="AP17" s="32"/>
      <c r="AQ17" s="33"/>
      <c r="AR17" s="34"/>
      <c r="AS17" s="32"/>
      <c r="AT17" s="32"/>
      <c r="AU17" s="33"/>
      <c r="AV17" s="34"/>
      <c r="AW17" s="32"/>
      <c r="AX17" s="32"/>
      <c r="AY17" s="33"/>
      <c r="AZ17" s="34"/>
      <c r="BA17" s="32"/>
      <c r="BB17" s="32"/>
      <c r="BC17" s="33"/>
      <c r="BD17" s="34"/>
      <c r="BE17" s="32"/>
      <c r="BF17" s="32"/>
      <c r="BG17" s="33"/>
      <c r="BH17" s="34"/>
    </row>
    <row r="18" spans="4:72" ht="18">
      <c r="D18" s="44" t="s">
        <v>58</v>
      </c>
      <c r="E18" s="45"/>
      <c r="F18" s="30">
        <f>WEEKNUM(F17,2)-WEEKNUM(EOMONTH(F17,-1)+1,2)+1</f>
        <v>1</v>
      </c>
      <c r="G18" s="30">
        <f t="shared" ref="G18:AJ18" si="3">WEEKNUM(G17,2)-WEEKNUM(EOMONTH(G17,-1)+1,2)+1</f>
        <v>1</v>
      </c>
      <c r="H18" s="30">
        <f t="shared" si="3"/>
        <v>1</v>
      </c>
      <c r="I18" s="30">
        <f t="shared" si="3"/>
        <v>1</v>
      </c>
      <c r="J18" s="30">
        <f t="shared" si="3"/>
        <v>1</v>
      </c>
      <c r="K18" s="30">
        <f t="shared" si="3"/>
        <v>1</v>
      </c>
      <c r="L18" s="30">
        <f t="shared" si="3"/>
        <v>1</v>
      </c>
      <c r="M18" s="30">
        <f t="shared" si="3"/>
        <v>2</v>
      </c>
      <c r="N18" s="30">
        <f t="shared" si="3"/>
        <v>2</v>
      </c>
      <c r="O18" s="30">
        <f t="shared" si="3"/>
        <v>2</v>
      </c>
      <c r="P18" s="30">
        <f t="shared" si="3"/>
        <v>2</v>
      </c>
      <c r="Q18" s="30">
        <f t="shared" si="3"/>
        <v>2</v>
      </c>
      <c r="R18" s="30">
        <f t="shared" si="3"/>
        <v>2</v>
      </c>
      <c r="S18" s="30">
        <f t="shared" si="3"/>
        <v>2</v>
      </c>
      <c r="T18" s="30">
        <f t="shared" si="3"/>
        <v>3</v>
      </c>
      <c r="U18" s="30">
        <f t="shared" si="3"/>
        <v>3</v>
      </c>
      <c r="V18" s="30">
        <f t="shared" si="3"/>
        <v>3</v>
      </c>
      <c r="W18" s="30">
        <f t="shared" si="3"/>
        <v>3</v>
      </c>
      <c r="X18" s="30">
        <f t="shared" si="3"/>
        <v>3</v>
      </c>
      <c r="Y18" s="30">
        <f t="shared" si="3"/>
        <v>3</v>
      </c>
      <c r="Z18" s="30">
        <f t="shared" si="3"/>
        <v>3</v>
      </c>
      <c r="AA18" s="30">
        <f t="shared" si="3"/>
        <v>4</v>
      </c>
      <c r="AB18" s="30">
        <f t="shared" si="3"/>
        <v>4</v>
      </c>
      <c r="AC18" s="30">
        <f t="shared" si="3"/>
        <v>4</v>
      </c>
      <c r="AD18" s="30">
        <f t="shared" si="3"/>
        <v>4</v>
      </c>
      <c r="AE18" s="30">
        <f t="shared" si="3"/>
        <v>4</v>
      </c>
      <c r="AF18" s="30">
        <f t="shared" si="3"/>
        <v>4</v>
      </c>
      <c r="AG18" s="30">
        <f t="shared" si="3"/>
        <v>4</v>
      </c>
      <c r="AH18" s="30">
        <f t="shared" si="3"/>
        <v>5</v>
      </c>
      <c r="AI18" s="30">
        <f t="shared" si="3"/>
        <v>5</v>
      </c>
      <c r="AJ18" s="30">
        <f t="shared" si="3"/>
        <v>5</v>
      </c>
      <c r="AK18" s="32"/>
      <c r="AL18" s="32"/>
      <c r="AM18" s="33"/>
      <c r="AN18" s="34"/>
      <c r="AO18" s="32"/>
      <c r="AP18" s="32"/>
      <c r="AQ18" s="33"/>
      <c r="AR18" s="34"/>
      <c r="AS18" s="32"/>
      <c r="AT18" s="32"/>
      <c r="AU18" s="33"/>
      <c r="AV18" s="34"/>
      <c r="AW18" s="32"/>
      <c r="AX18" s="32"/>
      <c r="AY18" s="33"/>
      <c r="AZ18" s="34"/>
      <c r="BA18" s="32"/>
      <c r="BB18" s="32"/>
      <c r="BC18" s="33"/>
      <c r="BD18" s="34"/>
      <c r="BE18" s="32"/>
      <c r="BF18" s="32"/>
      <c r="BG18" s="33"/>
      <c r="BH18" s="34"/>
    </row>
    <row r="19" spans="4:72" ht="18">
      <c r="D19" s="4" t="s">
        <v>2</v>
      </c>
      <c r="E19" s="4" t="s">
        <v>31</v>
      </c>
      <c r="F19" s="29" t="s">
        <v>30</v>
      </c>
      <c r="G19" s="29" t="s">
        <v>30</v>
      </c>
      <c r="H19" s="29" t="s">
        <v>30</v>
      </c>
      <c r="I19" s="29" t="s">
        <v>30</v>
      </c>
      <c r="J19" s="29" t="s">
        <v>30</v>
      </c>
      <c r="K19" s="29" t="s">
        <v>5</v>
      </c>
      <c r="L19" s="29" t="s">
        <v>5</v>
      </c>
      <c r="M19" s="29" t="s">
        <v>30</v>
      </c>
      <c r="N19" s="29" t="s">
        <v>5</v>
      </c>
      <c r="O19" s="29" t="s">
        <v>30</v>
      </c>
      <c r="P19" s="29" t="s">
        <v>30</v>
      </c>
      <c r="Q19" s="29" t="s">
        <v>30</v>
      </c>
      <c r="R19" s="29" t="s">
        <v>30</v>
      </c>
      <c r="S19" s="29" t="s">
        <v>5</v>
      </c>
      <c r="T19" s="29" t="s">
        <v>30</v>
      </c>
      <c r="U19" s="29" t="s">
        <v>5</v>
      </c>
      <c r="V19" s="29" t="s">
        <v>30</v>
      </c>
      <c r="W19" s="29" t="s">
        <v>30</v>
      </c>
      <c r="X19" s="29" t="s">
        <v>30</v>
      </c>
      <c r="Y19" s="29" t="s">
        <v>30</v>
      </c>
      <c r="Z19" s="29" t="s">
        <v>5</v>
      </c>
      <c r="AA19" s="29" t="s">
        <v>30</v>
      </c>
      <c r="AB19" s="29" t="s">
        <v>5</v>
      </c>
      <c r="AC19" s="29" t="s">
        <v>30</v>
      </c>
      <c r="AD19" s="29" t="s">
        <v>30</v>
      </c>
      <c r="AE19" s="29" t="s">
        <v>30</v>
      </c>
      <c r="AF19" s="29" t="s">
        <v>30</v>
      </c>
      <c r="AG19" s="29" t="s">
        <v>5</v>
      </c>
      <c r="AH19" s="29" t="s">
        <v>40</v>
      </c>
      <c r="AI19" s="29" t="s">
        <v>40</v>
      </c>
      <c r="AJ19" s="29" t="s">
        <v>40</v>
      </c>
      <c r="AK19" s="23">
        <v>7</v>
      </c>
      <c r="AL19" s="23">
        <v>2</v>
      </c>
      <c r="AM19" s="10">
        <f>IF(AK19&lt;7,"-",IFERROR(AL19/AK19,"-"))</f>
        <v>0.2857142857142857</v>
      </c>
      <c r="AN19" s="76">
        <f>IFERROR(AVERAGE(AM19:AM28),"-")</f>
        <v>0.28571428571428564</v>
      </c>
      <c r="AO19" s="29">
        <f>AP19+COUNTIFS(F$13:AJ$13,WEEKNUM(F$16,2)+1,F19:AJ19,"工")</f>
        <v>7</v>
      </c>
      <c r="AP19" s="29">
        <f>IFERROR(COUNTIFS(F$13:AJ$13,WEEKNUM(F$16,2)+1,F19:AJ19,"休"),"-")</f>
        <v>2</v>
      </c>
      <c r="AQ19" s="10">
        <f>IF(AO19&lt;7,"-",IFERROR(AP19/AO19,"-"))</f>
        <v>0.2857142857142857</v>
      </c>
      <c r="AR19" s="76">
        <f>IFERROR(AVERAGE(AQ19:AQ28),"-")</f>
        <v>0.28571428571428564</v>
      </c>
      <c r="AS19" s="29">
        <f>AT19+COUNTIFS(F$13:AJ$13,WEEKNUM(F$16,2)+2,F19:AJ19,"工")</f>
        <v>7</v>
      </c>
      <c r="AT19" s="29">
        <f>IFERROR(COUNTIFS(F$13:AJ$13,WEEKNUM(F$16,2)+2,F19:AJ19,"休"),"-")</f>
        <v>2</v>
      </c>
      <c r="AU19" s="10">
        <f>IF(AS19&lt;7,"-",IFERROR(AT19/AS19,"-"))</f>
        <v>0.2857142857142857</v>
      </c>
      <c r="AV19" s="76">
        <f>IFERROR(AVERAGE(AU19:AU28),"-")</f>
        <v>0.28571428571428564</v>
      </c>
      <c r="AW19" s="29">
        <f>AX19+COUNTIFS(F$13:AJ$13,WEEKNUM(F$16,2)+3,F19:AJ19,"工")</f>
        <v>7</v>
      </c>
      <c r="AX19" s="29">
        <f>IFERROR(COUNTIFS(F$13:AJ$13,WEEKNUM(F$16,2)+3,F19:AJ19,"休"),"-")</f>
        <v>2</v>
      </c>
      <c r="AY19" s="10">
        <f>IF(AW19&lt;7,"-",IFERROR(AX19/AW19,"-"))</f>
        <v>0.2857142857142857</v>
      </c>
      <c r="AZ19" s="76">
        <f>IFERROR(AVERAGE(AY19:AY28),"-")</f>
        <v>0.28571428571428564</v>
      </c>
      <c r="BA19" s="23">
        <v>0</v>
      </c>
      <c r="BB19" s="23">
        <v>0</v>
      </c>
      <c r="BC19" s="10" t="str">
        <f>IF(BA19&lt;7,"-",IFERROR(BB19/BA19,"-"))</f>
        <v>-</v>
      </c>
      <c r="BD19" s="76" t="str">
        <f>IFERROR(AVERAGE(BC19:BC28),"-")</f>
        <v>-</v>
      </c>
      <c r="BE19" s="4">
        <f>COUNTIF(F19:AJ19,"工")+COUNTIF(F19:AJ19,"休")</f>
        <v>28</v>
      </c>
      <c r="BF19" s="4">
        <f>COUNTIF(F19:AJ19,"休")</f>
        <v>8</v>
      </c>
      <c r="BG19" s="10">
        <f>IFERROR(BF19/BE19,"-")</f>
        <v>0.2857142857142857</v>
      </c>
      <c r="BH19" s="76">
        <f>IFERROR(AVERAGE(BG19:BG28),"-")</f>
        <v>0.28571428571428564</v>
      </c>
    </row>
    <row r="20" spans="4:72" ht="21" customHeight="1">
      <c r="D20" s="4"/>
      <c r="E20" s="4" t="s">
        <v>32</v>
      </c>
      <c r="F20" s="29" t="s">
        <v>30</v>
      </c>
      <c r="G20" s="29" t="s">
        <v>30</v>
      </c>
      <c r="H20" s="29" t="s">
        <v>5</v>
      </c>
      <c r="I20" s="29" t="s">
        <v>30</v>
      </c>
      <c r="J20" s="29" t="s">
        <v>30</v>
      </c>
      <c r="K20" s="29" t="s">
        <v>30</v>
      </c>
      <c r="L20" s="29" t="s">
        <v>5</v>
      </c>
      <c r="M20" s="29" t="s">
        <v>30</v>
      </c>
      <c r="N20" s="29" t="s">
        <v>5</v>
      </c>
      <c r="O20" s="29" t="s">
        <v>5</v>
      </c>
      <c r="P20" s="29" t="s">
        <v>30</v>
      </c>
      <c r="Q20" s="29" t="s">
        <v>30</v>
      </c>
      <c r="R20" s="29" t="s">
        <v>30</v>
      </c>
      <c r="S20" s="29" t="s">
        <v>30</v>
      </c>
      <c r="T20" s="29" t="s">
        <v>30</v>
      </c>
      <c r="U20" s="29" t="s">
        <v>5</v>
      </c>
      <c r="V20" s="29" t="s">
        <v>5</v>
      </c>
      <c r="W20" s="29" t="s">
        <v>30</v>
      </c>
      <c r="X20" s="29" t="s">
        <v>30</v>
      </c>
      <c r="Y20" s="29" t="s">
        <v>30</v>
      </c>
      <c r="Z20" s="29" t="s">
        <v>30</v>
      </c>
      <c r="AA20" s="29" t="s">
        <v>30</v>
      </c>
      <c r="AB20" s="29" t="s">
        <v>30</v>
      </c>
      <c r="AC20" s="29" t="s">
        <v>5</v>
      </c>
      <c r="AD20" s="29" t="s">
        <v>30</v>
      </c>
      <c r="AE20" s="29" t="s">
        <v>30</v>
      </c>
      <c r="AF20" s="29" t="s">
        <v>30</v>
      </c>
      <c r="AG20" s="29" t="s">
        <v>5</v>
      </c>
      <c r="AH20" s="29" t="s">
        <v>40</v>
      </c>
      <c r="AI20" s="29" t="s">
        <v>40</v>
      </c>
      <c r="AJ20" s="29" t="s">
        <v>40</v>
      </c>
      <c r="AK20" s="23">
        <v>7</v>
      </c>
      <c r="AL20" s="23">
        <v>2</v>
      </c>
      <c r="AM20" s="10">
        <f t="shared" ref="AM20:AM28" si="4">IF(AK20&lt;7,"-",IFERROR(AL20/AK20,"-"))</f>
        <v>0.2857142857142857</v>
      </c>
      <c r="AN20" s="76"/>
      <c r="AO20" s="29">
        <f t="shared" ref="AO20:AO28" si="5">AP20+COUNTIFS(F$13:AJ$13,WEEKNUM(F$16,2)+1,F20:AJ20,"工")</f>
        <v>7</v>
      </c>
      <c r="AP20" s="29">
        <f t="shared" ref="AP20:AP28" si="6">IFERROR(COUNTIFS(F$13:AJ$13,WEEKNUM(F$16,2)+1,F20:AJ20,"休"),"-")</f>
        <v>2</v>
      </c>
      <c r="AQ20" s="10">
        <f t="shared" ref="AQ20:AQ28" si="7">IF(AO20&lt;7,"-",IFERROR(AP20/AO20,"-"))</f>
        <v>0.2857142857142857</v>
      </c>
      <c r="AR20" s="76"/>
      <c r="AS20" s="29">
        <f t="shared" ref="AS20:AS28" si="8">AT20+COUNTIFS(F$13:AJ$13,WEEKNUM(F$16,2)+2,F20:AJ20,"工")</f>
        <v>7</v>
      </c>
      <c r="AT20" s="29">
        <f t="shared" ref="AT20:AT28" si="9">IFERROR(COUNTIFS(F$13:AJ$13,WEEKNUM(F$16,2)+2,F20:AJ20,"休"),"-")</f>
        <v>2</v>
      </c>
      <c r="AU20" s="10">
        <f t="shared" ref="AU20:AU28" si="10">IF(AS20&lt;7,"-",IFERROR(AT20/AS20,"-"))</f>
        <v>0.2857142857142857</v>
      </c>
      <c r="AV20" s="76"/>
      <c r="AW20" s="29">
        <f t="shared" ref="AW20:AW28" si="11">AX20+COUNTIFS(F$13:AJ$13,WEEKNUM(F$16,2)+3,F20:AJ20,"工")</f>
        <v>7</v>
      </c>
      <c r="AX20" s="29">
        <f t="shared" ref="AX20:AX28" si="12">IFERROR(COUNTIFS(F$13:AJ$13,WEEKNUM(F$16,2)+3,F20:AJ20,"休"),"-")</f>
        <v>2</v>
      </c>
      <c r="AY20" s="10">
        <f t="shared" ref="AY20:AY28" si="13">IF(AW20&lt;7,"-",IFERROR(AX20/AW20,"-"))</f>
        <v>0.2857142857142857</v>
      </c>
      <c r="AZ20" s="76"/>
      <c r="BA20" s="23">
        <v>0</v>
      </c>
      <c r="BB20" s="23">
        <v>0</v>
      </c>
      <c r="BC20" s="10" t="str">
        <f t="shared" ref="BC20:BC28" si="14">IF(BA20&lt;7,"-",IFERROR(BB20/BA20,"-"))</f>
        <v>-</v>
      </c>
      <c r="BD20" s="76"/>
      <c r="BE20" s="4">
        <f t="shared" ref="BE20:BE28" si="15">COUNTIF(F20:AJ20,"工")+COUNTIF(F20:AJ20,"休")</f>
        <v>28</v>
      </c>
      <c r="BF20" s="4">
        <f t="shared" ref="BF20:BF28" si="16">COUNTIF(F20:AJ20,"休")</f>
        <v>8</v>
      </c>
      <c r="BG20" s="10">
        <f t="shared" ref="BG20:BG28" si="17">IFERROR(BF20/BE20,"-")</f>
        <v>0.2857142857142857</v>
      </c>
      <c r="BH20" s="76"/>
      <c r="BJ20" ph="1"/>
      <c r="BL20" ph="1"/>
      <c r="BN20" ph="1"/>
      <c r="BP20" ph="1"/>
      <c r="BR20" ph="1"/>
      <c r="BT20" ph="1"/>
    </row>
    <row r="21" spans="4:72" ht="21" customHeight="1">
      <c r="D21" s="4"/>
      <c r="E21" s="4" t="s">
        <v>33</v>
      </c>
      <c r="F21" s="29" t="s">
        <v>30</v>
      </c>
      <c r="G21" s="29" t="s">
        <v>30</v>
      </c>
      <c r="H21" s="29" t="s">
        <v>5</v>
      </c>
      <c r="I21" s="29" t="s">
        <v>30</v>
      </c>
      <c r="J21" s="29" t="s">
        <v>30</v>
      </c>
      <c r="K21" s="29" t="s">
        <v>30</v>
      </c>
      <c r="L21" s="29" t="s">
        <v>5</v>
      </c>
      <c r="M21" s="29" t="s">
        <v>5</v>
      </c>
      <c r="N21" s="29" t="s">
        <v>5</v>
      </c>
      <c r="O21" s="29" t="s">
        <v>30</v>
      </c>
      <c r="P21" s="29" t="s">
        <v>30</v>
      </c>
      <c r="Q21" s="29" t="s">
        <v>30</v>
      </c>
      <c r="R21" s="29" t="s">
        <v>30</v>
      </c>
      <c r="S21" s="29" t="s">
        <v>30</v>
      </c>
      <c r="T21" s="29" t="s">
        <v>5</v>
      </c>
      <c r="U21" s="29" t="s">
        <v>5</v>
      </c>
      <c r="V21" s="29" t="s">
        <v>30</v>
      </c>
      <c r="W21" s="29" t="s">
        <v>30</v>
      </c>
      <c r="X21" s="29" t="s">
        <v>30</v>
      </c>
      <c r="Y21" s="29" t="s">
        <v>30</v>
      </c>
      <c r="Z21" s="29" t="s">
        <v>30</v>
      </c>
      <c r="AA21" s="29" t="s">
        <v>5</v>
      </c>
      <c r="AB21" s="29" t="s">
        <v>30</v>
      </c>
      <c r="AC21" s="29" t="s">
        <v>30</v>
      </c>
      <c r="AD21" s="29" t="s">
        <v>30</v>
      </c>
      <c r="AE21" s="29" t="s">
        <v>30</v>
      </c>
      <c r="AF21" s="29" t="s">
        <v>30</v>
      </c>
      <c r="AG21" s="29" t="s">
        <v>5</v>
      </c>
      <c r="AH21" s="29" t="s">
        <v>40</v>
      </c>
      <c r="AI21" s="29" t="s">
        <v>40</v>
      </c>
      <c r="AJ21" s="29" t="s">
        <v>40</v>
      </c>
      <c r="AK21" s="23">
        <v>7</v>
      </c>
      <c r="AL21" s="23">
        <v>2</v>
      </c>
      <c r="AM21" s="10">
        <f t="shared" si="4"/>
        <v>0.2857142857142857</v>
      </c>
      <c r="AN21" s="76"/>
      <c r="AO21" s="29">
        <f t="shared" si="5"/>
        <v>7</v>
      </c>
      <c r="AP21" s="29">
        <f t="shared" si="6"/>
        <v>2</v>
      </c>
      <c r="AQ21" s="10">
        <f t="shared" si="7"/>
        <v>0.2857142857142857</v>
      </c>
      <c r="AR21" s="76"/>
      <c r="AS21" s="29">
        <f t="shared" si="8"/>
        <v>7</v>
      </c>
      <c r="AT21" s="29">
        <f t="shared" si="9"/>
        <v>2</v>
      </c>
      <c r="AU21" s="10">
        <f t="shared" si="10"/>
        <v>0.2857142857142857</v>
      </c>
      <c r="AV21" s="76"/>
      <c r="AW21" s="29">
        <f t="shared" si="11"/>
        <v>7</v>
      </c>
      <c r="AX21" s="29">
        <f t="shared" si="12"/>
        <v>2</v>
      </c>
      <c r="AY21" s="10">
        <f t="shared" si="13"/>
        <v>0.2857142857142857</v>
      </c>
      <c r="AZ21" s="76"/>
      <c r="BA21" s="23">
        <v>0</v>
      </c>
      <c r="BB21" s="23">
        <v>0</v>
      </c>
      <c r="BC21" s="10" t="str">
        <f t="shared" si="14"/>
        <v>-</v>
      </c>
      <c r="BD21" s="76"/>
      <c r="BE21" s="4">
        <f t="shared" si="15"/>
        <v>28</v>
      </c>
      <c r="BF21" s="4">
        <f t="shared" si="16"/>
        <v>8</v>
      </c>
      <c r="BG21" s="10">
        <f t="shared" si="17"/>
        <v>0.2857142857142857</v>
      </c>
      <c r="BH21" s="76"/>
      <c r="BJ21" ph="1"/>
      <c r="BL21" ph="1"/>
      <c r="BN21" ph="1"/>
      <c r="BP21" ph="1"/>
      <c r="BR21" ph="1"/>
      <c r="BT21" ph="1"/>
    </row>
    <row r="22" spans="4:72" ht="21" customHeight="1">
      <c r="D22" s="4" t="s">
        <v>3</v>
      </c>
      <c r="E22" s="4" t="s">
        <v>34</v>
      </c>
      <c r="F22" s="29" t="s">
        <v>30</v>
      </c>
      <c r="G22" s="29" t="s">
        <v>30</v>
      </c>
      <c r="H22" s="29" t="s">
        <v>5</v>
      </c>
      <c r="I22" s="29" t="s">
        <v>30</v>
      </c>
      <c r="J22" s="29" t="s">
        <v>30</v>
      </c>
      <c r="K22" s="29" t="s">
        <v>30</v>
      </c>
      <c r="L22" s="29" t="s">
        <v>5</v>
      </c>
      <c r="M22" s="29" t="s">
        <v>30</v>
      </c>
      <c r="N22" s="29" t="s">
        <v>5</v>
      </c>
      <c r="O22" s="29" t="s">
        <v>5</v>
      </c>
      <c r="P22" s="29" t="s">
        <v>30</v>
      </c>
      <c r="Q22" s="29" t="s">
        <v>30</v>
      </c>
      <c r="R22" s="29" t="s">
        <v>30</v>
      </c>
      <c r="S22" s="29" t="s">
        <v>30</v>
      </c>
      <c r="T22" s="29" t="s">
        <v>30</v>
      </c>
      <c r="U22" s="29" t="s">
        <v>5</v>
      </c>
      <c r="V22" s="29" t="s">
        <v>5</v>
      </c>
      <c r="W22" s="29" t="s">
        <v>30</v>
      </c>
      <c r="X22" s="29" t="s">
        <v>30</v>
      </c>
      <c r="Y22" s="29" t="s">
        <v>30</v>
      </c>
      <c r="Z22" s="29" t="s">
        <v>30</v>
      </c>
      <c r="AA22" s="29" t="s">
        <v>30</v>
      </c>
      <c r="AB22" s="29" t="s">
        <v>30</v>
      </c>
      <c r="AC22" s="29" t="s">
        <v>5</v>
      </c>
      <c r="AD22" s="29" t="s">
        <v>30</v>
      </c>
      <c r="AE22" s="29" t="s">
        <v>30</v>
      </c>
      <c r="AF22" s="29" t="s">
        <v>30</v>
      </c>
      <c r="AG22" s="29" t="s">
        <v>5</v>
      </c>
      <c r="AH22" s="29" t="s">
        <v>40</v>
      </c>
      <c r="AI22" s="29" t="s">
        <v>40</v>
      </c>
      <c r="AJ22" s="29" t="s">
        <v>40</v>
      </c>
      <c r="AK22" s="23">
        <v>7</v>
      </c>
      <c r="AL22" s="23">
        <v>2</v>
      </c>
      <c r="AM22" s="10">
        <f t="shared" si="4"/>
        <v>0.2857142857142857</v>
      </c>
      <c r="AN22" s="76"/>
      <c r="AO22" s="29">
        <f t="shared" si="5"/>
        <v>7</v>
      </c>
      <c r="AP22" s="29">
        <f t="shared" si="6"/>
        <v>2</v>
      </c>
      <c r="AQ22" s="10">
        <f t="shared" si="7"/>
        <v>0.2857142857142857</v>
      </c>
      <c r="AR22" s="76"/>
      <c r="AS22" s="29">
        <f t="shared" si="8"/>
        <v>7</v>
      </c>
      <c r="AT22" s="29">
        <f t="shared" si="9"/>
        <v>2</v>
      </c>
      <c r="AU22" s="10">
        <f t="shared" si="10"/>
        <v>0.2857142857142857</v>
      </c>
      <c r="AV22" s="76"/>
      <c r="AW22" s="29">
        <f t="shared" si="11"/>
        <v>7</v>
      </c>
      <c r="AX22" s="29">
        <f t="shared" si="12"/>
        <v>2</v>
      </c>
      <c r="AY22" s="10">
        <f t="shared" si="13"/>
        <v>0.2857142857142857</v>
      </c>
      <c r="AZ22" s="76"/>
      <c r="BA22" s="23">
        <v>0</v>
      </c>
      <c r="BB22" s="23">
        <v>0</v>
      </c>
      <c r="BC22" s="10" t="str">
        <f t="shared" si="14"/>
        <v>-</v>
      </c>
      <c r="BD22" s="76"/>
      <c r="BE22" s="4">
        <f t="shared" si="15"/>
        <v>28</v>
      </c>
      <c r="BF22" s="4">
        <f t="shared" si="16"/>
        <v>8</v>
      </c>
      <c r="BG22" s="10">
        <f t="shared" si="17"/>
        <v>0.2857142857142857</v>
      </c>
      <c r="BH22" s="76"/>
      <c r="BJ22" ph="1"/>
      <c r="BL22" ph="1"/>
      <c r="BN22" ph="1"/>
      <c r="BP22" ph="1"/>
      <c r="BR22" ph="1"/>
      <c r="BT22" ph="1"/>
    </row>
    <row r="23" spans="4:72" ht="21" customHeight="1">
      <c r="D23" s="4"/>
      <c r="E23" s="4" t="s">
        <v>35</v>
      </c>
      <c r="F23" s="29" t="s">
        <v>30</v>
      </c>
      <c r="G23" s="29" t="s">
        <v>30</v>
      </c>
      <c r="H23" s="29" t="s">
        <v>30</v>
      </c>
      <c r="I23" s="29" t="s">
        <v>30</v>
      </c>
      <c r="J23" s="29" t="s">
        <v>30</v>
      </c>
      <c r="K23" s="29" t="s">
        <v>5</v>
      </c>
      <c r="L23" s="29" t="s">
        <v>5</v>
      </c>
      <c r="M23" s="29" t="s">
        <v>30</v>
      </c>
      <c r="N23" s="29" t="s">
        <v>5</v>
      </c>
      <c r="O23" s="29" t="s">
        <v>30</v>
      </c>
      <c r="P23" s="29" t="s">
        <v>30</v>
      </c>
      <c r="Q23" s="29" t="s">
        <v>30</v>
      </c>
      <c r="R23" s="29" t="s">
        <v>5</v>
      </c>
      <c r="S23" s="29" t="s">
        <v>30</v>
      </c>
      <c r="T23" s="29" t="s">
        <v>30</v>
      </c>
      <c r="U23" s="29" t="s">
        <v>5</v>
      </c>
      <c r="V23" s="29" t="s">
        <v>30</v>
      </c>
      <c r="W23" s="29" t="s">
        <v>30</v>
      </c>
      <c r="X23" s="29" t="s">
        <v>30</v>
      </c>
      <c r="Y23" s="29" t="s">
        <v>5</v>
      </c>
      <c r="Z23" s="29" t="s">
        <v>30</v>
      </c>
      <c r="AA23" s="29" t="s">
        <v>30</v>
      </c>
      <c r="AB23" s="29" t="s">
        <v>30</v>
      </c>
      <c r="AC23" s="29" t="s">
        <v>30</v>
      </c>
      <c r="AD23" s="29" t="s">
        <v>30</v>
      </c>
      <c r="AE23" s="29" t="s">
        <v>30</v>
      </c>
      <c r="AF23" s="29" t="s">
        <v>5</v>
      </c>
      <c r="AG23" s="29" t="s">
        <v>5</v>
      </c>
      <c r="AH23" s="29" t="s">
        <v>40</v>
      </c>
      <c r="AI23" s="29" t="s">
        <v>40</v>
      </c>
      <c r="AJ23" s="29" t="s">
        <v>40</v>
      </c>
      <c r="AK23" s="23">
        <v>7</v>
      </c>
      <c r="AL23" s="23">
        <v>2</v>
      </c>
      <c r="AM23" s="10">
        <f t="shared" si="4"/>
        <v>0.2857142857142857</v>
      </c>
      <c r="AN23" s="76"/>
      <c r="AO23" s="29">
        <f t="shared" si="5"/>
        <v>7</v>
      </c>
      <c r="AP23" s="29">
        <f t="shared" si="6"/>
        <v>2</v>
      </c>
      <c r="AQ23" s="10">
        <f t="shared" si="7"/>
        <v>0.2857142857142857</v>
      </c>
      <c r="AR23" s="76"/>
      <c r="AS23" s="29">
        <f t="shared" si="8"/>
        <v>7</v>
      </c>
      <c r="AT23" s="29">
        <f t="shared" si="9"/>
        <v>2</v>
      </c>
      <c r="AU23" s="10">
        <f t="shared" si="10"/>
        <v>0.2857142857142857</v>
      </c>
      <c r="AV23" s="76"/>
      <c r="AW23" s="29">
        <f t="shared" si="11"/>
        <v>7</v>
      </c>
      <c r="AX23" s="29">
        <f t="shared" si="12"/>
        <v>2</v>
      </c>
      <c r="AY23" s="10">
        <f t="shared" si="13"/>
        <v>0.2857142857142857</v>
      </c>
      <c r="AZ23" s="76"/>
      <c r="BA23" s="23">
        <v>0</v>
      </c>
      <c r="BB23" s="23">
        <v>0</v>
      </c>
      <c r="BC23" s="10" t="str">
        <f t="shared" si="14"/>
        <v>-</v>
      </c>
      <c r="BD23" s="76"/>
      <c r="BE23" s="4">
        <f t="shared" si="15"/>
        <v>28</v>
      </c>
      <c r="BF23" s="4">
        <f t="shared" si="16"/>
        <v>8</v>
      </c>
      <c r="BG23" s="10">
        <f t="shared" si="17"/>
        <v>0.2857142857142857</v>
      </c>
      <c r="BH23" s="76"/>
      <c r="BJ23" ph="1"/>
      <c r="BL23" ph="1"/>
      <c r="BN23" ph="1"/>
      <c r="BP23" ph="1"/>
      <c r="BR23" ph="1"/>
      <c r="BT23" ph="1"/>
    </row>
    <row r="24" spans="4:72" ht="21" customHeight="1">
      <c r="D24" s="4"/>
      <c r="E24" s="4" t="s">
        <v>36</v>
      </c>
      <c r="F24" s="29" t="s">
        <v>30</v>
      </c>
      <c r="G24" s="29" t="s">
        <v>30</v>
      </c>
      <c r="H24" s="29" t="s">
        <v>30</v>
      </c>
      <c r="I24" s="29" t="s">
        <v>5</v>
      </c>
      <c r="J24" s="29" t="s">
        <v>30</v>
      </c>
      <c r="K24" s="29" t="s">
        <v>30</v>
      </c>
      <c r="L24" s="29" t="s">
        <v>5</v>
      </c>
      <c r="M24" s="29" t="s">
        <v>5</v>
      </c>
      <c r="N24" s="29" t="s">
        <v>5</v>
      </c>
      <c r="O24" s="29" t="s">
        <v>30</v>
      </c>
      <c r="P24" s="29" t="s">
        <v>30</v>
      </c>
      <c r="Q24" s="29" t="s">
        <v>30</v>
      </c>
      <c r="R24" s="29" t="s">
        <v>30</v>
      </c>
      <c r="S24" s="29" t="s">
        <v>30</v>
      </c>
      <c r="T24" s="29" t="s">
        <v>5</v>
      </c>
      <c r="U24" s="29" t="s">
        <v>5</v>
      </c>
      <c r="V24" s="29" t="s">
        <v>30</v>
      </c>
      <c r="W24" s="29" t="s">
        <v>30</v>
      </c>
      <c r="X24" s="29" t="s">
        <v>30</v>
      </c>
      <c r="Y24" s="29" t="s">
        <v>30</v>
      </c>
      <c r="Z24" s="29" t="s">
        <v>30</v>
      </c>
      <c r="AA24" s="29" t="s">
        <v>5</v>
      </c>
      <c r="AB24" s="29" t="s">
        <v>30</v>
      </c>
      <c r="AC24" s="29" t="s">
        <v>30</v>
      </c>
      <c r="AD24" s="29" t="s">
        <v>30</v>
      </c>
      <c r="AE24" s="29" t="s">
        <v>30</v>
      </c>
      <c r="AF24" s="29" t="s">
        <v>30</v>
      </c>
      <c r="AG24" s="29" t="s">
        <v>5</v>
      </c>
      <c r="AH24" s="29" t="s">
        <v>40</v>
      </c>
      <c r="AI24" s="29" t="s">
        <v>40</v>
      </c>
      <c r="AJ24" s="29" t="s">
        <v>40</v>
      </c>
      <c r="AK24" s="23">
        <v>7</v>
      </c>
      <c r="AL24" s="23">
        <v>2</v>
      </c>
      <c r="AM24" s="10">
        <f t="shared" si="4"/>
        <v>0.2857142857142857</v>
      </c>
      <c r="AN24" s="76"/>
      <c r="AO24" s="29">
        <f t="shared" si="5"/>
        <v>7</v>
      </c>
      <c r="AP24" s="29">
        <f t="shared" si="6"/>
        <v>2</v>
      </c>
      <c r="AQ24" s="10">
        <f t="shared" si="7"/>
        <v>0.2857142857142857</v>
      </c>
      <c r="AR24" s="76"/>
      <c r="AS24" s="29">
        <f t="shared" si="8"/>
        <v>7</v>
      </c>
      <c r="AT24" s="29">
        <f t="shared" si="9"/>
        <v>2</v>
      </c>
      <c r="AU24" s="10">
        <f t="shared" si="10"/>
        <v>0.2857142857142857</v>
      </c>
      <c r="AV24" s="76"/>
      <c r="AW24" s="29">
        <f t="shared" si="11"/>
        <v>7</v>
      </c>
      <c r="AX24" s="29">
        <f t="shared" si="12"/>
        <v>2</v>
      </c>
      <c r="AY24" s="10">
        <f t="shared" si="13"/>
        <v>0.2857142857142857</v>
      </c>
      <c r="AZ24" s="76"/>
      <c r="BA24" s="23">
        <v>0</v>
      </c>
      <c r="BB24" s="23">
        <v>0</v>
      </c>
      <c r="BC24" s="10" t="str">
        <f t="shared" si="14"/>
        <v>-</v>
      </c>
      <c r="BD24" s="76"/>
      <c r="BE24" s="4">
        <f t="shared" si="15"/>
        <v>28</v>
      </c>
      <c r="BF24" s="4">
        <f t="shared" si="16"/>
        <v>8</v>
      </c>
      <c r="BG24" s="10">
        <f t="shared" si="17"/>
        <v>0.2857142857142857</v>
      </c>
      <c r="BH24" s="76"/>
      <c r="BJ24" ph="1"/>
      <c r="BL24" ph="1"/>
      <c r="BN24" ph="1"/>
      <c r="BP24" ph="1"/>
      <c r="BR24" ph="1"/>
      <c r="BT24" ph="1"/>
    </row>
    <row r="25" spans="4:72" ht="21" customHeight="1">
      <c r="D25" s="4" t="s">
        <v>4</v>
      </c>
      <c r="E25" s="4" t="s">
        <v>32</v>
      </c>
      <c r="F25" s="29" t="s">
        <v>30</v>
      </c>
      <c r="G25" s="29" t="s">
        <v>30</v>
      </c>
      <c r="H25" s="29" t="s">
        <v>30</v>
      </c>
      <c r="I25" s="29" t="s">
        <v>30</v>
      </c>
      <c r="J25" s="29" t="s">
        <v>5</v>
      </c>
      <c r="K25" s="29" t="s">
        <v>30</v>
      </c>
      <c r="L25" s="29" t="s">
        <v>5</v>
      </c>
      <c r="M25" s="29" t="s">
        <v>5</v>
      </c>
      <c r="N25" s="29" t="s">
        <v>5</v>
      </c>
      <c r="O25" s="29" t="s">
        <v>30</v>
      </c>
      <c r="P25" s="29" t="s">
        <v>30</v>
      </c>
      <c r="Q25" s="29" t="s">
        <v>30</v>
      </c>
      <c r="R25" s="29" t="s">
        <v>30</v>
      </c>
      <c r="S25" s="29" t="s">
        <v>30</v>
      </c>
      <c r="T25" s="29" t="s">
        <v>5</v>
      </c>
      <c r="U25" s="29" t="s">
        <v>5</v>
      </c>
      <c r="V25" s="29" t="s">
        <v>30</v>
      </c>
      <c r="W25" s="29" t="s">
        <v>30</v>
      </c>
      <c r="X25" s="29" t="s">
        <v>30</v>
      </c>
      <c r="Y25" s="29" t="s">
        <v>30</v>
      </c>
      <c r="Z25" s="29" t="s">
        <v>30</v>
      </c>
      <c r="AA25" s="29" t="s">
        <v>30</v>
      </c>
      <c r="AB25" s="29" t="s">
        <v>5</v>
      </c>
      <c r="AC25" s="29" t="s">
        <v>30</v>
      </c>
      <c r="AD25" s="29" t="s">
        <v>30</v>
      </c>
      <c r="AE25" s="29" t="s">
        <v>30</v>
      </c>
      <c r="AF25" s="29" t="s">
        <v>30</v>
      </c>
      <c r="AG25" s="29" t="s">
        <v>5</v>
      </c>
      <c r="AH25" s="29" t="s">
        <v>40</v>
      </c>
      <c r="AI25" s="29" t="s">
        <v>40</v>
      </c>
      <c r="AJ25" s="29" t="s">
        <v>40</v>
      </c>
      <c r="AK25" s="23">
        <v>7</v>
      </c>
      <c r="AL25" s="23">
        <v>2</v>
      </c>
      <c r="AM25" s="10">
        <f t="shared" si="4"/>
        <v>0.2857142857142857</v>
      </c>
      <c r="AN25" s="76"/>
      <c r="AO25" s="29">
        <f t="shared" si="5"/>
        <v>7</v>
      </c>
      <c r="AP25" s="29">
        <f t="shared" si="6"/>
        <v>2</v>
      </c>
      <c r="AQ25" s="10">
        <f t="shared" si="7"/>
        <v>0.2857142857142857</v>
      </c>
      <c r="AR25" s="76"/>
      <c r="AS25" s="29">
        <f t="shared" si="8"/>
        <v>7</v>
      </c>
      <c r="AT25" s="29">
        <f t="shared" si="9"/>
        <v>2</v>
      </c>
      <c r="AU25" s="10">
        <f t="shared" si="10"/>
        <v>0.2857142857142857</v>
      </c>
      <c r="AV25" s="76"/>
      <c r="AW25" s="29">
        <f t="shared" si="11"/>
        <v>7</v>
      </c>
      <c r="AX25" s="29">
        <f t="shared" si="12"/>
        <v>2</v>
      </c>
      <c r="AY25" s="10">
        <f t="shared" si="13"/>
        <v>0.2857142857142857</v>
      </c>
      <c r="AZ25" s="76"/>
      <c r="BA25" s="23">
        <v>0</v>
      </c>
      <c r="BB25" s="23">
        <v>0</v>
      </c>
      <c r="BC25" s="10" t="str">
        <f t="shared" si="14"/>
        <v>-</v>
      </c>
      <c r="BD25" s="76"/>
      <c r="BE25" s="4">
        <f t="shared" si="15"/>
        <v>28</v>
      </c>
      <c r="BF25" s="4">
        <f t="shared" si="16"/>
        <v>8</v>
      </c>
      <c r="BG25" s="10">
        <f t="shared" si="17"/>
        <v>0.2857142857142857</v>
      </c>
      <c r="BH25" s="76"/>
      <c r="BJ25" ph="1"/>
      <c r="BL25" ph="1"/>
      <c r="BN25" ph="1"/>
      <c r="BP25" ph="1"/>
      <c r="BR25" ph="1"/>
      <c r="BT25" ph="1"/>
    </row>
    <row r="26" spans="4:72" ht="21" customHeight="1">
      <c r="D26" s="4"/>
      <c r="E26" s="4"/>
      <c r="F26" s="29"/>
      <c r="G26" s="29"/>
      <c r="H26" s="29"/>
      <c r="I26" s="29"/>
      <c r="J26" s="29"/>
      <c r="K26" s="29"/>
      <c r="L26" s="29"/>
      <c r="M26" s="29"/>
      <c r="N26" s="29"/>
      <c r="O26" s="29"/>
      <c r="P26" s="29"/>
      <c r="Q26" s="29"/>
      <c r="R26" s="29"/>
      <c r="S26" s="29"/>
      <c r="T26" s="29"/>
      <c r="U26" s="29"/>
      <c r="V26" s="29"/>
      <c r="W26" s="29"/>
      <c r="X26" s="29"/>
      <c r="Y26" s="29"/>
      <c r="Z26" s="29"/>
      <c r="AA26" s="29"/>
      <c r="AB26" s="29"/>
      <c r="AC26" s="29"/>
      <c r="AD26" s="29"/>
      <c r="AE26" s="29"/>
      <c r="AF26" s="29"/>
      <c r="AG26" s="29"/>
      <c r="AH26" s="29"/>
      <c r="AI26" s="29"/>
      <c r="AJ26" s="29"/>
      <c r="AK26" s="29">
        <f t="shared" ref="AK26:AK28" si="18">AL26+COUNTIFS(F$13:AJ$13,WEEKNUM(F$16,1),F26:AJ26,"工")</f>
        <v>0</v>
      </c>
      <c r="AL26" s="29">
        <f t="shared" ref="AL26:AL28" si="19">IFERROR(COUNTIFS(F$13:AJ$13,WEEKNUM(F$16,1),F26:AJ26,"休"),"-")</f>
        <v>0</v>
      </c>
      <c r="AM26" s="10" t="str">
        <f t="shared" si="4"/>
        <v>-</v>
      </c>
      <c r="AN26" s="76"/>
      <c r="AO26" s="29">
        <f t="shared" si="5"/>
        <v>0</v>
      </c>
      <c r="AP26" s="29">
        <f t="shared" si="6"/>
        <v>0</v>
      </c>
      <c r="AQ26" s="10" t="str">
        <f t="shared" si="7"/>
        <v>-</v>
      </c>
      <c r="AR26" s="76"/>
      <c r="AS26" s="29">
        <f t="shared" si="8"/>
        <v>0</v>
      </c>
      <c r="AT26" s="29">
        <f t="shared" si="9"/>
        <v>0</v>
      </c>
      <c r="AU26" s="10" t="str">
        <f t="shared" si="10"/>
        <v>-</v>
      </c>
      <c r="AV26" s="76"/>
      <c r="AW26" s="29">
        <f t="shared" si="11"/>
        <v>0</v>
      </c>
      <c r="AX26" s="29">
        <f t="shared" si="12"/>
        <v>0</v>
      </c>
      <c r="AY26" s="10" t="str">
        <f t="shared" si="13"/>
        <v>-</v>
      </c>
      <c r="AZ26" s="76"/>
      <c r="BA26" s="23">
        <v>0</v>
      </c>
      <c r="BB26" s="23">
        <v>0</v>
      </c>
      <c r="BC26" s="10" t="str">
        <f t="shared" si="14"/>
        <v>-</v>
      </c>
      <c r="BD26" s="76"/>
      <c r="BE26" s="4">
        <f t="shared" si="15"/>
        <v>0</v>
      </c>
      <c r="BF26" s="4">
        <f t="shared" si="16"/>
        <v>0</v>
      </c>
      <c r="BG26" s="10" t="str">
        <f t="shared" si="17"/>
        <v>-</v>
      </c>
      <c r="BH26" s="76"/>
      <c r="BJ26" ph="1"/>
      <c r="BL26" ph="1"/>
      <c r="BN26" ph="1"/>
      <c r="BP26" ph="1"/>
      <c r="BR26" ph="1"/>
      <c r="BT26" ph="1"/>
    </row>
    <row r="27" spans="4:72" ht="21" customHeight="1">
      <c r="D27" s="4"/>
      <c r="E27" s="4"/>
      <c r="F27" s="29"/>
      <c r="G27" s="29"/>
      <c r="H27" s="29"/>
      <c r="I27" s="29"/>
      <c r="J27" s="29"/>
      <c r="K27" s="29"/>
      <c r="L27" s="29"/>
      <c r="M27" s="29"/>
      <c r="N27" s="29"/>
      <c r="O27" s="29"/>
      <c r="P27" s="29"/>
      <c r="Q27" s="29"/>
      <c r="R27" s="29"/>
      <c r="S27" s="29"/>
      <c r="T27" s="29"/>
      <c r="U27" s="29"/>
      <c r="V27" s="29"/>
      <c r="W27" s="29"/>
      <c r="X27" s="29"/>
      <c r="Y27" s="29"/>
      <c r="Z27" s="29"/>
      <c r="AA27" s="29"/>
      <c r="AB27" s="29"/>
      <c r="AC27" s="29"/>
      <c r="AD27" s="29"/>
      <c r="AE27" s="29"/>
      <c r="AF27" s="29"/>
      <c r="AG27" s="29"/>
      <c r="AH27" s="29"/>
      <c r="AI27" s="29"/>
      <c r="AJ27" s="29"/>
      <c r="AK27" s="29">
        <f t="shared" si="18"/>
        <v>0</v>
      </c>
      <c r="AL27" s="29">
        <f t="shared" si="19"/>
        <v>0</v>
      </c>
      <c r="AM27" s="10" t="str">
        <f t="shared" si="4"/>
        <v>-</v>
      </c>
      <c r="AN27" s="76"/>
      <c r="AO27" s="29">
        <f t="shared" si="5"/>
        <v>0</v>
      </c>
      <c r="AP27" s="29">
        <f t="shared" si="6"/>
        <v>0</v>
      </c>
      <c r="AQ27" s="10" t="str">
        <f t="shared" si="7"/>
        <v>-</v>
      </c>
      <c r="AR27" s="76"/>
      <c r="AS27" s="29">
        <f t="shared" si="8"/>
        <v>0</v>
      </c>
      <c r="AT27" s="29">
        <f t="shared" si="9"/>
        <v>0</v>
      </c>
      <c r="AU27" s="10" t="str">
        <f t="shared" si="10"/>
        <v>-</v>
      </c>
      <c r="AV27" s="76"/>
      <c r="AW27" s="29">
        <f t="shared" si="11"/>
        <v>0</v>
      </c>
      <c r="AX27" s="29">
        <f t="shared" si="12"/>
        <v>0</v>
      </c>
      <c r="AY27" s="10" t="str">
        <f t="shared" si="13"/>
        <v>-</v>
      </c>
      <c r="AZ27" s="76"/>
      <c r="BA27" s="23">
        <v>0</v>
      </c>
      <c r="BB27" s="23">
        <v>0</v>
      </c>
      <c r="BC27" s="10" t="str">
        <f t="shared" si="14"/>
        <v>-</v>
      </c>
      <c r="BD27" s="76"/>
      <c r="BE27" s="4">
        <f t="shared" si="15"/>
        <v>0</v>
      </c>
      <c r="BF27" s="4">
        <f t="shared" si="16"/>
        <v>0</v>
      </c>
      <c r="BG27" s="10" t="str">
        <f t="shared" si="17"/>
        <v>-</v>
      </c>
      <c r="BH27" s="76"/>
      <c r="BJ27" ph="1"/>
      <c r="BL27" ph="1"/>
      <c r="BN27" ph="1"/>
      <c r="BP27" ph="1"/>
      <c r="BR27" ph="1"/>
      <c r="BT27" ph="1"/>
    </row>
    <row r="28" spans="4:72" ht="21.75" customHeight="1">
      <c r="D28" s="4"/>
      <c r="E28" s="4"/>
      <c r="F28" s="29"/>
      <c r="G28" s="29"/>
      <c r="H28" s="29"/>
      <c r="I28" s="29"/>
      <c r="J28" s="29"/>
      <c r="K28" s="29"/>
      <c r="L28" s="29"/>
      <c r="M28" s="29"/>
      <c r="N28" s="29"/>
      <c r="O28" s="29"/>
      <c r="P28" s="29"/>
      <c r="Q28" s="29"/>
      <c r="R28" s="29"/>
      <c r="S28" s="29"/>
      <c r="T28" s="29"/>
      <c r="U28" s="29"/>
      <c r="V28" s="29"/>
      <c r="W28" s="29"/>
      <c r="X28" s="29"/>
      <c r="Y28" s="29"/>
      <c r="Z28" s="29"/>
      <c r="AA28" s="29"/>
      <c r="AB28" s="29"/>
      <c r="AC28" s="29"/>
      <c r="AD28" s="29"/>
      <c r="AE28" s="29"/>
      <c r="AF28" s="29"/>
      <c r="AG28" s="29"/>
      <c r="AH28" s="29"/>
      <c r="AI28" s="29"/>
      <c r="AJ28" s="29"/>
      <c r="AK28" s="29">
        <f t="shared" si="18"/>
        <v>0</v>
      </c>
      <c r="AL28" s="29">
        <f t="shared" si="19"/>
        <v>0</v>
      </c>
      <c r="AM28" s="10" t="str">
        <f t="shared" si="4"/>
        <v>-</v>
      </c>
      <c r="AN28" s="76"/>
      <c r="AO28" s="29">
        <f t="shared" si="5"/>
        <v>0</v>
      </c>
      <c r="AP28" s="29">
        <f t="shared" si="6"/>
        <v>0</v>
      </c>
      <c r="AQ28" s="10" t="str">
        <f t="shared" si="7"/>
        <v>-</v>
      </c>
      <c r="AR28" s="76"/>
      <c r="AS28" s="29">
        <f t="shared" si="8"/>
        <v>0</v>
      </c>
      <c r="AT28" s="29">
        <f t="shared" si="9"/>
        <v>0</v>
      </c>
      <c r="AU28" s="10" t="str">
        <f t="shared" si="10"/>
        <v>-</v>
      </c>
      <c r="AV28" s="76"/>
      <c r="AW28" s="29">
        <f t="shared" si="11"/>
        <v>0</v>
      </c>
      <c r="AX28" s="29">
        <f t="shared" si="12"/>
        <v>0</v>
      </c>
      <c r="AY28" s="10" t="str">
        <f t="shared" si="13"/>
        <v>-</v>
      </c>
      <c r="AZ28" s="76"/>
      <c r="BA28" s="23">
        <v>0</v>
      </c>
      <c r="BB28" s="23">
        <v>0</v>
      </c>
      <c r="BC28" s="10" t="str">
        <f t="shared" si="14"/>
        <v>-</v>
      </c>
      <c r="BD28" s="76"/>
      <c r="BE28" s="4">
        <f t="shared" si="15"/>
        <v>0</v>
      </c>
      <c r="BF28" s="4">
        <f t="shared" si="16"/>
        <v>0</v>
      </c>
      <c r="BG28" s="10" t="str">
        <f t="shared" si="17"/>
        <v>-</v>
      </c>
      <c r="BH28" s="76"/>
      <c r="BJ28" ph="1"/>
      <c r="BL28" ph="1"/>
      <c r="BN28" ph="1"/>
      <c r="BP28" ph="1"/>
      <c r="BR28" ph="1"/>
      <c r="BT28" ph="1"/>
    </row>
    <row r="29" spans="4:72" ht="18">
      <c r="E29" s="2"/>
      <c r="F29" s="2"/>
      <c r="G29" s="2"/>
      <c r="H29" s="2"/>
      <c r="I29" s="2"/>
      <c r="J29" s="2"/>
      <c r="K29" s="2"/>
      <c r="L29" s="2"/>
      <c r="M29" s="2"/>
      <c r="N29" s="2"/>
      <c r="O29" s="2"/>
      <c r="P29" s="2"/>
      <c r="Q29" s="2"/>
      <c r="R29" s="2"/>
      <c r="S29" s="2"/>
      <c r="T29" s="2"/>
      <c r="U29" s="2"/>
      <c r="V29" s="2"/>
      <c r="W29" s="2"/>
      <c r="X29" s="2"/>
      <c r="Y29" s="2"/>
      <c r="Z29" s="2"/>
      <c r="AA29" s="2"/>
      <c r="AB29" s="2"/>
      <c r="AC29" s="2"/>
      <c r="AD29" s="2"/>
      <c r="AE29" s="2"/>
      <c r="AF29" s="2"/>
      <c r="AG29" s="2"/>
      <c r="AH29" s="2"/>
      <c r="AI29" s="2"/>
      <c r="AJ29" s="2"/>
      <c r="AK29" s="82" t="s">
        <v>39</v>
      </c>
      <c r="AL29" s="82"/>
      <c r="AM29" s="82"/>
      <c r="AN29" s="29" t="str">
        <f>IF(AN19="-",AN19,IF(AN19&gt;=0.285,"○","×"))</f>
        <v>○</v>
      </c>
      <c r="AO29" s="82" t="s">
        <v>39</v>
      </c>
      <c r="AP29" s="82"/>
      <c r="AQ29" s="82"/>
      <c r="AR29" s="29" t="str">
        <f>IF(AR19="-",AR19,IF(AR19&gt;=0.285,"○","×"))</f>
        <v>○</v>
      </c>
      <c r="AS29" s="82" t="s">
        <v>38</v>
      </c>
      <c r="AT29" s="82"/>
      <c r="AU29" s="82"/>
      <c r="AV29" s="29" t="str">
        <f t="shared" ref="AV29" si="20">IF(AV19="-",AV19,IF(AV19&gt;=0.285,"○","×"))</f>
        <v>○</v>
      </c>
      <c r="AW29" s="82" t="s">
        <v>38</v>
      </c>
      <c r="AX29" s="82"/>
      <c r="AY29" s="82"/>
      <c r="AZ29" s="29" t="str">
        <f t="shared" ref="AZ29" si="21">IF(AZ19="-",AZ19,IF(AZ19&gt;=0.285,"○","×"))</f>
        <v>○</v>
      </c>
      <c r="BA29" s="82" t="s">
        <v>38</v>
      </c>
      <c r="BB29" s="82"/>
      <c r="BC29" s="82"/>
      <c r="BD29" s="29" t="str">
        <f t="shared" ref="BD29:BH29" si="22">IF(BD19="-",BD19,IF(BD19&gt;=0.285,"○","×"))</f>
        <v>-</v>
      </c>
      <c r="BE29" s="82" t="s">
        <v>38</v>
      </c>
      <c r="BF29" s="82"/>
      <c r="BG29" s="82"/>
      <c r="BH29" s="40" t="str">
        <f t="shared" si="22"/>
        <v>○</v>
      </c>
    </row>
    <row r="30" spans="4:72" ht="18">
      <c r="E30" s="2"/>
      <c r="F30" s="2"/>
      <c r="G30" s="2"/>
      <c r="H30" s="2"/>
      <c r="I30" s="2"/>
      <c r="J30" s="2"/>
      <c r="K30" s="2"/>
      <c r="L30" s="2"/>
      <c r="M30" s="2"/>
      <c r="N30" s="2"/>
      <c r="O30" s="2"/>
      <c r="P30" s="2"/>
      <c r="Q30" s="2"/>
      <c r="R30" s="2"/>
      <c r="S30" s="2"/>
      <c r="T30" s="2"/>
      <c r="U30" s="2"/>
      <c r="V30" s="2"/>
      <c r="W30" s="2"/>
      <c r="X30" s="2"/>
      <c r="Y30" s="2"/>
      <c r="Z30" s="2"/>
      <c r="AA30" s="2"/>
      <c r="AB30" s="2"/>
      <c r="AC30" s="2"/>
      <c r="AD30" s="2"/>
      <c r="AE30" s="2"/>
      <c r="AF30" s="2"/>
      <c r="AG30" s="2"/>
      <c r="AH30" s="2"/>
      <c r="AI30" s="2"/>
      <c r="AJ30" s="2"/>
      <c r="AK30" s="2"/>
      <c r="AL30" s="2"/>
      <c r="AM30" s="2"/>
      <c r="AN30" s="2"/>
      <c r="AO30" s="2"/>
      <c r="AP30" s="2"/>
      <c r="AQ30" s="2"/>
      <c r="AR30" s="2"/>
      <c r="AS30" s="2"/>
      <c r="AT30" s="2"/>
      <c r="AU30" s="2"/>
      <c r="AV30" s="2"/>
      <c r="AW30" s="2"/>
      <c r="AX30" s="2"/>
      <c r="AY30" s="2"/>
      <c r="AZ30" s="2"/>
      <c r="BA30" s="2"/>
      <c r="BB30" s="2"/>
      <c r="BC30" s="2"/>
      <c r="BD30" s="2"/>
      <c r="BE30" s="2"/>
      <c r="BF30" s="2"/>
      <c r="BG30" s="2"/>
      <c r="BH30" s="2"/>
      <c r="BI30" s="2"/>
      <c r="BJ30" s="2"/>
      <c r="BK30" s="2"/>
      <c r="BL30" s="2"/>
    </row>
    <row r="31" spans="4:72" ht="18.75" customHeight="1">
      <c r="D31" s="2" t="s">
        <v>57</v>
      </c>
      <c r="E31" s="2"/>
      <c r="F31" s="2"/>
      <c r="G31" s="2"/>
      <c r="H31" s="2"/>
      <c r="I31" s="2"/>
      <c r="J31" s="2"/>
      <c r="K31" s="2"/>
      <c r="L31" s="2"/>
      <c r="M31" s="2"/>
      <c r="N31" s="2"/>
      <c r="O31" s="2"/>
      <c r="P31" s="2"/>
      <c r="Q31" s="2"/>
      <c r="R31" s="2"/>
      <c r="S31" s="2"/>
      <c r="T31" s="2"/>
      <c r="U31" s="2"/>
      <c r="V31" s="2"/>
      <c r="W31" s="2"/>
      <c r="X31" s="2"/>
      <c r="Y31" s="2"/>
      <c r="Z31" s="2"/>
      <c r="AA31" s="2"/>
      <c r="AB31" s="2"/>
      <c r="AC31" s="2"/>
      <c r="AD31" s="2"/>
      <c r="AE31" s="2"/>
      <c r="AF31" s="2"/>
      <c r="AG31" s="2"/>
      <c r="AH31" s="2"/>
      <c r="AI31" s="2"/>
      <c r="AJ31" s="2"/>
      <c r="AK31" s="2"/>
      <c r="AL31" s="2"/>
      <c r="AM31" s="2"/>
      <c r="AN31" s="2"/>
      <c r="AO31" s="2"/>
      <c r="AP31" s="2"/>
      <c r="AQ31" s="2"/>
      <c r="AR31" s="2"/>
      <c r="AS31" s="2"/>
      <c r="AT31" s="2"/>
      <c r="AU31" s="2"/>
      <c r="AV31" s="2"/>
      <c r="AW31" s="2"/>
      <c r="AX31" s="2"/>
      <c r="AY31" s="2"/>
      <c r="AZ31" s="2"/>
      <c r="BA31" s="2"/>
      <c r="BB31" s="2"/>
      <c r="BC31" s="2"/>
      <c r="BD31" s="2"/>
      <c r="BE31" s="2"/>
      <c r="BF31" s="2"/>
      <c r="BG31" s="2"/>
      <c r="BH31" s="2"/>
      <c r="BI31" s="2"/>
      <c r="BJ31" s="2"/>
      <c r="BK31" s="2"/>
      <c r="BL31" s="2"/>
    </row>
    <row r="32" spans="4:72" ht="18.75" customHeight="1">
      <c r="D32" s="3" t="s">
        <v>12</v>
      </c>
      <c r="E32" s="3"/>
      <c r="F32" s="3"/>
      <c r="G32" s="3"/>
      <c r="H32" s="3"/>
      <c r="I32" s="3"/>
      <c r="J32" s="3"/>
      <c r="K32" s="3"/>
      <c r="L32" s="3"/>
      <c r="M32" s="3"/>
      <c r="N32" s="3"/>
      <c r="O32" s="3"/>
      <c r="P32" s="3"/>
      <c r="Q32" s="3"/>
      <c r="R32" s="3"/>
      <c r="S32" s="3"/>
      <c r="T32" s="3"/>
      <c r="U32" s="3"/>
      <c r="V32" s="3"/>
      <c r="W32" s="3"/>
      <c r="X32" s="3"/>
      <c r="Y32" s="3"/>
      <c r="Z32" s="3"/>
      <c r="AA32" s="3"/>
      <c r="AB32" s="3"/>
      <c r="AC32" s="3"/>
      <c r="AD32" s="3"/>
      <c r="AE32" s="3"/>
      <c r="AF32" s="3"/>
      <c r="AG32" s="2"/>
      <c r="AH32" s="2"/>
      <c r="AI32" s="2"/>
      <c r="AJ32" s="2"/>
      <c r="AK32" s="2"/>
      <c r="AL32" s="2"/>
      <c r="AM32" s="2"/>
      <c r="AN32" s="2"/>
      <c r="AO32" s="2"/>
      <c r="AP32" s="2"/>
      <c r="AQ32" s="2"/>
      <c r="AR32" s="2"/>
      <c r="AS32" s="2"/>
      <c r="AT32" s="2"/>
      <c r="AU32" s="2"/>
      <c r="AV32" s="2"/>
      <c r="AW32" s="2"/>
      <c r="AX32" s="2"/>
      <c r="AY32" s="2"/>
      <c r="AZ32" s="2"/>
      <c r="BA32" s="2"/>
      <c r="BB32" s="2"/>
      <c r="BC32" s="2"/>
      <c r="BD32" s="2"/>
      <c r="BE32" s="2"/>
      <c r="BF32" s="2"/>
      <c r="BG32" s="2"/>
      <c r="BH32" s="2"/>
      <c r="BI32" s="2"/>
      <c r="BJ32" s="2"/>
      <c r="BK32" s="2"/>
      <c r="BL32" s="2"/>
    </row>
    <row r="33" spans="4:72" ht="18">
      <c r="D33" s="2" t="s">
        <v>55</v>
      </c>
      <c r="E33" s="2"/>
      <c r="F33" s="2"/>
      <c r="G33" s="2"/>
      <c r="H33" s="2"/>
      <c r="I33" s="2"/>
      <c r="J33" s="2"/>
      <c r="K33" s="2"/>
      <c r="L33" s="2"/>
      <c r="M33" s="2"/>
      <c r="N33" s="2"/>
      <c r="O33" s="2"/>
      <c r="P33" s="2"/>
      <c r="Q33" s="2"/>
      <c r="R33" s="2"/>
      <c r="S33" s="2"/>
      <c r="T33" s="2"/>
      <c r="U33" s="2"/>
      <c r="V33" s="2"/>
      <c r="W33" s="2"/>
      <c r="X33" s="2"/>
      <c r="Y33" s="2"/>
      <c r="Z33" s="2"/>
      <c r="AA33" s="2"/>
      <c r="AB33" s="2"/>
      <c r="AC33" s="2"/>
      <c r="AD33" s="2"/>
      <c r="AE33" s="2"/>
      <c r="AF33" s="2"/>
      <c r="AG33" s="2"/>
      <c r="AH33" s="2"/>
      <c r="AI33" s="2"/>
      <c r="AJ33" s="2"/>
      <c r="AK33" s="2"/>
      <c r="AL33" s="2"/>
      <c r="AM33" s="2"/>
      <c r="AN33" s="2"/>
      <c r="AO33" s="2"/>
      <c r="AP33" s="2"/>
      <c r="AQ33" s="2"/>
      <c r="AR33" s="2"/>
      <c r="AS33" s="2"/>
      <c r="AT33" s="2"/>
      <c r="AU33" s="2"/>
      <c r="AV33" s="2"/>
      <c r="AW33" s="2"/>
      <c r="AX33" s="2"/>
      <c r="AY33" s="2"/>
      <c r="AZ33" s="2"/>
      <c r="BA33" s="2"/>
      <c r="BB33" s="2"/>
      <c r="BC33" s="2"/>
      <c r="BD33" s="2"/>
      <c r="BE33" s="2"/>
      <c r="BF33" s="2"/>
      <c r="BG33" s="2"/>
      <c r="BH33" s="2"/>
      <c r="BI33" s="2"/>
      <c r="BJ33" s="2"/>
      <c r="BK33" s="2"/>
      <c r="BL33" s="2"/>
    </row>
    <row r="34" spans="4:72" ht="18">
      <c r="D34" s="2" t="s">
        <v>11</v>
      </c>
      <c r="E34" s="2"/>
      <c r="F34" s="2"/>
      <c r="G34" s="2"/>
      <c r="H34" s="2"/>
      <c r="I34" s="2"/>
      <c r="J34" s="2"/>
      <c r="K34" s="2"/>
      <c r="L34" s="2"/>
      <c r="M34" s="2"/>
      <c r="N34" s="2"/>
      <c r="O34" s="2"/>
      <c r="P34" s="2"/>
      <c r="Q34" s="2"/>
      <c r="R34" s="2"/>
      <c r="S34" s="2"/>
      <c r="T34" s="2"/>
      <c r="U34" s="2"/>
      <c r="V34" s="2"/>
      <c r="W34" s="2"/>
      <c r="X34" s="2"/>
      <c r="Y34" s="2"/>
      <c r="Z34" s="2"/>
      <c r="AA34" s="2"/>
      <c r="AB34" s="2"/>
      <c r="AC34" s="2"/>
      <c r="AD34" s="2"/>
      <c r="AE34" s="2"/>
      <c r="AF34" s="2"/>
      <c r="AG34" s="2"/>
      <c r="AH34" s="2"/>
      <c r="AI34" s="2"/>
      <c r="AJ34" s="2"/>
      <c r="AK34" s="2"/>
      <c r="AL34" s="2"/>
      <c r="AM34" s="2"/>
      <c r="AN34" s="2"/>
      <c r="AO34" s="2"/>
      <c r="AP34" s="2"/>
      <c r="AQ34" s="2"/>
      <c r="AR34" s="2"/>
      <c r="AS34" s="2"/>
      <c r="AT34" s="2"/>
      <c r="AU34" s="2"/>
      <c r="AV34" s="2"/>
      <c r="AW34" s="2"/>
      <c r="AX34" s="2"/>
      <c r="AY34" s="2"/>
      <c r="AZ34" s="2"/>
      <c r="BA34" s="2"/>
      <c r="BB34" s="2"/>
      <c r="BC34" s="2"/>
      <c r="BD34" s="2"/>
      <c r="BE34" s="2"/>
      <c r="BF34" s="2"/>
      <c r="BG34" s="2"/>
      <c r="BH34" s="2"/>
      <c r="BI34" s="2"/>
      <c r="BJ34" s="2"/>
      <c r="BK34" s="2"/>
      <c r="BL34" s="2"/>
    </row>
    <row r="35" spans="4:72" ht="20.399999999999999">
      <c r="BN35" ph="1"/>
      <c r="BP35" ph="1"/>
      <c r="BR35" ph="1"/>
      <c r="BT35" ph="1"/>
    </row>
    <row r="36" spans="4:72" ht="20.399999999999999">
      <c r="BN36" ph="1"/>
      <c r="BP36" ph="1"/>
      <c r="BR36" ph="1"/>
      <c r="BT36" ph="1"/>
    </row>
    <row r="37" spans="4:72" ht="20.399999999999999">
      <c r="BN37" ph="1"/>
      <c r="BP37" ph="1"/>
      <c r="BR37" ph="1"/>
      <c r="BT37" ph="1"/>
    </row>
    <row r="38" spans="4:72" ht="20.399999999999999">
      <c r="BN38" ph="1"/>
      <c r="BP38" ph="1"/>
      <c r="BR38" ph="1"/>
      <c r="BT38" ph="1"/>
    </row>
    <row r="39" spans="4:72" ht="20.399999999999999">
      <c r="BN39" ph="1"/>
      <c r="BP39" ph="1"/>
      <c r="BR39" ph="1"/>
      <c r="BT39" ph="1"/>
    </row>
  </sheetData>
  <mergeCells count="70">
    <mergeCell ref="D11:G11"/>
    <mergeCell ref="H11:L11"/>
    <mergeCell ref="M11:P11"/>
    <mergeCell ref="Q11:U11"/>
    <mergeCell ref="AF2:AG2"/>
    <mergeCell ref="AF3:AG3"/>
    <mergeCell ref="D8:F8"/>
    <mergeCell ref="G8:U8"/>
    <mergeCell ref="Y8:AH8"/>
    <mergeCell ref="D9:F9"/>
    <mergeCell ref="G9:U9"/>
    <mergeCell ref="Y9:AC9"/>
    <mergeCell ref="AD9:AH9"/>
    <mergeCell ref="D10:F10"/>
    <mergeCell ref="G10:M10"/>
    <mergeCell ref="O10:U10"/>
    <mergeCell ref="Y10:AC10"/>
    <mergeCell ref="AD10:AH10"/>
    <mergeCell ref="BE14:BH14"/>
    <mergeCell ref="D12:F12"/>
    <mergeCell ref="G12:U12"/>
    <mergeCell ref="D14:D17"/>
    <mergeCell ref="E14:E17"/>
    <mergeCell ref="F14:K15"/>
    <mergeCell ref="L14:L15"/>
    <mergeCell ref="M14:N15"/>
    <mergeCell ref="O14:P15"/>
    <mergeCell ref="Q14:AJ15"/>
    <mergeCell ref="AK14:AN14"/>
    <mergeCell ref="AO14:AR14"/>
    <mergeCell ref="AS14:AV14"/>
    <mergeCell ref="AW14:AZ14"/>
    <mergeCell ref="BA14:BD14"/>
    <mergeCell ref="AV15:AV16"/>
    <mergeCell ref="AK15:AK16"/>
    <mergeCell ref="AL15:AL16"/>
    <mergeCell ref="AM15:AM16"/>
    <mergeCell ref="AN15:AN16"/>
    <mergeCell ref="AO15:AO16"/>
    <mergeCell ref="AP15:AP16"/>
    <mergeCell ref="AQ15:AQ16"/>
    <mergeCell ref="AR15:AR16"/>
    <mergeCell ref="AS15:AS16"/>
    <mergeCell ref="AT15:AT16"/>
    <mergeCell ref="AU15:AU16"/>
    <mergeCell ref="BH15:BH16"/>
    <mergeCell ref="AW15:AW16"/>
    <mergeCell ref="AX15:AX16"/>
    <mergeCell ref="AY15:AY16"/>
    <mergeCell ref="AZ15:AZ16"/>
    <mergeCell ref="BA15:BA16"/>
    <mergeCell ref="BB15:BB16"/>
    <mergeCell ref="BC15:BC16"/>
    <mergeCell ref="BD15:BD16"/>
    <mergeCell ref="BE15:BE16"/>
    <mergeCell ref="BF15:BF16"/>
    <mergeCell ref="BG15:BG16"/>
    <mergeCell ref="D18:E18"/>
    <mergeCell ref="AN19:AN28"/>
    <mergeCell ref="AR19:AR28"/>
    <mergeCell ref="AV19:AV28"/>
    <mergeCell ref="AZ19:AZ28"/>
    <mergeCell ref="BH19:BH28"/>
    <mergeCell ref="AK29:AM29"/>
    <mergeCell ref="AO29:AQ29"/>
    <mergeCell ref="AS29:AU29"/>
    <mergeCell ref="AW29:AY29"/>
    <mergeCell ref="BA29:BC29"/>
    <mergeCell ref="BE29:BG29"/>
    <mergeCell ref="BD19:BD28"/>
  </mergeCells>
  <phoneticPr fontId="5"/>
  <conditionalFormatting sqref="F16:AJ17">
    <cfRule type="expression" dxfId="39" priority="10">
      <formula>WEEKDAY(F16)=1</formula>
    </cfRule>
  </conditionalFormatting>
  <conditionalFormatting sqref="F19:AJ28">
    <cfRule type="expression" dxfId="38" priority="1">
      <formula>F19="休"</formula>
    </cfRule>
    <cfRule type="expression" dxfId="37" priority="2">
      <formula>F19="工"</formula>
    </cfRule>
    <cfRule type="expression" dxfId="36" priority="3">
      <formula>F19="×"</formula>
    </cfRule>
  </conditionalFormatting>
  <dataValidations count="1">
    <dataValidation type="list" allowBlank="1" showInputMessage="1" showErrorMessage="1" sqref="F19:AJ28" xr:uid="{1A6B506E-F78E-4D32-B372-1753941F1701}">
      <formula1>$BJ$8:$BJ$10</formula1>
    </dataValidation>
  </dataValidations>
  <pageMargins left="0.25" right="0.25" top="0.75" bottom="0.75" header="0.3" footer="0.3"/>
  <pageSetup paperSize="9" scale="47" orientation="landscape" r:id="rId1"/>
  <drawing r:id="rId2"/>
  <legacyDrawing r:id="rId3"/>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3705ADC-25D3-4EE2-9BF0-37773156F07A}">
  <sheetPr>
    <pageSetUpPr fitToPage="1"/>
  </sheetPr>
  <dimension ref="D2:BT39"/>
  <sheetViews>
    <sheetView showGridLines="0" view="pageBreakPreview" topLeftCell="E4" zoomScale="70" zoomScaleNormal="100" zoomScaleSheetLayoutView="70" workbookViewId="0">
      <selection activeCell="AM13" sqref="AM13"/>
    </sheetView>
  </sheetViews>
  <sheetFormatPr defaultRowHeight="13.2"/>
  <cols>
    <col min="3" max="3" width="3.33203125" bestFit="1" customWidth="1"/>
    <col min="4" max="4" width="18.6640625" customWidth="1"/>
    <col min="5" max="5" width="10.6640625" customWidth="1"/>
    <col min="6" max="36" width="3.6640625" customWidth="1"/>
    <col min="37" max="38" width="5.21875" customWidth="1"/>
    <col min="39" max="39" width="7.109375" customWidth="1"/>
    <col min="40" max="40" width="8.44140625" bestFit="1" customWidth="1"/>
    <col min="41" max="42" width="5.21875" customWidth="1"/>
    <col min="43" max="43" width="8.44140625" customWidth="1"/>
    <col min="44" max="44" width="7.77734375" customWidth="1"/>
    <col min="45" max="46" width="5.21875" customWidth="1"/>
    <col min="47" max="47" width="7.88671875" customWidth="1"/>
    <col min="48" max="48" width="8.109375" customWidth="1"/>
    <col min="49" max="50" width="5.21875" customWidth="1"/>
    <col min="51" max="51" width="7.88671875" customWidth="1"/>
    <col min="52" max="52" width="8.109375" customWidth="1"/>
    <col min="53" max="54" width="5.21875" customWidth="1"/>
    <col min="55" max="55" width="7.88671875" customWidth="1"/>
    <col min="56" max="56" width="8.109375" customWidth="1"/>
    <col min="57" max="58" width="5.21875" bestFit="1" customWidth="1"/>
    <col min="59" max="59" width="10.44140625" customWidth="1"/>
    <col min="60" max="60" width="8.44140625" bestFit="1" customWidth="1"/>
    <col min="61" max="62" width="6.6640625" customWidth="1"/>
    <col min="63" max="63" width="8.109375" customWidth="1"/>
    <col min="64" max="64" width="8.44140625" bestFit="1" customWidth="1"/>
  </cols>
  <sheetData>
    <row r="2" spans="4:64">
      <c r="N2" s="7"/>
      <c r="AE2" s="21"/>
      <c r="AF2" s="79"/>
      <c r="AG2" s="79"/>
      <c r="AH2" s="22"/>
    </row>
    <row r="3" spans="4:64">
      <c r="AE3" s="21"/>
      <c r="AF3" s="80"/>
      <c r="AG3" s="79"/>
      <c r="AH3" s="22"/>
    </row>
    <row r="6" spans="4:64" ht="18.75" customHeight="1">
      <c r="D6" s="1" t="s">
        <v>56</v>
      </c>
      <c r="O6" s="9"/>
      <c r="P6" s="9"/>
      <c r="Q6" s="9"/>
      <c r="R6" s="9"/>
      <c r="S6" s="9"/>
      <c r="T6" s="9"/>
      <c r="U6" s="9"/>
      <c r="V6" s="9"/>
      <c r="W6" s="9"/>
      <c r="X6" s="9"/>
      <c r="Y6" s="9"/>
      <c r="Z6" s="9"/>
      <c r="AA6" s="9"/>
      <c r="AB6" s="9"/>
      <c r="AC6" s="9"/>
      <c r="AD6" s="9"/>
    </row>
    <row r="7" spans="4:64" ht="13.5" customHeight="1">
      <c r="N7" s="8"/>
      <c r="BJ7" s="6" t="s">
        <v>7</v>
      </c>
    </row>
    <row r="8" spans="4:64" ht="18">
      <c r="D8" s="60" t="s">
        <v>20</v>
      </c>
      <c r="E8" s="60"/>
      <c r="F8" s="60"/>
      <c r="G8" s="62" t="str">
        <f>'様式２（記入例） (1ヶ月目)'!G8</f>
        <v>〇〇工事</v>
      </c>
      <c r="H8" s="62"/>
      <c r="I8" s="62"/>
      <c r="J8" s="62"/>
      <c r="K8" s="62"/>
      <c r="L8" s="62"/>
      <c r="M8" s="62"/>
      <c r="N8" s="62"/>
      <c r="O8" s="62"/>
      <c r="P8" s="62"/>
      <c r="Q8" s="62"/>
      <c r="R8" s="62"/>
      <c r="S8" s="62"/>
      <c r="T8" s="62"/>
      <c r="U8" s="62"/>
      <c r="V8" s="2"/>
      <c r="W8" s="2"/>
      <c r="X8" s="2"/>
      <c r="Y8" s="52" t="s">
        <v>42</v>
      </c>
      <c r="Z8" s="52"/>
      <c r="AA8" s="52"/>
      <c r="AB8" s="52"/>
      <c r="AC8" s="52"/>
      <c r="AD8" s="52"/>
      <c r="AE8" s="52"/>
      <c r="AF8" s="52"/>
      <c r="AG8" s="52"/>
      <c r="AH8" s="52"/>
      <c r="AI8" s="2"/>
      <c r="AJ8" s="2"/>
      <c r="AK8" s="2"/>
      <c r="AL8" s="2"/>
      <c r="AM8" s="2"/>
      <c r="AN8" s="2"/>
      <c r="AO8" s="2"/>
      <c r="AP8" s="2"/>
      <c r="AQ8" s="2"/>
      <c r="AR8" s="2"/>
      <c r="AS8" s="2"/>
      <c r="AT8" s="2"/>
      <c r="AU8" s="2"/>
      <c r="AV8" s="2"/>
      <c r="AW8" s="2"/>
      <c r="AX8" s="2"/>
      <c r="AY8" s="2"/>
      <c r="AZ8" s="2"/>
      <c r="BA8" s="2"/>
      <c r="BB8" s="2"/>
      <c r="BC8" s="2"/>
      <c r="BD8" s="2"/>
      <c r="BE8" s="2"/>
      <c r="BF8" s="2"/>
      <c r="BG8" s="2"/>
      <c r="BH8" s="2"/>
      <c r="BI8" s="2"/>
      <c r="BJ8" s="5" t="s">
        <v>37</v>
      </c>
    </row>
    <row r="9" spans="4:64" ht="18">
      <c r="D9" s="60" t="s">
        <v>21</v>
      </c>
      <c r="E9" s="60"/>
      <c r="F9" s="60"/>
      <c r="G9" s="62" t="str">
        <f>'様式２（記入例） (1ヶ月目)'!G9</f>
        <v>さいたま市</v>
      </c>
      <c r="H9" s="62"/>
      <c r="I9" s="62"/>
      <c r="J9" s="62"/>
      <c r="K9" s="62"/>
      <c r="L9" s="62"/>
      <c r="M9" s="62"/>
      <c r="N9" s="62"/>
      <c r="O9" s="62"/>
      <c r="P9" s="62"/>
      <c r="Q9" s="62"/>
      <c r="R9" s="62"/>
      <c r="S9" s="62"/>
      <c r="T9" s="62"/>
      <c r="U9" s="62"/>
      <c r="V9" s="2"/>
      <c r="W9" s="2"/>
      <c r="X9" s="2"/>
      <c r="Y9" s="53" t="s">
        <v>69</v>
      </c>
      <c r="Z9" s="54"/>
      <c r="AA9" s="54"/>
      <c r="AB9" s="54"/>
      <c r="AC9" s="55"/>
      <c r="AD9" s="53" t="str">
        <f>IF(COUNTIF(AK29:BD29,"×")&gt;0,"未達成","達成")</f>
        <v>達成</v>
      </c>
      <c r="AE9" s="54"/>
      <c r="AF9" s="54"/>
      <c r="AG9" s="54"/>
      <c r="AH9" s="55"/>
      <c r="AI9" s="2"/>
      <c r="AJ9" s="2"/>
      <c r="AK9" s="2"/>
      <c r="AL9" s="2"/>
      <c r="AM9" s="2"/>
      <c r="AN9" s="2"/>
      <c r="AO9" s="2"/>
      <c r="AP9" s="2"/>
      <c r="AQ9" s="2"/>
      <c r="AR9" s="2"/>
      <c r="AS9" s="2"/>
      <c r="AT9" s="2"/>
      <c r="AU9" s="2"/>
      <c r="AV9" s="2"/>
      <c r="AW9" s="2"/>
      <c r="AX9" s="2"/>
      <c r="AY9" s="2"/>
      <c r="AZ9" s="2"/>
      <c r="BA9" s="2"/>
      <c r="BB9" s="2"/>
      <c r="BC9" s="2"/>
      <c r="BD9" s="2"/>
      <c r="BE9" s="2"/>
      <c r="BF9" s="2"/>
      <c r="BG9" s="2"/>
      <c r="BH9" s="2"/>
      <c r="BI9" s="2"/>
      <c r="BJ9" s="19" t="s">
        <v>5</v>
      </c>
    </row>
    <row r="10" spans="4:64" ht="18">
      <c r="D10" s="60" t="s">
        <v>22</v>
      </c>
      <c r="E10" s="60"/>
      <c r="F10" s="60"/>
      <c r="G10" s="61">
        <f>'様式２（記入例） (1ヶ月目)'!G10</f>
        <v>45931</v>
      </c>
      <c r="H10" s="61"/>
      <c r="I10" s="61"/>
      <c r="J10" s="61"/>
      <c r="K10" s="61"/>
      <c r="L10" s="61"/>
      <c r="M10" s="61"/>
      <c r="N10" s="17" t="s">
        <v>23</v>
      </c>
      <c r="O10" s="61">
        <f>'様式２（記入例） (1ヶ月目)'!O10</f>
        <v>46295</v>
      </c>
      <c r="P10" s="61"/>
      <c r="Q10" s="61"/>
      <c r="R10" s="61"/>
      <c r="S10" s="61"/>
      <c r="T10" s="61"/>
      <c r="U10" s="61"/>
      <c r="V10" s="2"/>
      <c r="W10" s="2"/>
      <c r="X10" s="2"/>
      <c r="Y10" s="53" t="s">
        <v>41</v>
      </c>
      <c r="Z10" s="54"/>
      <c r="AA10" s="54"/>
      <c r="AB10" s="54"/>
      <c r="AC10" s="55"/>
      <c r="AD10" s="53" t="str">
        <f>IF(COUNTIF(BH29,"×")&gt;0,"未達成","達成")</f>
        <v>達成</v>
      </c>
      <c r="AE10" s="54"/>
      <c r="AF10" s="54"/>
      <c r="AG10" s="54"/>
      <c r="AH10" s="55"/>
      <c r="AI10" s="2"/>
      <c r="AJ10" s="2"/>
      <c r="AK10" s="2"/>
      <c r="AL10" s="2"/>
      <c r="AM10" s="2"/>
      <c r="AN10" s="2"/>
      <c r="AO10" s="2"/>
      <c r="AP10" s="2"/>
      <c r="AQ10" s="2"/>
      <c r="AR10" s="2"/>
      <c r="AS10" s="2"/>
      <c r="AT10" s="2"/>
      <c r="AU10" s="2"/>
      <c r="AV10" s="2"/>
      <c r="AW10" s="2"/>
      <c r="AX10" s="2"/>
      <c r="AY10" s="2"/>
      <c r="AZ10" s="2"/>
      <c r="BA10" s="2"/>
      <c r="BB10" s="2"/>
      <c r="BC10" s="2"/>
      <c r="BD10" s="2"/>
      <c r="BE10" s="2"/>
      <c r="BF10" s="2"/>
      <c r="BG10" s="2"/>
      <c r="BH10" s="2"/>
      <c r="BI10" s="2"/>
      <c r="BJ10" s="6" t="s">
        <v>30</v>
      </c>
    </row>
    <row r="11" spans="4:64" ht="18">
      <c r="D11" s="60" t="s">
        <v>24</v>
      </c>
      <c r="E11" s="60"/>
      <c r="F11" s="60"/>
      <c r="G11" s="60"/>
      <c r="H11" s="61">
        <f>'様式２（記入例） (1ヶ月目)'!H11</f>
        <v>45931</v>
      </c>
      <c r="I11" s="61"/>
      <c r="J11" s="61"/>
      <c r="K11" s="61"/>
      <c r="L11" s="61"/>
      <c r="M11" s="60" t="s">
        <v>25</v>
      </c>
      <c r="N11" s="60"/>
      <c r="O11" s="60"/>
      <c r="P11" s="60"/>
      <c r="Q11" s="61">
        <f>'様式２（記入例） (1ヶ月目)'!Q11</f>
        <v>46295</v>
      </c>
      <c r="R11" s="61"/>
      <c r="S11" s="61"/>
      <c r="T11" s="61"/>
      <c r="U11" s="61"/>
      <c r="V11" s="2"/>
      <c r="W11" s="2"/>
      <c r="X11" s="2"/>
      <c r="Y11" s="2"/>
      <c r="Z11" s="2"/>
      <c r="AA11" s="2"/>
      <c r="AB11" s="2"/>
      <c r="AC11" s="2"/>
      <c r="AD11" s="2"/>
      <c r="AE11" s="2"/>
      <c r="AF11" s="2"/>
      <c r="AG11" s="2"/>
      <c r="AH11" s="2"/>
      <c r="AI11" s="2"/>
      <c r="AJ11" s="2"/>
      <c r="AK11" s="2"/>
      <c r="AL11" s="2"/>
      <c r="AM11" s="2"/>
      <c r="AN11" s="2"/>
      <c r="AO11" s="2"/>
      <c r="AP11" s="2"/>
      <c r="AQ11" s="2"/>
      <c r="AR11" s="2"/>
      <c r="AS11" s="2"/>
      <c r="AT11" s="2"/>
      <c r="AU11" s="2"/>
      <c r="AV11" s="2"/>
      <c r="AW11" s="2"/>
      <c r="AX11" s="2"/>
      <c r="AY11" s="2"/>
    </row>
    <row r="12" spans="4:64" ht="18">
      <c r="D12" s="60" t="s">
        <v>26</v>
      </c>
      <c r="E12" s="60"/>
      <c r="F12" s="60"/>
      <c r="G12" s="62" t="str">
        <f>'様式２（記入例） (1ヶ月目)'!G12</f>
        <v>○○建設株式会社</v>
      </c>
      <c r="H12" s="62"/>
      <c r="I12" s="62"/>
      <c r="J12" s="62"/>
      <c r="K12" s="62"/>
      <c r="L12" s="62"/>
      <c r="M12" s="62"/>
      <c r="N12" s="62"/>
      <c r="O12" s="62"/>
      <c r="P12" s="62"/>
      <c r="Q12" s="62"/>
      <c r="R12" s="62"/>
      <c r="S12" s="62"/>
      <c r="T12" s="62"/>
      <c r="U12" s="62"/>
      <c r="V12" s="2"/>
      <c r="W12" s="2"/>
      <c r="X12" s="2"/>
      <c r="Y12" s="2"/>
      <c r="Z12" s="2"/>
      <c r="AA12" s="2"/>
      <c r="AB12" s="2"/>
      <c r="AC12" s="2"/>
      <c r="AD12" s="2"/>
      <c r="AE12" s="2"/>
      <c r="AF12" s="2"/>
      <c r="AG12" s="2"/>
      <c r="AH12" s="2"/>
      <c r="AI12" s="2"/>
      <c r="AJ12" s="2"/>
      <c r="AK12" s="2"/>
      <c r="AL12" s="2"/>
      <c r="AN12" s="3"/>
      <c r="AO12" s="2"/>
      <c r="AP12" s="2"/>
      <c r="AQ12" s="2"/>
      <c r="AR12" s="2"/>
      <c r="AS12" s="2"/>
      <c r="AT12" s="2"/>
      <c r="AU12" s="2"/>
      <c r="AV12" s="2"/>
      <c r="AW12" s="2"/>
      <c r="AX12" s="2"/>
      <c r="AY12" s="2"/>
      <c r="AZ12" s="2"/>
      <c r="BA12" s="2"/>
      <c r="BB12" s="2"/>
      <c r="BC12" s="2"/>
      <c r="BD12" s="2"/>
      <c r="BE12" s="3"/>
      <c r="BF12" s="3"/>
      <c r="BH12" s="3"/>
      <c r="BJ12" s="3"/>
      <c r="BL12" s="3"/>
    </row>
    <row r="13" spans="4:64" ht="18">
      <c r="D13" s="18"/>
      <c r="E13" s="18"/>
      <c r="F13" s="20">
        <f>IFERROR(WEEKNUM(F16,2),"")</f>
        <v>1</v>
      </c>
      <c r="G13" s="20">
        <f t="shared" ref="G13:AJ13" si="0">IFERROR(WEEKNUM(G16,2),"")</f>
        <v>1</v>
      </c>
      <c r="H13" s="20">
        <f t="shared" si="0"/>
        <v>1</v>
      </c>
      <c r="I13" s="20">
        <f t="shared" si="0"/>
        <v>1</v>
      </c>
      <c r="J13" s="20">
        <f t="shared" si="0"/>
        <v>2</v>
      </c>
      <c r="K13" s="20">
        <f t="shared" si="0"/>
        <v>2</v>
      </c>
      <c r="L13" s="20">
        <f t="shared" si="0"/>
        <v>2</v>
      </c>
      <c r="M13" s="20">
        <f t="shared" si="0"/>
        <v>2</v>
      </c>
      <c r="N13" s="20">
        <f t="shared" si="0"/>
        <v>2</v>
      </c>
      <c r="O13" s="20">
        <f t="shared" si="0"/>
        <v>2</v>
      </c>
      <c r="P13" s="20">
        <f t="shared" si="0"/>
        <v>2</v>
      </c>
      <c r="Q13" s="20">
        <f t="shared" si="0"/>
        <v>3</v>
      </c>
      <c r="R13" s="20">
        <f t="shared" si="0"/>
        <v>3</v>
      </c>
      <c r="S13" s="20">
        <f t="shared" si="0"/>
        <v>3</v>
      </c>
      <c r="T13" s="20">
        <f t="shared" si="0"/>
        <v>3</v>
      </c>
      <c r="U13" s="20">
        <f t="shared" si="0"/>
        <v>3</v>
      </c>
      <c r="V13" s="20">
        <f t="shared" si="0"/>
        <v>3</v>
      </c>
      <c r="W13" s="20">
        <f t="shared" si="0"/>
        <v>3</v>
      </c>
      <c r="X13" s="20">
        <f t="shared" si="0"/>
        <v>4</v>
      </c>
      <c r="Y13" s="20">
        <f t="shared" si="0"/>
        <v>4</v>
      </c>
      <c r="Z13" s="20">
        <f t="shared" si="0"/>
        <v>4</v>
      </c>
      <c r="AA13" s="20">
        <f t="shared" si="0"/>
        <v>4</v>
      </c>
      <c r="AB13" s="20">
        <f t="shared" si="0"/>
        <v>4</v>
      </c>
      <c r="AC13" s="20">
        <f t="shared" si="0"/>
        <v>4</v>
      </c>
      <c r="AD13" s="20">
        <f t="shared" si="0"/>
        <v>4</v>
      </c>
      <c r="AE13" s="20">
        <f t="shared" si="0"/>
        <v>5</v>
      </c>
      <c r="AF13" s="20">
        <f t="shared" si="0"/>
        <v>5</v>
      </c>
      <c r="AG13" s="20">
        <f t="shared" si="0"/>
        <v>5</v>
      </c>
      <c r="AH13" s="20">
        <f t="shared" si="0"/>
        <v>5</v>
      </c>
      <c r="AI13" s="20">
        <f t="shared" si="0"/>
        <v>5</v>
      </c>
      <c r="AJ13" s="20">
        <f t="shared" si="0"/>
        <v>5</v>
      </c>
      <c r="AK13" s="2"/>
      <c r="AL13" s="2"/>
      <c r="AN13" s="3"/>
      <c r="AO13" s="2"/>
      <c r="AP13" s="2"/>
      <c r="AQ13" s="2"/>
      <c r="AR13" s="2"/>
      <c r="AS13" s="2"/>
      <c r="AT13" s="2"/>
      <c r="AU13" s="2"/>
      <c r="AV13" s="2"/>
      <c r="AW13" s="2"/>
      <c r="AX13" s="2"/>
      <c r="AY13" s="2"/>
      <c r="AZ13" s="2"/>
      <c r="BA13" s="2"/>
      <c r="BB13" s="2"/>
      <c r="BC13" s="2"/>
      <c r="BD13" s="2"/>
      <c r="BE13" s="3"/>
      <c r="BF13" s="3"/>
      <c r="BH13" s="3"/>
      <c r="BJ13" s="3"/>
      <c r="BL13" s="3"/>
    </row>
    <row r="14" spans="4:64" ht="18" customHeight="1">
      <c r="D14" s="46" t="s">
        <v>0</v>
      </c>
      <c r="E14" s="49" t="s">
        <v>1</v>
      </c>
      <c r="F14" s="63">
        <f>YEAR(M14)</f>
        <v>2026</v>
      </c>
      <c r="G14" s="64"/>
      <c r="H14" s="64"/>
      <c r="I14" s="64"/>
      <c r="J14" s="64"/>
      <c r="K14" s="64"/>
      <c r="L14" s="67" t="s">
        <v>27</v>
      </c>
      <c r="M14" s="69">
        <f>EDATE('様式２（記入例） (1ヶ月目)'!M$14,3)</f>
        <v>46023</v>
      </c>
      <c r="N14" s="69"/>
      <c r="O14" s="56" t="s">
        <v>28</v>
      </c>
      <c r="P14" s="56"/>
      <c r="Q14" s="56" t="s">
        <v>29</v>
      </c>
      <c r="R14" s="56"/>
      <c r="S14" s="56"/>
      <c r="T14" s="56"/>
      <c r="U14" s="56"/>
      <c r="V14" s="56"/>
      <c r="W14" s="56"/>
      <c r="X14" s="56"/>
      <c r="Y14" s="56"/>
      <c r="Z14" s="56"/>
      <c r="AA14" s="56"/>
      <c r="AB14" s="56"/>
      <c r="AC14" s="56"/>
      <c r="AD14" s="56"/>
      <c r="AE14" s="56"/>
      <c r="AF14" s="56"/>
      <c r="AG14" s="56"/>
      <c r="AH14" s="56"/>
      <c r="AI14" s="56"/>
      <c r="AJ14" s="58"/>
      <c r="AK14" s="81" t="s">
        <v>16</v>
      </c>
      <c r="AL14" s="81"/>
      <c r="AM14" s="81"/>
      <c r="AN14" s="81"/>
      <c r="AO14" s="73" t="s">
        <v>15</v>
      </c>
      <c r="AP14" s="74"/>
      <c r="AQ14" s="74"/>
      <c r="AR14" s="75"/>
      <c r="AS14" s="73" t="s">
        <v>14</v>
      </c>
      <c r="AT14" s="74"/>
      <c r="AU14" s="74"/>
      <c r="AV14" s="75"/>
      <c r="AW14" s="73" t="s">
        <v>13</v>
      </c>
      <c r="AX14" s="74"/>
      <c r="AY14" s="74"/>
      <c r="AZ14" s="75"/>
      <c r="BA14" s="73" t="s">
        <v>17</v>
      </c>
      <c r="BB14" s="74"/>
      <c r="BC14" s="74"/>
      <c r="BD14" s="75"/>
      <c r="BE14" s="44" t="s">
        <v>19</v>
      </c>
      <c r="BF14" s="78"/>
      <c r="BG14" s="78"/>
      <c r="BH14" s="45"/>
    </row>
    <row r="15" spans="4:64" ht="18.75" customHeight="1">
      <c r="D15" s="47"/>
      <c r="E15" s="50"/>
      <c r="F15" s="65"/>
      <c r="G15" s="66"/>
      <c r="H15" s="66"/>
      <c r="I15" s="66"/>
      <c r="J15" s="66"/>
      <c r="K15" s="66"/>
      <c r="L15" s="68"/>
      <c r="M15" s="70"/>
      <c r="N15" s="70"/>
      <c r="O15" s="57"/>
      <c r="P15" s="57"/>
      <c r="Q15" s="57"/>
      <c r="R15" s="57"/>
      <c r="S15" s="57"/>
      <c r="T15" s="57"/>
      <c r="U15" s="57"/>
      <c r="V15" s="57"/>
      <c r="W15" s="57"/>
      <c r="X15" s="57"/>
      <c r="Y15" s="57"/>
      <c r="Z15" s="57"/>
      <c r="AA15" s="57"/>
      <c r="AB15" s="57"/>
      <c r="AC15" s="57"/>
      <c r="AD15" s="57"/>
      <c r="AE15" s="57"/>
      <c r="AF15" s="57"/>
      <c r="AG15" s="57"/>
      <c r="AH15" s="57"/>
      <c r="AI15" s="57"/>
      <c r="AJ15" s="59"/>
      <c r="AK15" s="77" t="s">
        <v>8</v>
      </c>
      <c r="AL15" s="77" t="s">
        <v>6</v>
      </c>
      <c r="AM15" s="77" t="s">
        <v>9</v>
      </c>
      <c r="AN15" s="71" t="s">
        <v>10</v>
      </c>
      <c r="AO15" s="77" t="s">
        <v>8</v>
      </c>
      <c r="AP15" s="77" t="s">
        <v>6</v>
      </c>
      <c r="AQ15" s="77" t="s">
        <v>9</v>
      </c>
      <c r="AR15" s="71" t="s">
        <v>10</v>
      </c>
      <c r="AS15" s="77" t="s">
        <v>8</v>
      </c>
      <c r="AT15" s="77" t="s">
        <v>6</v>
      </c>
      <c r="AU15" s="77" t="s">
        <v>9</v>
      </c>
      <c r="AV15" s="71" t="s">
        <v>10</v>
      </c>
      <c r="AW15" s="77" t="s">
        <v>8</v>
      </c>
      <c r="AX15" s="77" t="s">
        <v>6</v>
      </c>
      <c r="AY15" s="77" t="s">
        <v>9</v>
      </c>
      <c r="AZ15" s="71" t="s">
        <v>10</v>
      </c>
      <c r="BA15" s="77" t="s">
        <v>8</v>
      </c>
      <c r="BB15" s="77" t="s">
        <v>6</v>
      </c>
      <c r="BC15" s="77" t="s">
        <v>9</v>
      </c>
      <c r="BD15" s="71" t="s">
        <v>10</v>
      </c>
      <c r="BE15" s="77" t="s">
        <v>8</v>
      </c>
      <c r="BF15" s="77" t="s">
        <v>6</v>
      </c>
      <c r="BG15" s="77" t="s">
        <v>9</v>
      </c>
      <c r="BH15" s="71" t="s">
        <v>18</v>
      </c>
    </row>
    <row r="16" spans="4:64" ht="16.2" customHeight="1">
      <c r="D16" s="47"/>
      <c r="E16" s="50"/>
      <c r="F16" s="14">
        <f>EOMONTH(M14,-1)+1</f>
        <v>46023</v>
      </c>
      <c r="G16" s="15">
        <f>IF(F16="","",IF(MONTH(F16+1)=MONTH(F16),F16+1,""))</f>
        <v>46024</v>
      </c>
      <c r="H16" s="15">
        <f>IF(G16="","",IF(MONTH(G16+1)=MONTH(G16),G16+1,""))</f>
        <v>46025</v>
      </c>
      <c r="I16" s="15">
        <f t="shared" ref="I16:AJ16" si="1">IF(H16="","",IF(MONTH(H16+1)=MONTH(H16),H16+1,""))</f>
        <v>46026</v>
      </c>
      <c r="J16" s="15">
        <f t="shared" si="1"/>
        <v>46027</v>
      </c>
      <c r="K16" s="15">
        <f t="shared" si="1"/>
        <v>46028</v>
      </c>
      <c r="L16" s="15">
        <f t="shared" si="1"/>
        <v>46029</v>
      </c>
      <c r="M16" s="15">
        <f t="shared" si="1"/>
        <v>46030</v>
      </c>
      <c r="N16" s="15">
        <f>IF(M16="","",IF(MONTH(M16+1)=MONTH(M16),M16+1,""))</f>
        <v>46031</v>
      </c>
      <c r="O16" s="15">
        <f t="shared" si="1"/>
        <v>46032</v>
      </c>
      <c r="P16" s="15">
        <f t="shared" si="1"/>
        <v>46033</v>
      </c>
      <c r="Q16" s="15">
        <f t="shared" si="1"/>
        <v>46034</v>
      </c>
      <c r="R16" s="15">
        <f t="shared" si="1"/>
        <v>46035</v>
      </c>
      <c r="S16" s="15">
        <f>IF(R16="","",IF(MONTH(R16+1)=MONTH(R16),R16+1,""))</f>
        <v>46036</v>
      </c>
      <c r="T16" s="15">
        <f t="shared" si="1"/>
        <v>46037</v>
      </c>
      <c r="U16" s="15">
        <f t="shared" si="1"/>
        <v>46038</v>
      </c>
      <c r="V16" s="15">
        <f t="shared" si="1"/>
        <v>46039</v>
      </c>
      <c r="W16" s="15">
        <f t="shared" si="1"/>
        <v>46040</v>
      </c>
      <c r="X16" s="15">
        <f t="shared" si="1"/>
        <v>46041</v>
      </c>
      <c r="Y16" s="15">
        <f t="shared" si="1"/>
        <v>46042</v>
      </c>
      <c r="Z16" s="15">
        <f t="shared" si="1"/>
        <v>46043</v>
      </c>
      <c r="AA16" s="15">
        <f t="shared" si="1"/>
        <v>46044</v>
      </c>
      <c r="AB16" s="15">
        <f>IF(AA16="","",IF(MONTH(AA16+1)=MONTH(AA16),AA16+1,""))</f>
        <v>46045</v>
      </c>
      <c r="AC16" s="15">
        <f t="shared" si="1"/>
        <v>46046</v>
      </c>
      <c r="AD16" s="15">
        <f t="shared" si="1"/>
        <v>46047</v>
      </c>
      <c r="AE16" s="15">
        <f t="shared" si="1"/>
        <v>46048</v>
      </c>
      <c r="AF16" s="15">
        <f t="shared" si="1"/>
        <v>46049</v>
      </c>
      <c r="AG16" s="15">
        <f t="shared" si="1"/>
        <v>46050</v>
      </c>
      <c r="AH16" s="15">
        <f t="shared" si="1"/>
        <v>46051</v>
      </c>
      <c r="AI16" s="15">
        <f t="shared" si="1"/>
        <v>46052</v>
      </c>
      <c r="AJ16" s="16">
        <f t="shared" si="1"/>
        <v>46053</v>
      </c>
      <c r="AK16" s="82"/>
      <c r="AL16" s="82"/>
      <c r="AM16" s="77"/>
      <c r="AN16" s="72"/>
      <c r="AO16" s="82"/>
      <c r="AP16" s="82"/>
      <c r="AQ16" s="77"/>
      <c r="AR16" s="72"/>
      <c r="AS16" s="82"/>
      <c r="AT16" s="82"/>
      <c r="AU16" s="77"/>
      <c r="AV16" s="72"/>
      <c r="AW16" s="82"/>
      <c r="AX16" s="82"/>
      <c r="AY16" s="77"/>
      <c r="AZ16" s="72"/>
      <c r="BA16" s="82"/>
      <c r="BB16" s="82"/>
      <c r="BC16" s="77"/>
      <c r="BD16" s="72"/>
      <c r="BE16" s="82"/>
      <c r="BF16" s="82"/>
      <c r="BG16" s="77"/>
      <c r="BH16" s="72"/>
    </row>
    <row r="17" spans="4:72" ht="18">
      <c r="D17" s="48"/>
      <c r="E17" s="51"/>
      <c r="F17" s="31">
        <f>F16</f>
        <v>46023</v>
      </c>
      <c r="G17" s="31">
        <f t="shared" ref="G17:AJ17" si="2">G16</f>
        <v>46024</v>
      </c>
      <c r="H17" s="31">
        <f t="shared" si="2"/>
        <v>46025</v>
      </c>
      <c r="I17" s="31">
        <f t="shared" si="2"/>
        <v>46026</v>
      </c>
      <c r="J17" s="31">
        <f t="shared" si="2"/>
        <v>46027</v>
      </c>
      <c r="K17" s="31">
        <f t="shared" si="2"/>
        <v>46028</v>
      </c>
      <c r="L17" s="31">
        <f t="shared" si="2"/>
        <v>46029</v>
      </c>
      <c r="M17" s="31">
        <f t="shared" si="2"/>
        <v>46030</v>
      </c>
      <c r="N17" s="31">
        <f t="shared" si="2"/>
        <v>46031</v>
      </c>
      <c r="O17" s="31">
        <f t="shared" si="2"/>
        <v>46032</v>
      </c>
      <c r="P17" s="31">
        <f t="shared" si="2"/>
        <v>46033</v>
      </c>
      <c r="Q17" s="31">
        <f t="shared" si="2"/>
        <v>46034</v>
      </c>
      <c r="R17" s="31">
        <f t="shared" si="2"/>
        <v>46035</v>
      </c>
      <c r="S17" s="31">
        <f t="shared" si="2"/>
        <v>46036</v>
      </c>
      <c r="T17" s="31">
        <f t="shared" si="2"/>
        <v>46037</v>
      </c>
      <c r="U17" s="31">
        <f t="shared" si="2"/>
        <v>46038</v>
      </c>
      <c r="V17" s="31">
        <f t="shared" si="2"/>
        <v>46039</v>
      </c>
      <c r="W17" s="31">
        <f t="shared" si="2"/>
        <v>46040</v>
      </c>
      <c r="X17" s="31">
        <f t="shared" si="2"/>
        <v>46041</v>
      </c>
      <c r="Y17" s="31">
        <f t="shared" si="2"/>
        <v>46042</v>
      </c>
      <c r="Z17" s="31">
        <f t="shared" si="2"/>
        <v>46043</v>
      </c>
      <c r="AA17" s="31">
        <f t="shared" si="2"/>
        <v>46044</v>
      </c>
      <c r="AB17" s="31">
        <f t="shared" si="2"/>
        <v>46045</v>
      </c>
      <c r="AC17" s="31">
        <f t="shared" si="2"/>
        <v>46046</v>
      </c>
      <c r="AD17" s="31">
        <f t="shared" si="2"/>
        <v>46047</v>
      </c>
      <c r="AE17" s="31">
        <f t="shared" si="2"/>
        <v>46048</v>
      </c>
      <c r="AF17" s="31">
        <f t="shared" si="2"/>
        <v>46049</v>
      </c>
      <c r="AG17" s="31">
        <f t="shared" si="2"/>
        <v>46050</v>
      </c>
      <c r="AH17" s="31">
        <f t="shared" si="2"/>
        <v>46051</v>
      </c>
      <c r="AI17" s="31">
        <f t="shared" si="2"/>
        <v>46052</v>
      </c>
      <c r="AJ17" s="31">
        <f t="shared" si="2"/>
        <v>46053</v>
      </c>
      <c r="AK17" s="32"/>
      <c r="AL17" s="32"/>
      <c r="AM17" s="33"/>
      <c r="AN17" s="34"/>
      <c r="AO17" s="32"/>
      <c r="AP17" s="32"/>
      <c r="AQ17" s="33"/>
      <c r="AR17" s="34"/>
      <c r="AS17" s="32"/>
      <c r="AT17" s="32"/>
      <c r="AU17" s="33"/>
      <c r="AV17" s="34"/>
      <c r="AW17" s="32"/>
      <c r="AX17" s="32"/>
      <c r="AY17" s="33"/>
      <c r="AZ17" s="34"/>
      <c r="BA17" s="32"/>
      <c r="BB17" s="32"/>
      <c r="BC17" s="33"/>
      <c r="BD17" s="34"/>
      <c r="BE17" s="32"/>
      <c r="BF17" s="32"/>
      <c r="BG17" s="33"/>
      <c r="BH17" s="34"/>
    </row>
    <row r="18" spans="4:72" ht="18">
      <c r="D18" s="44" t="s">
        <v>58</v>
      </c>
      <c r="E18" s="45"/>
      <c r="F18" s="30">
        <f>WEEKNUM(F17,2)-WEEKNUM(EOMONTH(F17,-1)+1,2)+1</f>
        <v>1</v>
      </c>
      <c r="G18" s="30">
        <f t="shared" ref="G18:AJ18" si="3">WEEKNUM(G17,2)-WEEKNUM(EOMONTH(G17,-1)+1,2)+1</f>
        <v>1</v>
      </c>
      <c r="H18" s="30">
        <f t="shared" si="3"/>
        <v>1</v>
      </c>
      <c r="I18" s="30">
        <f t="shared" si="3"/>
        <v>1</v>
      </c>
      <c r="J18" s="30">
        <f t="shared" si="3"/>
        <v>2</v>
      </c>
      <c r="K18" s="30">
        <f t="shared" si="3"/>
        <v>2</v>
      </c>
      <c r="L18" s="30">
        <f t="shared" si="3"/>
        <v>2</v>
      </c>
      <c r="M18" s="30">
        <f t="shared" si="3"/>
        <v>2</v>
      </c>
      <c r="N18" s="30">
        <f t="shared" si="3"/>
        <v>2</v>
      </c>
      <c r="O18" s="30">
        <f t="shared" si="3"/>
        <v>2</v>
      </c>
      <c r="P18" s="30">
        <f t="shared" si="3"/>
        <v>2</v>
      </c>
      <c r="Q18" s="30">
        <f t="shared" si="3"/>
        <v>3</v>
      </c>
      <c r="R18" s="30">
        <f t="shared" si="3"/>
        <v>3</v>
      </c>
      <c r="S18" s="30">
        <f t="shared" si="3"/>
        <v>3</v>
      </c>
      <c r="T18" s="30">
        <f t="shared" si="3"/>
        <v>3</v>
      </c>
      <c r="U18" s="30">
        <f t="shared" si="3"/>
        <v>3</v>
      </c>
      <c r="V18" s="30">
        <f t="shared" si="3"/>
        <v>3</v>
      </c>
      <c r="W18" s="30">
        <f t="shared" si="3"/>
        <v>3</v>
      </c>
      <c r="X18" s="30">
        <f t="shared" si="3"/>
        <v>4</v>
      </c>
      <c r="Y18" s="30">
        <f t="shared" si="3"/>
        <v>4</v>
      </c>
      <c r="Z18" s="30">
        <f t="shared" si="3"/>
        <v>4</v>
      </c>
      <c r="AA18" s="30">
        <f t="shared" si="3"/>
        <v>4</v>
      </c>
      <c r="AB18" s="30">
        <f t="shared" si="3"/>
        <v>4</v>
      </c>
      <c r="AC18" s="30">
        <f t="shared" si="3"/>
        <v>4</v>
      </c>
      <c r="AD18" s="30">
        <f t="shared" si="3"/>
        <v>4</v>
      </c>
      <c r="AE18" s="30">
        <f t="shared" si="3"/>
        <v>5</v>
      </c>
      <c r="AF18" s="30">
        <f t="shared" si="3"/>
        <v>5</v>
      </c>
      <c r="AG18" s="30">
        <f t="shared" si="3"/>
        <v>5</v>
      </c>
      <c r="AH18" s="30">
        <f t="shared" si="3"/>
        <v>5</v>
      </c>
      <c r="AI18" s="30">
        <f t="shared" si="3"/>
        <v>5</v>
      </c>
      <c r="AJ18" s="30">
        <f t="shared" si="3"/>
        <v>5</v>
      </c>
      <c r="AK18" s="32"/>
      <c r="AL18" s="32"/>
      <c r="AM18" s="33"/>
      <c r="AN18" s="34"/>
      <c r="AO18" s="32"/>
      <c r="AP18" s="32"/>
      <c r="AQ18" s="33"/>
      <c r="AR18" s="34"/>
      <c r="AS18" s="32"/>
      <c r="AT18" s="32"/>
      <c r="AU18" s="33"/>
      <c r="AV18" s="34"/>
      <c r="AW18" s="32"/>
      <c r="AX18" s="32"/>
      <c r="AY18" s="33"/>
      <c r="AZ18" s="34"/>
      <c r="BA18" s="32"/>
      <c r="BB18" s="32"/>
      <c r="BC18" s="33"/>
      <c r="BD18" s="34"/>
      <c r="BE18" s="32"/>
      <c r="BF18" s="32"/>
      <c r="BG18" s="33"/>
      <c r="BH18" s="34"/>
    </row>
    <row r="19" spans="4:72" ht="18">
      <c r="D19" s="4" t="s">
        <v>2</v>
      </c>
      <c r="E19" s="4" t="s">
        <v>31</v>
      </c>
      <c r="F19" s="29" t="s">
        <v>40</v>
      </c>
      <c r="G19" s="29" t="s">
        <v>40</v>
      </c>
      <c r="H19" s="29" t="s">
        <v>40</v>
      </c>
      <c r="I19" s="29" t="s">
        <v>5</v>
      </c>
      <c r="J19" s="29" t="s">
        <v>5</v>
      </c>
      <c r="K19" s="29" t="s">
        <v>30</v>
      </c>
      <c r="L19" s="29" t="s">
        <v>30</v>
      </c>
      <c r="M19" s="29" t="s">
        <v>30</v>
      </c>
      <c r="N19" s="29" t="s">
        <v>30</v>
      </c>
      <c r="O19" s="29" t="s">
        <v>30</v>
      </c>
      <c r="P19" s="29" t="s">
        <v>5</v>
      </c>
      <c r="Q19" s="29" t="s">
        <v>30</v>
      </c>
      <c r="R19" s="29" t="s">
        <v>30</v>
      </c>
      <c r="S19" s="29" t="s">
        <v>30</v>
      </c>
      <c r="T19" s="29" t="s">
        <v>30</v>
      </c>
      <c r="U19" s="29" t="s">
        <v>30</v>
      </c>
      <c r="V19" s="29" t="s">
        <v>5</v>
      </c>
      <c r="W19" s="29" t="s">
        <v>5</v>
      </c>
      <c r="X19" s="29" t="s">
        <v>5</v>
      </c>
      <c r="Y19" s="29" t="s">
        <v>30</v>
      </c>
      <c r="Z19" s="29" t="s">
        <v>30</v>
      </c>
      <c r="AA19" s="29" t="s">
        <v>30</v>
      </c>
      <c r="AB19" s="29" t="s">
        <v>30</v>
      </c>
      <c r="AC19" s="29" t="s">
        <v>30</v>
      </c>
      <c r="AD19" s="29" t="s">
        <v>5</v>
      </c>
      <c r="AE19" s="29" t="s">
        <v>30</v>
      </c>
      <c r="AF19" s="29" t="s">
        <v>30</v>
      </c>
      <c r="AG19" s="29" t="s">
        <v>30</v>
      </c>
      <c r="AH19" s="29" t="s">
        <v>30</v>
      </c>
      <c r="AI19" s="29" t="s">
        <v>30</v>
      </c>
      <c r="AJ19" s="29" t="s">
        <v>5</v>
      </c>
      <c r="AK19" s="23">
        <f>AL19+COUNTIFS(F$13:AJ$13,WEEKNUM(F$16,1),F19:AJ19,"工")</f>
        <v>1</v>
      </c>
      <c r="AL19" s="23">
        <f>IFERROR(COUNTIFS(F$13:AJ$13,WEEKNUM(F$16,1),F19:AJ19,"休"),"-")</f>
        <v>1</v>
      </c>
      <c r="AM19" s="10" t="str">
        <f>IF(AK19&lt;7,"-",IFERROR(AL19/AK19,"-"))</f>
        <v>-</v>
      </c>
      <c r="AN19" s="76" t="str">
        <f>IFERROR(AVERAGE(AM19:AM28),"-")</f>
        <v>-</v>
      </c>
      <c r="AO19" s="29">
        <f>AP19+COUNTIFS(F$13:AJ$13,WEEKNUM(F$16,2)+1,F19:AJ19,"工")</f>
        <v>7</v>
      </c>
      <c r="AP19" s="29">
        <f>IFERROR(COUNTIFS(F$13:AJ$13,WEEKNUM(F$16,2)+1,F19:AJ19,"休"),"-")</f>
        <v>2</v>
      </c>
      <c r="AQ19" s="10">
        <f>IF(AO19&lt;7,"-",IFERROR(AP19/AO19,"-"))</f>
        <v>0.2857142857142857</v>
      </c>
      <c r="AR19" s="76">
        <f>IFERROR(AVERAGE(AQ19:AQ28),"-")</f>
        <v>0.28571428571428564</v>
      </c>
      <c r="AS19" s="29">
        <f>AT19+COUNTIFS(F$13:AJ$13,WEEKNUM(F$16,2)+2,F19:AJ19,"工")</f>
        <v>7</v>
      </c>
      <c r="AT19" s="29">
        <f>IFERROR(COUNTIFS(F$13:AJ$13,WEEKNUM(F$16,2)+2,F19:AJ19,"休"),"-")</f>
        <v>2</v>
      </c>
      <c r="AU19" s="10">
        <f>IF(AS19&lt;7,"-",IFERROR(AT19/AS19,"-"))</f>
        <v>0.2857142857142857</v>
      </c>
      <c r="AV19" s="76">
        <f>IFERROR(AVERAGE(AU19:AU28),"-")</f>
        <v>0.28571428571428564</v>
      </c>
      <c r="AW19" s="29">
        <f>AX19+COUNTIFS(F$13:AJ$13,WEEKNUM(F$16,2)+3,F19:AJ19,"工")</f>
        <v>7</v>
      </c>
      <c r="AX19" s="29">
        <f>IFERROR(COUNTIFS(F$13:AJ$13,WEEKNUM(F$16,2)+3,F19:AJ19,"休"),"-")</f>
        <v>2</v>
      </c>
      <c r="AY19" s="10">
        <f>IF(AW19&lt;7,"-",IFERROR(AX19/AW19,"-"))</f>
        <v>0.2857142857142857</v>
      </c>
      <c r="AZ19" s="76">
        <f>IFERROR(AVERAGE(AY19:AY28),"-")</f>
        <v>0.28571428571428564</v>
      </c>
      <c r="BA19" s="23">
        <v>7</v>
      </c>
      <c r="BB19" s="23">
        <v>2</v>
      </c>
      <c r="BC19" s="10">
        <f>IF(BA19&lt;7,"-",IFERROR(BB19/BA19,"-"))</f>
        <v>0.2857142857142857</v>
      </c>
      <c r="BD19" s="76">
        <f>IFERROR(AVERAGE(BC19:BC28),"-")</f>
        <v>0.28571428571428564</v>
      </c>
      <c r="BE19" s="4">
        <f>COUNTIF(F19:AJ19,"工")+COUNTIF(F19:AJ19,"休")</f>
        <v>28</v>
      </c>
      <c r="BF19" s="4">
        <f>COUNTIF(F19:AJ19,"休")</f>
        <v>8</v>
      </c>
      <c r="BG19" s="10">
        <f>IFERROR(BF19/BE19,"-")</f>
        <v>0.2857142857142857</v>
      </c>
      <c r="BH19" s="76">
        <f>IFERROR(AVERAGE(BG19:BG28),"-")</f>
        <v>0.28571428571428564</v>
      </c>
    </row>
    <row r="20" spans="4:72" ht="21" customHeight="1">
      <c r="D20" s="4"/>
      <c r="E20" s="4" t="s">
        <v>32</v>
      </c>
      <c r="F20" s="29" t="s">
        <v>40</v>
      </c>
      <c r="G20" s="29" t="s">
        <v>40</v>
      </c>
      <c r="H20" s="29" t="s">
        <v>40</v>
      </c>
      <c r="I20" s="29" t="s">
        <v>5</v>
      </c>
      <c r="J20" s="29" t="s">
        <v>5</v>
      </c>
      <c r="K20" s="29" t="s">
        <v>30</v>
      </c>
      <c r="L20" s="29" t="s">
        <v>30</v>
      </c>
      <c r="M20" s="29" t="s">
        <v>30</v>
      </c>
      <c r="N20" s="29" t="s">
        <v>30</v>
      </c>
      <c r="O20" s="29" t="s">
        <v>30</v>
      </c>
      <c r="P20" s="29" t="s">
        <v>5</v>
      </c>
      <c r="Q20" s="29" t="s">
        <v>30</v>
      </c>
      <c r="R20" s="29" t="s">
        <v>30</v>
      </c>
      <c r="S20" s="29" t="s">
        <v>30</v>
      </c>
      <c r="T20" s="29" t="s">
        <v>30</v>
      </c>
      <c r="U20" s="29" t="s">
        <v>5</v>
      </c>
      <c r="V20" s="29" t="s">
        <v>30</v>
      </c>
      <c r="W20" s="29" t="s">
        <v>5</v>
      </c>
      <c r="X20" s="29" t="s">
        <v>5</v>
      </c>
      <c r="Y20" s="29" t="s">
        <v>30</v>
      </c>
      <c r="Z20" s="29" t="s">
        <v>30</v>
      </c>
      <c r="AA20" s="29" t="s">
        <v>30</v>
      </c>
      <c r="AB20" s="29" t="s">
        <v>30</v>
      </c>
      <c r="AC20" s="29" t="s">
        <v>5</v>
      </c>
      <c r="AD20" s="29" t="s">
        <v>30</v>
      </c>
      <c r="AE20" s="29" t="s">
        <v>30</v>
      </c>
      <c r="AF20" s="29" t="s">
        <v>30</v>
      </c>
      <c r="AG20" s="29" t="s">
        <v>30</v>
      </c>
      <c r="AH20" s="29" t="s">
        <v>30</v>
      </c>
      <c r="AI20" s="29" t="s">
        <v>5</v>
      </c>
      <c r="AJ20" s="29" t="s">
        <v>30</v>
      </c>
      <c r="AK20" s="23">
        <f t="shared" ref="AK20:AK28" si="4">AL20+COUNTIFS(F$13:AJ$13,WEEKNUM(F$16,1),F20:AJ20,"工")</f>
        <v>1</v>
      </c>
      <c r="AL20" s="23">
        <f t="shared" ref="AL20:AL28" si="5">IFERROR(COUNTIFS(F$13:AJ$13,WEEKNUM(F$16,1),F20:AJ20,"休"),"-")</f>
        <v>1</v>
      </c>
      <c r="AM20" s="10" t="str">
        <f t="shared" ref="AM20:AM28" si="6">IF(AK20&lt;7,"-",IFERROR(AL20/AK20,"-"))</f>
        <v>-</v>
      </c>
      <c r="AN20" s="76"/>
      <c r="AO20" s="29">
        <f t="shared" ref="AO20:AO28" si="7">AP20+COUNTIFS(F$13:AJ$13,WEEKNUM(F$16,2)+1,F20:AJ20,"工")</f>
        <v>7</v>
      </c>
      <c r="AP20" s="29">
        <f t="shared" ref="AP20:AP28" si="8">IFERROR(COUNTIFS(F$13:AJ$13,WEEKNUM(F$16,2)+1,F20:AJ20,"休"),"-")</f>
        <v>2</v>
      </c>
      <c r="AQ20" s="10">
        <f t="shared" ref="AQ20:AQ28" si="9">IF(AO20&lt;7,"-",IFERROR(AP20/AO20,"-"))</f>
        <v>0.2857142857142857</v>
      </c>
      <c r="AR20" s="76"/>
      <c r="AS20" s="29">
        <f t="shared" ref="AS20:AS28" si="10">AT20+COUNTIFS(F$13:AJ$13,WEEKNUM(F$16,2)+2,F20:AJ20,"工")</f>
        <v>7</v>
      </c>
      <c r="AT20" s="29">
        <f t="shared" ref="AT20:AT28" si="11">IFERROR(COUNTIFS(F$13:AJ$13,WEEKNUM(F$16,2)+2,F20:AJ20,"休"),"-")</f>
        <v>2</v>
      </c>
      <c r="AU20" s="10">
        <f t="shared" ref="AU20:AU28" si="12">IF(AS20&lt;7,"-",IFERROR(AT20/AS20,"-"))</f>
        <v>0.2857142857142857</v>
      </c>
      <c r="AV20" s="76"/>
      <c r="AW20" s="29">
        <f t="shared" ref="AW20:AW28" si="13">AX20+COUNTIFS(F$13:AJ$13,WEEKNUM(F$16,2)+3,F20:AJ20,"工")</f>
        <v>7</v>
      </c>
      <c r="AX20" s="29">
        <f t="shared" ref="AX20:AX28" si="14">IFERROR(COUNTIFS(F$13:AJ$13,WEEKNUM(F$16,2)+3,F20:AJ20,"休"),"-")</f>
        <v>2</v>
      </c>
      <c r="AY20" s="10">
        <f t="shared" ref="AY20:AY28" si="15">IF(AW20&lt;7,"-",IFERROR(AX20/AW20,"-"))</f>
        <v>0.2857142857142857</v>
      </c>
      <c r="AZ20" s="76"/>
      <c r="BA20" s="23">
        <v>7</v>
      </c>
      <c r="BB20" s="23">
        <v>2</v>
      </c>
      <c r="BC20" s="10">
        <f t="shared" ref="BC20:BC28" si="16">IF(BA20&lt;7,"-",IFERROR(BB20/BA20,"-"))</f>
        <v>0.2857142857142857</v>
      </c>
      <c r="BD20" s="76"/>
      <c r="BE20" s="4">
        <f t="shared" ref="BE20:BE28" si="17">COUNTIF(F20:AJ20,"工")+COUNTIF(F20:AJ20,"休")</f>
        <v>28</v>
      </c>
      <c r="BF20" s="4">
        <f t="shared" ref="BF20:BF28" si="18">COUNTIF(F20:AJ20,"休")</f>
        <v>8</v>
      </c>
      <c r="BG20" s="10">
        <f t="shared" ref="BG20:BG28" si="19">IFERROR(BF20/BE20,"-")</f>
        <v>0.2857142857142857</v>
      </c>
      <c r="BH20" s="76"/>
      <c r="BJ20" ph="1"/>
      <c r="BL20" ph="1"/>
      <c r="BN20" ph="1"/>
      <c r="BP20" ph="1"/>
      <c r="BR20" ph="1"/>
      <c r="BT20" ph="1"/>
    </row>
    <row r="21" spans="4:72" ht="21" customHeight="1">
      <c r="D21" s="4"/>
      <c r="E21" s="4" t="s">
        <v>33</v>
      </c>
      <c r="F21" s="29" t="s">
        <v>40</v>
      </c>
      <c r="G21" s="29" t="s">
        <v>40</v>
      </c>
      <c r="H21" s="29" t="s">
        <v>40</v>
      </c>
      <c r="I21" s="29" t="s">
        <v>5</v>
      </c>
      <c r="J21" s="29" t="s">
        <v>5</v>
      </c>
      <c r="K21" s="29" t="s">
        <v>30</v>
      </c>
      <c r="L21" s="29" t="s">
        <v>30</v>
      </c>
      <c r="M21" s="29" t="s">
        <v>30</v>
      </c>
      <c r="N21" s="29" t="s">
        <v>30</v>
      </c>
      <c r="O21" s="29" t="s">
        <v>30</v>
      </c>
      <c r="P21" s="29" t="s">
        <v>5</v>
      </c>
      <c r="Q21" s="29" t="s">
        <v>30</v>
      </c>
      <c r="R21" s="29" t="s">
        <v>30</v>
      </c>
      <c r="S21" s="29" t="s">
        <v>30</v>
      </c>
      <c r="T21" s="29" t="s">
        <v>5</v>
      </c>
      <c r="U21" s="29" t="s">
        <v>30</v>
      </c>
      <c r="V21" s="29" t="s">
        <v>30</v>
      </c>
      <c r="W21" s="29" t="s">
        <v>5</v>
      </c>
      <c r="X21" s="29" t="s">
        <v>5</v>
      </c>
      <c r="Y21" s="29" t="s">
        <v>30</v>
      </c>
      <c r="Z21" s="29" t="s">
        <v>30</v>
      </c>
      <c r="AA21" s="29" t="s">
        <v>30</v>
      </c>
      <c r="AB21" s="29" t="s">
        <v>5</v>
      </c>
      <c r="AC21" s="29" t="s">
        <v>30</v>
      </c>
      <c r="AD21" s="29" t="s">
        <v>30</v>
      </c>
      <c r="AE21" s="29" t="s">
        <v>30</v>
      </c>
      <c r="AF21" s="29" t="s">
        <v>30</v>
      </c>
      <c r="AG21" s="29" t="s">
        <v>30</v>
      </c>
      <c r="AH21" s="29" t="s">
        <v>30</v>
      </c>
      <c r="AI21" s="29" t="s">
        <v>5</v>
      </c>
      <c r="AJ21" s="29" t="s">
        <v>30</v>
      </c>
      <c r="AK21" s="23">
        <f t="shared" si="4"/>
        <v>1</v>
      </c>
      <c r="AL21" s="23">
        <f t="shared" si="5"/>
        <v>1</v>
      </c>
      <c r="AM21" s="10" t="str">
        <f t="shared" si="6"/>
        <v>-</v>
      </c>
      <c r="AN21" s="76"/>
      <c r="AO21" s="29">
        <f t="shared" si="7"/>
        <v>7</v>
      </c>
      <c r="AP21" s="29">
        <f t="shared" si="8"/>
        <v>2</v>
      </c>
      <c r="AQ21" s="10">
        <f t="shared" si="9"/>
        <v>0.2857142857142857</v>
      </c>
      <c r="AR21" s="76"/>
      <c r="AS21" s="29">
        <f t="shared" si="10"/>
        <v>7</v>
      </c>
      <c r="AT21" s="29">
        <f t="shared" si="11"/>
        <v>2</v>
      </c>
      <c r="AU21" s="10">
        <f t="shared" si="12"/>
        <v>0.2857142857142857</v>
      </c>
      <c r="AV21" s="76"/>
      <c r="AW21" s="29">
        <f t="shared" si="13"/>
        <v>7</v>
      </c>
      <c r="AX21" s="29">
        <f t="shared" si="14"/>
        <v>2</v>
      </c>
      <c r="AY21" s="10">
        <f t="shared" si="15"/>
        <v>0.2857142857142857</v>
      </c>
      <c r="AZ21" s="76"/>
      <c r="BA21" s="23">
        <v>7</v>
      </c>
      <c r="BB21" s="23">
        <v>2</v>
      </c>
      <c r="BC21" s="10">
        <f t="shared" si="16"/>
        <v>0.2857142857142857</v>
      </c>
      <c r="BD21" s="76"/>
      <c r="BE21" s="4">
        <f t="shared" si="17"/>
        <v>28</v>
      </c>
      <c r="BF21" s="4">
        <f t="shared" si="18"/>
        <v>8</v>
      </c>
      <c r="BG21" s="10">
        <f t="shared" si="19"/>
        <v>0.2857142857142857</v>
      </c>
      <c r="BH21" s="76"/>
      <c r="BJ21" ph="1"/>
      <c r="BL21" ph="1"/>
      <c r="BN21" ph="1"/>
      <c r="BP21" ph="1"/>
      <c r="BR21" ph="1"/>
      <c r="BT21" ph="1"/>
    </row>
    <row r="22" spans="4:72" ht="21" customHeight="1">
      <c r="D22" s="4" t="s">
        <v>3</v>
      </c>
      <c r="E22" s="4" t="s">
        <v>34</v>
      </c>
      <c r="F22" s="29" t="s">
        <v>40</v>
      </c>
      <c r="G22" s="29" t="s">
        <v>40</v>
      </c>
      <c r="H22" s="29" t="s">
        <v>40</v>
      </c>
      <c r="I22" s="29" t="s">
        <v>5</v>
      </c>
      <c r="J22" s="29" t="s">
        <v>5</v>
      </c>
      <c r="K22" s="29" t="s">
        <v>30</v>
      </c>
      <c r="L22" s="29" t="s">
        <v>30</v>
      </c>
      <c r="M22" s="29" t="s">
        <v>30</v>
      </c>
      <c r="N22" s="29" t="s">
        <v>30</v>
      </c>
      <c r="O22" s="29" t="s">
        <v>30</v>
      </c>
      <c r="P22" s="29" t="s">
        <v>5</v>
      </c>
      <c r="Q22" s="29" t="s">
        <v>30</v>
      </c>
      <c r="R22" s="29" t="s">
        <v>30</v>
      </c>
      <c r="S22" s="29" t="s">
        <v>5</v>
      </c>
      <c r="T22" s="29" t="s">
        <v>30</v>
      </c>
      <c r="U22" s="29" t="s">
        <v>30</v>
      </c>
      <c r="V22" s="29" t="s">
        <v>30</v>
      </c>
      <c r="W22" s="29" t="s">
        <v>5</v>
      </c>
      <c r="X22" s="29" t="s">
        <v>5</v>
      </c>
      <c r="Y22" s="29" t="s">
        <v>30</v>
      </c>
      <c r="Z22" s="29" t="s">
        <v>30</v>
      </c>
      <c r="AA22" s="29" t="s">
        <v>5</v>
      </c>
      <c r="AB22" s="29" t="s">
        <v>30</v>
      </c>
      <c r="AC22" s="29" t="s">
        <v>30</v>
      </c>
      <c r="AD22" s="29" t="s">
        <v>30</v>
      </c>
      <c r="AE22" s="29" t="s">
        <v>30</v>
      </c>
      <c r="AF22" s="29" t="s">
        <v>30</v>
      </c>
      <c r="AG22" s="29" t="s">
        <v>5</v>
      </c>
      <c r="AH22" s="29" t="s">
        <v>30</v>
      </c>
      <c r="AI22" s="29" t="s">
        <v>30</v>
      </c>
      <c r="AJ22" s="29" t="s">
        <v>30</v>
      </c>
      <c r="AK22" s="23">
        <f t="shared" si="4"/>
        <v>1</v>
      </c>
      <c r="AL22" s="23">
        <f t="shared" si="5"/>
        <v>1</v>
      </c>
      <c r="AM22" s="10" t="str">
        <f t="shared" si="6"/>
        <v>-</v>
      </c>
      <c r="AN22" s="76"/>
      <c r="AO22" s="29">
        <f t="shared" si="7"/>
        <v>7</v>
      </c>
      <c r="AP22" s="29">
        <f t="shared" si="8"/>
        <v>2</v>
      </c>
      <c r="AQ22" s="10">
        <f t="shared" si="9"/>
        <v>0.2857142857142857</v>
      </c>
      <c r="AR22" s="76"/>
      <c r="AS22" s="29">
        <f t="shared" si="10"/>
        <v>7</v>
      </c>
      <c r="AT22" s="29">
        <f t="shared" si="11"/>
        <v>2</v>
      </c>
      <c r="AU22" s="10">
        <f t="shared" si="12"/>
        <v>0.2857142857142857</v>
      </c>
      <c r="AV22" s="76"/>
      <c r="AW22" s="29">
        <f t="shared" si="13"/>
        <v>7</v>
      </c>
      <c r="AX22" s="29">
        <f t="shared" si="14"/>
        <v>2</v>
      </c>
      <c r="AY22" s="10">
        <f t="shared" si="15"/>
        <v>0.2857142857142857</v>
      </c>
      <c r="AZ22" s="76"/>
      <c r="BA22" s="23">
        <v>7</v>
      </c>
      <c r="BB22" s="23">
        <v>2</v>
      </c>
      <c r="BC22" s="10">
        <f t="shared" si="16"/>
        <v>0.2857142857142857</v>
      </c>
      <c r="BD22" s="76"/>
      <c r="BE22" s="4">
        <f t="shared" si="17"/>
        <v>28</v>
      </c>
      <c r="BF22" s="4">
        <f t="shared" si="18"/>
        <v>8</v>
      </c>
      <c r="BG22" s="10">
        <f t="shared" si="19"/>
        <v>0.2857142857142857</v>
      </c>
      <c r="BH22" s="76"/>
      <c r="BJ22" ph="1"/>
      <c r="BL22" ph="1"/>
      <c r="BN22" ph="1"/>
      <c r="BP22" ph="1"/>
      <c r="BR22" ph="1"/>
      <c r="BT22" ph="1"/>
    </row>
    <row r="23" spans="4:72" ht="21" customHeight="1">
      <c r="D23" s="4"/>
      <c r="E23" s="4" t="s">
        <v>35</v>
      </c>
      <c r="F23" s="29" t="s">
        <v>40</v>
      </c>
      <c r="G23" s="29" t="s">
        <v>40</v>
      </c>
      <c r="H23" s="29" t="s">
        <v>40</v>
      </c>
      <c r="I23" s="29" t="s">
        <v>5</v>
      </c>
      <c r="J23" s="29" t="s">
        <v>5</v>
      </c>
      <c r="K23" s="29" t="s">
        <v>30</v>
      </c>
      <c r="L23" s="29" t="s">
        <v>30</v>
      </c>
      <c r="M23" s="29" t="s">
        <v>30</v>
      </c>
      <c r="N23" s="29" t="s">
        <v>30</v>
      </c>
      <c r="O23" s="29" t="s">
        <v>30</v>
      </c>
      <c r="P23" s="29" t="s">
        <v>5</v>
      </c>
      <c r="Q23" s="29" t="s">
        <v>30</v>
      </c>
      <c r="R23" s="29" t="s">
        <v>30</v>
      </c>
      <c r="S23" s="29" t="s">
        <v>30</v>
      </c>
      <c r="T23" s="29" t="s">
        <v>5</v>
      </c>
      <c r="U23" s="29" t="s">
        <v>30</v>
      </c>
      <c r="V23" s="29" t="s">
        <v>30</v>
      </c>
      <c r="W23" s="29" t="s">
        <v>5</v>
      </c>
      <c r="X23" s="29" t="s">
        <v>5</v>
      </c>
      <c r="Y23" s="29" t="s">
        <v>30</v>
      </c>
      <c r="Z23" s="29" t="s">
        <v>30</v>
      </c>
      <c r="AA23" s="29" t="s">
        <v>30</v>
      </c>
      <c r="AB23" s="29" t="s">
        <v>5</v>
      </c>
      <c r="AC23" s="29" t="s">
        <v>30</v>
      </c>
      <c r="AD23" s="29" t="s">
        <v>30</v>
      </c>
      <c r="AE23" s="29" t="s">
        <v>30</v>
      </c>
      <c r="AF23" s="29" t="s">
        <v>30</v>
      </c>
      <c r="AG23" s="29" t="s">
        <v>30</v>
      </c>
      <c r="AH23" s="29" t="s">
        <v>5</v>
      </c>
      <c r="AI23" s="29" t="s">
        <v>30</v>
      </c>
      <c r="AJ23" s="29" t="s">
        <v>30</v>
      </c>
      <c r="AK23" s="23">
        <f t="shared" si="4"/>
        <v>1</v>
      </c>
      <c r="AL23" s="23">
        <f t="shared" si="5"/>
        <v>1</v>
      </c>
      <c r="AM23" s="10" t="str">
        <f t="shared" si="6"/>
        <v>-</v>
      </c>
      <c r="AN23" s="76"/>
      <c r="AO23" s="29">
        <f t="shared" si="7"/>
        <v>7</v>
      </c>
      <c r="AP23" s="29">
        <f t="shared" si="8"/>
        <v>2</v>
      </c>
      <c r="AQ23" s="10">
        <f t="shared" si="9"/>
        <v>0.2857142857142857</v>
      </c>
      <c r="AR23" s="76"/>
      <c r="AS23" s="29">
        <f t="shared" si="10"/>
        <v>7</v>
      </c>
      <c r="AT23" s="29">
        <f t="shared" si="11"/>
        <v>2</v>
      </c>
      <c r="AU23" s="10">
        <f t="shared" si="12"/>
        <v>0.2857142857142857</v>
      </c>
      <c r="AV23" s="76"/>
      <c r="AW23" s="29">
        <f t="shared" si="13"/>
        <v>7</v>
      </c>
      <c r="AX23" s="29">
        <f t="shared" si="14"/>
        <v>2</v>
      </c>
      <c r="AY23" s="10">
        <f t="shared" si="15"/>
        <v>0.2857142857142857</v>
      </c>
      <c r="AZ23" s="76"/>
      <c r="BA23" s="23">
        <v>7</v>
      </c>
      <c r="BB23" s="23">
        <v>2</v>
      </c>
      <c r="BC23" s="10">
        <f t="shared" si="16"/>
        <v>0.2857142857142857</v>
      </c>
      <c r="BD23" s="76"/>
      <c r="BE23" s="4">
        <f t="shared" si="17"/>
        <v>28</v>
      </c>
      <c r="BF23" s="4">
        <f t="shared" si="18"/>
        <v>8</v>
      </c>
      <c r="BG23" s="10">
        <f t="shared" si="19"/>
        <v>0.2857142857142857</v>
      </c>
      <c r="BH23" s="76"/>
      <c r="BJ23" ph="1"/>
      <c r="BL23" ph="1"/>
      <c r="BN23" ph="1"/>
      <c r="BP23" ph="1"/>
      <c r="BR23" ph="1"/>
      <c r="BT23" ph="1"/>
    </row>
    <row r="24" spans="4:72" ht="21" customHeight="1">
      <c r="D24" s="4"/>
      <c r="E24" s="4" t="s">
        <v>36</v>
      </c>
      <c r="F24" s="29" t="s">
        <v>40</v>
      </c>
      <c r="G24" s="29" t="s">
        <v>40</v>
      </c>
      <c r="H24" s="29" t="s">
        <v>40</v>
      </c>
      <c r="I24" s="29" t="s">
        <v>5</v>
      </c>
      <c r="J24" s="29" t="s">
        <v>5</v>
      </c>
      <c r="K24" s="29" t="s">
        <v>30</v>
      </c>
      <c r="L24" s="29" t="s">
        <v>30</v>
      </c>
      <c r="M24" s="29" t="s">
        <v>30</v>
      </c>
      <c r="N24" s="29" t="s">
        <v>30</v>
      </c>
      <c r="O24" s="29" t="s">
        <v>30</v>
      </c>
      <c r="P24" s="29" t="s">
        <v>5</v>
      </c>
      <c r="Q24" s="29" t="s">
        <v>30</v>
      </c>
      <c r="R24" s="29" t="s">
        <v>30</v>
      </c>
      <c r="S24" s="29" t="s">
        <v>30</v>
      </c>
      <c r="T24" s="29" t="s">
        <v>30</v>
      </c>
      <c r="U24" s="29" t="s">
        <v>5</v>
      </c>
      <c r="V24" s="29" t="s">
        <v>30</v>
      </c>
      <c r="W24" s="29" t="s">
        <v>5</v>
      </c>
      <c r="X24" s="29" t="s">
        <v>5</v>
      </c>
      <c r="Y24" s="29" t="s">
        <v>30</v>
      </c>
      <c r="Z24" s="29" t="s">
        <v>30</v>
      </c>
      <c r="AA24" s="29" t="s">
        <v>5</v>
      </c>
      <c r="AB24" s="29" t="s">
        <v>30</v>
      </c>
      <c r="AC24" s="29" t="s">
        <v>30</v>
      </c>
      <c r="AD24" s="29" t="s">
        <v>30</v>
      </c>
      <c r="AE24" s="29" t="s">
        <v>30</v>
      </c>
      <c r="AF24" s="29" t="s">
        <v>30</v>
      </c>
      <c r="AG24" s="29" t="s">
        <v>5</v>
      </c>
      <c r="AH24" s="29" t="s">
        <v>30</v>
      </c>
      <c r="AI24" s="29" t="s">
        <v>30</v>
      </c>
      <c r="AJ24" s="29" t="s">
        <v>30</v>
      </c>
      <c r="AK24" s="23">
        <f t="shared" si="4"/>
        <v>1</v>
      </c>
      <c r="AL24" s="23">
        <f t="shared" si="5"/>
        <v>1</v>
      </c>
      <c r="AM24" s="10" t="str">
        <f t="shared" si="6"/>
        <v>-</v>
      </c>
      <c r="AN24" s="76"/>
      <c r="AO24" s="29">
        <f t="shared" si="7"/>
        <v>7</v>
      </c>
      <c r="AP24" s="29">
        <f t="shared" si="8"/>
        <v>2</v>
      </c>
      <c r="AQ24" s="10">
        <f t="shared" si="9"/>
        <v>0.2857142857142857</v>
      </c>
      <c r="AR24" s="76"/>
      <c r="AS24" s="29">
        <f t="shared" si="10"/>
        <v>7</v>
      </c>
      <c r="AT24" s="29">
        <f t="shared" si="11"/>
        <v>2</v>
      </c>
      <c r="AU24" s="10">
        <f t="shared" si="12"/>
        <v>0.2857142857142857</v>
      </c>
      <c r="AV24" s="76"/>
      <c r="AW24" s="29">
        <f t="shared" si="13"/>
        <v>7</v>
      </c>
      <c r="AX24" s="29">
        <f t="shared" si="14"/>
        <v>2</v>
      </c>
      <c r="AY24" s="10">
        <f t="shared" si="15"/>
        <v>0.2857142857142857</v>
      </c>
      <c r="AZ24" s="76"/>
      <c r="BA24" s="23">
        <v>7</v>
      </c>
      <c r="BB24" s="23">
        <v>2</v>
      </c>
      <c r="BC24" s="10">
        <f t="shared" si="16"/>
        <v>0.2857142857142857</v>
      </c>
      <c r="BD24" s="76"/>
      <c r="BE24" s="4">
        <f t="shared" si="17"/>
        <v>28</v>
      </c>
      <c r="BF24" s="4">
        <f t="shared" si="18"/>
        <v>8</v>
      </c>
      <c r="BG24" s="10">
        <f t="shared" si="19"/>
        <v>0.2857142857142857</v>
      </c>
      <c r="BH24" s="76"/>
      <c r="BJ24" ph="1"/>
      <c r="BL24" ph="1"/>
      <c r="BN24" ph="1"/>
      <c r="BP24" ph="1"/>
      <c r="BR24" ph="1"/>
      <c r="BT24" ph="1"/>
    </row>
    <row r="25" spans="4:72" ht="21" customHeight="1">
      <c r="D25" s="4" t="s">
        <v>4</v>
      </c>
      <c r="E25" s="4" t="s">
        <v>32</v>
      </c>
      <c r="F25" s="29" t="s">
        <v>40</v>
      </c>
      <c r="G25" s="29" t="s">
        <v>40</v>
      </c>
      <c r="H25" s="29" t="s">
        <v>40</v>
      </c>
      <c r="I25" s="29" t="s">
        <v>5</v>
      </c>
      <c r="J25" s="29" t="s">
        <v>5</v>
      </c>
      <c r="K25" s="29" t="s">
        <v>30</v>
      </c>
      <c r="L25" s="29" t="s">
        <v>30</v>
      </c>
      <c r="M25" s="29" t="s">
        <v>30</v>
      </c>
      <c r="N25" s="29" t="s">
        <v>30</v>
      </c>
      <c r="O25" s="29" t="s">
        <v>30</v>
      </c>
      <c r="P25" s="29" t="s">
        <v>5</v>
      </c>
      <c r="Q25" s="29" t="s">
        <v>30</v>
      </c>
      <c r="R25" s="29" t="s">
        <v>30</v>
      </c>
      <c r="S25" s="29" t="s">
        <v>30</v>
      </c>
      <c r="T25" s="29" t="s">
        <v>30</v>
      </c>
      <c r="U25" s="29" t="s">
        <v>30</v>
      </c>
      <c r="V25" s="29" t="s">
        <v>5</v>
      </c>
      <c r="W25" s="29" t="s">
        <v>5</v>
      </c>
      <c r="X25" s="29" t="s">
        <v>5</v>
      </c>
      <c r="Y25" s="29" t="s">
        <v>30</v>
      </c>
      <c r="Z25" s="29" t="s">
        <v>30</v>
      </c>
      <c r="AA25" s="29" t="s">
        <v>30</v>
      </c>
      <c r="AB25" s="29" t="s">
        <v>30</v>
      </c>
      <c r="AC25" s="29" t="s">
        <v>30</v>
      </c>
      <c r="AD25" s="29" t="s">
        <v>5</v>
      </c>
      <c r="AE25" s="29" t="s">
        <v>30</v>
      </c>
      <c r="AF25" s="29" t="s">
        <v>30</v>
      </c>
      <c r="AG25" s="29" t="s">
        <v>5</v>
      </c>
      <c r="AH25" s="29" t="s">
        <v>30</v>
      </c>
      <c r="AI25" s="29" t="s">
        <v>30</v>
      </c>
      <c r="AJ25" s="29" t="s">
        <v>30</v>
      </c>
      <c r="AK25" s="23">
        <f t="shared" si="4"/>
        <v>1</v>
      </c>
      <c r="AL25" s="23">
        <f t="shared" si="5"/>
        <v>1</v>
      </c>
      <c r="AM25" s="10" t="str">
        <f t="shared" si="6"/>
        <v>-</v>
      </c>
      <c r="AN25" s="76"/>
      <c r="AO25" s="29">
        <f t="shared" si="7"/>
        <v>7</v>
      </c>
      <c r="AP25" s="29">
        <f t="shared" si="8"/>
        <v>2</v>
      </c>
      <c r="AQ25" s="10">
        <f t="shared" si="9"/>
        <v>0.2857142857142857</v>
      </c>
      <c r="AR25" s="76"/>
      <c r="AS25" s="29">
        <f t="shared" si="10"/>
        <v>7</v>
      </c>
      <c r="AT25" s="29">
        <f t="shared" si="11"/>
        <v>2</v>
      </c>
      <c r="AU25" s="10">
        <f t="shared" si="12"/>
        <v>0.2857142857142857</v>
      </c>
      <c r="AV25" s="76"/>
      <c r="AW25" s="29">
        <f t="shared" si="13"/>
        <v>7</v>
      </c>
      <c r="AX25" s="29">
        <f t="shared" si="14"/>
        <v>2</v>
      </c>
      <c r="AY25" s="10">
        <f t="shared" si="15"/>
        <v>0.2857142857142857</v>
      </c>
      <c r="AZ25" s="76"/>
      <c r="BA25" s="23">
        <v>7</v>
      </c>
      <c r="BB25" s="23">
        <v>2</v>
      </c>
      <c r="BC25" s="10">
        <f t="shared" si="16"/>
        <v>0.2857142857142857</v>
      </c>
      <c r="BD25" s="76"/>
      <c r="BE25" s="4">
        <f t="shared" si="17"/>
        <v>28</v>
      </c>
      <c r="BF25" s="4">
        <f t="shared" si="18"/>
        <v>8</v>
      </c>
      <c r="BG25" s="10">
        <f t="shared" si="19"/>
        <v>0.2857142857142857</v>
      </c>
      <c r="BH25" s="76"/>
      <c r="BJ25" ph="1"/>
      <c r="BL25" ph="1"/>
      <c r="BN25" ph="1"/>
      <c r="BP25" ph="1"/>
      <c r="BR25" ph="1"/>
      <c r="BT25" ph="1"/>
    </row>
    <row r="26" spans="4:72" ht="21" customHeight="1">
      <c r="D26" s="4"/>
      <c r="E26" s="4"/>
      <c r="F26" s="29"/>
      <c r="G26" s="29"/>
      <c r="H26" s="29"/>
      <c r="I26" s="29"/>
      <c r="J26" s="29"/>
      <c r="K26" s="29"/>
      <c r="L26" s="29"/>
      <c r="M26" s="29"/>
      <c r="N26" s="29"/>
      <c r="O26" s="29"/>
      <c r="P26" s="29"/>
      <c r="Q26" s="29"/>
      <c r="R26" s="29"/>
      <c r="S26" s="29"/>
      <c r="T26" s="29"/>
      <c r="U26" s="29"/>
      <c r="V26" s="29"/>
      <c r="W26" s="29"/>
      <c r="X26" s="29"/>
      <c r="Y26" s="29"/>
      <c r="Z26" s="29"/>
      <c r="AA26" s="29"/>
      <c r="AB26" s="29"/>
      <c r="AC26" s="29"/>
      <c r="AD26" s="29"/>
      <c r="AE26" s="29"/>
      <c r="AF26" s="29"/>
      <c r="AG26" s="29"/>
      <c r="AH26" s="29"/>
      <c r="AI26" s="29"/>
      <c r="AJ26" s="29"/>
      <c r="AK26" s="23">
        <f t="shared" si="4"/>
        <v>0</v>
      </c>
      <c r="AL26" s="23">
        <f t="shared" si="5"/>
        <v>0</v>
      </c>
      <c r="AM26" s="10" t="str">
        <f t="shared" si="6"/>
        <v>-</v>
      </c>
      <c r="AN26" s="76"/>
      <c r="AO26" s="29">
        <f t="shared" si="7"/>
        <v>0</v>
      </c>
      <c r="AP26" s="29">
        <f t="shared" si="8"/>
        <v>0</v>
      </c>
      <c r="AQ26" s="10" t="str">
        <f t="shared" si="9"/>
        <v>-</v>
      </c>
      <c r="AR26" s="76"/>
      <c r="AS26" s="29">
        <f t="shared" si="10"/>
        <v>0</v>
      </c>
      <c r="AT26" s="29">
        <f t="shared" si="11"/>
        <v>0</v>
      </c>
      <c r="AU26" s="10" t="str">
        <f t="shared" si="12"/>
        <v>-</v>
      </c>
      <c r="AV26" s="76"/>
      <c r="AW26" s="29">
        <f t="shared" si="13"/>
        <v>0</v>
      </c>
      <c r="AX26" s="29">
        <f t="shared" si="14"/>
        <v>0</v>
      </c>
      <c r="AY26" s="10" t="str">
        <f t="shared" si="15"/>
        <v>-</v>
      </c>
      <c r="AZ26" s="76"/>
      <c r="BA26" s="23">
        <v>0</v>
      </c>
      <c r="BB26" s="23">
        <v>0</v>
      </c>
      <c r="BC26" s="10" t="str">
        <f t="shared" si="16"/>
        <v>-</v>
      </c>
      <c r="BD26" s="76"/>
      <c r="BE26" s="4">
        <f t="shared" si="17"/>
        <v>0</v>
      </c>
      <c r="BF26" s="4">
        <f t="shared" si="18"/>
        <v>0</v>
      </c>
      <c r="BG26" s="10" t="str">
        <f t="shared" si="19"/>
        <v>-</v>
      </c>
      <c r="BH26" s="76"/>
      <c r="BJ26" ph="1"/>
      <c r="BL26" ph="1"/>
      <c r="BN26" ph="1"/>
      <c r="BP26" ph="1"/>
      <c r="BR26" ph="1"/>
      <c r="BT26" ph="1"/>
    </row>
    <row r="27" spans="4:72" ht="21" customHeight="1">
      <c r="D27" s="4"/>
      <c r="E27" s="4"/>
      <c r="F27" s="29"/>
      <c r="G27" s="29"/>
      <c r="H27" s="29"/>
      <c r="I27" s="29"/>
      <c r="J27" s="29"/>
      <c r="K27" s="29"/>
      <c r="L27" s="29"/>
      <c r="M27" s="29"/>
      <c r="N27" s="29"/>
      <c r="O27" s="29"/>
      <c r="P27" s="29"/>
      <c r="Q27" s="29"/>
      <c r="R27" s="29"/>
      <c r="S27" s="29"/>
      <c r="T27" s="29"/>
      <c r="U27" s="29"/>
      <c r="V27" s="29"/>
      <c r="W27" s="29"/>
      <c r="X27" s="29"/>
      <c r="Y27" s="29"/>
      <c r="Z27" s="29"/>
      <c r="AA27" s="29"/>
      <c r="AB27" s="29"/>
      <c r="AC27" s="29"/>
      <c r="AD27" s="29"/>
      <c r="AE27" s="29"/>
      <c r="AF27" s="29"/>
      <c r="AG27" s="29"/>
      <c r="AH27" s="29"/>
      <c r="AI27" s="29"/>
      <c r="AJ27" s="29"/>
      <c r="AK27" s="23">
        <f t="shared" si="4"/>
        <v>0</v>
      </c>
      <c r="AL27" s="23">
        <f t="shared" si="5"/>
        <v>0</v>
      </c>
      <c r="AM27" s="10" t="str">
        <f t="shared" si="6"/>
        <v>-</v>
      </c>
      <c r="AN27" s="76"/>
      <c r="AO27" s="29">
        <f t="shared" si="7"/>
        <v>0</v>
      </c>
      <c r="AP27" s="29">
        <f t="shared" si="8"/>
        <v>0</v>
      </c>
      <c r="AQ27" s="10" t="str">
        <f t="shared" si="9"/>
        <v>-</v>
      </c>
      <c r="AR27" s="76"/>
      <c r="AS27" s="29">
        <f t="shared" si="10"/>
        <v>0</v>
      </c>
      <c r="AT27" s="29">
        <f t="shared" si="11"/>
        <v>0</v>
      </c>
      <c r="AU27" s="10" t="str">
        <f t="shared" si="12"/>
        <v>-</v>
      </c>
      <c r="AV27" s="76"/>
      <c r="AW27" s="29">
        <f t="shared" si="13"/>
        <v>0</v>
      </c>
      <c r="AX27" s="29">
        <f t="shared" si="14"/>
        <v>0</v>
      </c>
      <c r="AY27" s="10" t="str">
        <f t="shared" si="15"/>
        <v>-</v>
      </c>
      <c r="AZ27" s="76"/>
      <c r="BA27" s="23">
        <v>0</v>
      </c>
      <c r="BB27" s="23">
        <v>0</v>
      </c>
      <c r="BC27" s="10" t="str">
        <f t="shared" si="16"/>
        <v>-</v>
      </c>
      <c r="BD27" s="76"/>
      <c r="BE27" s="4">
        <f t="shared" si="17"/>
        <v>0</v>
      </c>
      <c r="BF27" s="4">
        <f t="shared" si="18"/>
        <v>0</v>
      </c>
      <c r="BG27" s="10" t="str">
        <f t="shared" si="19"/>
        <v>-</v>
      </c>
      <c r="BH27" s="76"/>
      <c r="BJ27" ph="1"/>
      <c r="BL27" ph="1"/>
      <c r="BN27" ph="1"/>
      <c r="BP27" ph="1"/>
      <c r="BR27" ph="1"/>
      <c r="BT27" ph="1"/>
    </row>
    <row r="28" spans="4:72" ht="21.75" customHeight="1">
      <c r="D28" s="4"/>
      <c r="E28" s="4"/>
      <c r="F28" s="29"/>
      <c r="G28" s="29"/>
      <c r="H28" s="29"/>
      <c r="I28" s="29"/>
      <c r="J28" s="29"/>
      <c r="K28" s="29"/>
      <c r="L28" s="29"/>
      <c r="M28" s="29"/>
      <c r="N28" s="29"/>
      <c r="O28" s="29"/>
      <c r="P28" s="29"/>
      <c r="Q28" s="29"/>
      <c r="R28" s="29"/>
      <c r="S28" s="29"/>
      <c r="T28" s="29"/>
      <c r="U28" s="29"/>
      <c r="V28" s="29"/>
      <c r="W28" s="29"/>
      <c r="X28" s="29"/>
      <c r="Y28" s="29"/>
      <c r="Z28" s="29"/>
      <c r="AA28" s="29"/>
      <c r="AB28" s="29"/>
      <c r="AC28" s="29"/>
      <c r="AD28" s="29"/>
      <c r="AE28" s="29"/>
      <c r="AF28" s="29"/>
      <c r="AG28" s="29"/>
      <c r="AH28" s="29"/>
      <c r="AI28" s="29"/>
      <c r="AJ28" s="29"/>
      <c r="AK28" s="23">
        <f t="shared" si="4"/>
        <v>0</v>
      </c>
      <c r="AL28" s="23">
        <f t="shared" si="5"/>
        <v>0</v>
      </c>
      <c r="AM28" s="10" t="str">
        <f t="shared" si="6"/>
        <v>-</v>
      </c>
      <c r="AN28" s="76"/>
      <c r="AO28" s="29">
        <f t="shared" si="7"/>
        <v>0</v>
      </c>
      <c r="AP28" s="29">
        <f t="shared" si="8"/>
        <v>0</v>
      </c>
      <c r="AQ28" s="10" t="str">
        <f t="shared" si="9"/>
        <v>-</v>
      </c>
      <c r="AR28" s="76"/>
      <c r="AS28" s="29">
        <f t="shared" si="10"/>
        <v>0</v>
      </c>
      <c r="AT28" s="29">
        <f t="shared" si="11"/>
        <v>0</v>
      </c>
      <c r="AU28" s="10" t="str">
        <f t="shared" si="12"/>
        <v>-</v>
      </c>
      <c r="AV28" s="76"/>
      <c r="AW28" s="29">
        <f t="shared" si="13"/>
        <v>0</v>
      </c>
      <c r="AX28" s="29">
        <f t="shared" si="14"/>
        <v>0</v>
      </c>
      <c r="AY28" s="10" t="str">
        <f t="shared" si="15"/>
        <v>-</v>
      </c>
      <c r="AZ28" s="76"/>
      <c r="BA28" s="23">
        <v>0</v>
      </c>
      <c r="BB28" s="23">
        <v>0</v>
      </c>
      <c r="BC28" s="10" t="str">
        <f t="shared" si="16"/>
        <v>-</v>
      </c>
      <c r="BD28" s="76"/>
      <c r="BE28" s="4">
        <f t="shared" si="17"/>
        <v>0</v>
      </c>
      <c r="BF28" s="4">
        <f t="shared" si="18"/>
        <v>0</v>
      </c>
      <c r="BG28" s="10" t="str">
        <f t="shared" si="19"/>
        <v>-</v>
      </c>
      <c r="BH28" s="76"/>
      <c r="BJ28" ph="1"/>
      <c r="BL28" ph="1"/>
      <c r="BN28" ph="1"/>
      <c r="BP28" ph="1"/>
      <c r="BR28" ph="1"/>
      <c r="BT28" ph="1"/>
    </row>
    <row r="29" spans="4:72" ht="18">
      <c r="E29" s="2"/>
      <c r="F29" s="2"/>
      <c r="G29" s="2"/>
      <c r="H29" s="2"/>
      <c r="I29" s="2"/>
      <c r="J29" s="2"/>
      <c r="K29" s="2"/>
      <c r="L29" s="2"/>
      <c r="M29" s="2"/>
      <c r="N29" s="2"/>
      <c r="O29" s="2"/>
      <c r="P29" s="2"/>
      <c r="Q29" s="2"/>
      <c r="R29" s="2"/>
      <c r="S29" s="2"/>
      <c r="T29" s="2"/>
      <c r="U29" s="2"/>
      <c r="V29" s="2"/>
      <c r="W29" s="2"/>
      <c r="X29" s="2"/>
      <c r="Y29" s="2"/>
      <c r="Z29" s="2"/>
      <c r="AA29" s="2"/>
      <c r="AB29" s="2"/>
      <c r="AC29" s="2"/>
      <c r="AD29" s="2"/>
      <c r="AE29" s="2"/>
      <c r="AF29" s="2"/>
      <c r="AG29" s="2"/>
      <c r="AH29" s="2"/>
      <c r="AI29" s="2"/>
      <c r="AJ29" s="2"/>
      <c r="AK29" s="82" t="s">
        <v>39</v>
      </c>
      <c r="AL29" s="82"/>
      <c r="AM29" s="82"/>
      <c r="AN29" s="29" t="str">
        <f>IF(AN19="-",AN19,IF(AN19&gt;=0.285,"○","×"))</f>
        <v>-</v>
      </c>
      <c r="AO29" s="82" t="s">
        <v>39</v>
      </c>
      <c r="AP29" s="82"/>
      <c r="AQ29" s="82"/>
      <c r="AR29" s="29" t="str">
        <f>IF(AR19="-",AR19,IF(AR19&gt;=0.285,"○","×"))</f>
        <v>○</v>
      </c>
      <c r="AS29" s="82" t="s">
        <v>38</v>
      </c>
      <c r="AT29" s="82"/>
      <c r="AU29" s="82"/>
      <c r="AV29" s="29" t="str">
        <f t="shared" ref="AV29" si="20">IF(AV19="-",AV19,IF(AV19&gt;=0.285,"○","×"))</f>
        <v>○</v>
      </c>
      <c r="AW29" s="82" t="s">
        <v>38</v>
      </c>
      <c r="AX29" s="82"/>
      <c r="AY29" s="82"/>
      <c r="AZ29" s="29" t="str">
        <f t="shared" ref="AZ29" si="21">IF(AZ19="-",AZ19,IF(AZ19&gt;=0.285,"○","×"))</f>
        <v>○</v>
      </c>
      <c r="BA29" s="82" t="s">
        <v>38</v>
      </c>
      <c r="BB29" s="82"/>
      <c r="BC29" s="82"/>
      <c r="BD29" s="29" t="str">
        <f t="shared" ref="BD29:BH29" si="22">IF(BD19="-",BD19,IF(BD19&gt;=0.285,"○","×"))</f>
        <v>○</v>
      </c>
      <c r="BE29" s="82" t="s">
        <v>38</v>
      </c>
      <c r="BF29" s="82"/>
      <c r="BG29" s="82"/>
      <c r="BH29" s="40" t="str">
        <f t="shared" si="22"/>
        <v>○</v>
      </c>
    </row>
    <row r="30" spans="4:72" ht="18">
      <c r="E30" s="2"/>
      <c r="F30" s="2"/>
      <c r="G30" s="2"/>
      <c r="H30" s="2"/>
      <c r="I30" s="2"/>
      <c r="J30" s="2"/>
      <c r="K30" s="2"/>
      <c r="L30" s="2"/>
      <c r="M30" s="2"/>
      <c r="N30" s="2"/>
      <c r="O30" s="2"/>
      <c r="P30" s="2"/>
      <c r="Q30" s="2"/>
      <c r="R30" s="2"/>
      <c r="S30" s="2"/>
      <c r="T30" s="2"/>
      <c r="U30" s="2"/>
      <c r="V30" s="2"/>
      <c r="W30" s="2"/>
      <c r="X30" s="2"/>
      <c r="Y30" s="2"/>
      <c r="Z30" s="2"/>
      <c r="AA30" s="2"/>
      <c r="AB30" s="2"/>
      <c r="AC30" s="2"/>
      <c r="AD30" s="2"/>
      <c r="AE30" s="2"/>
      <c r="AF30" s="2"/>
      <c r="AG30" s="2"/>
      <c r="AH30" s="2"/>
      <c r="AI30" s="2"/>
      <c r="AJ30" s="2"/>
      <c r="AK30" s="2"/>
      <c r="AL30" s="2"/>
      <c r="AM30" s="2"/>
      <c r="AN30" s="2"/>
      <c r="AO30" s="2"/>
      <c r="AP30" s="2"/>
      <c r="AQ30" s="2"/>
      <c r="AR30" s="2"/>
      <c r="AS30" s="2"/>
      <c r="AT30" s="2"/>
      <c r="AU30" s="2"/>
      <c r="AV30" s="2"/>
      <c r="AW30" s="2"/>
      <c r="AX30" s="2"/>
      <c r="AY30" s="2"/>
      <c r="AZ30" s="2"/>
      <c r="BA30" s="2"/>
      <c r="BB30" s="2"/>
      <c r="BC30" s="2"/>
      <c r="BD30" s="2"/>
      <c r="BE30" s="2"/>
      <c r="BF30" s="2"/>
      <c r="BG30" s="2"/>
      <c r="BH30" s="2"/>
      <c r="BI30" s="2"/>
      <c r="BJ30" s="2"/>
      <c r="BK30" s="2"/>
      <c r="BL30" s="2"/>
    </row>
    <row r="31" spans="4:72" ht="18.75" customHeight="1">
      <c r="D31" s="2" t="s">
        <v>57</v>
      </c>
      <c r="E31" s="2"/>
      <c r="F31" s="2"/>
      <c r="G31" s="2"/>
      <c r="H31" s="2"/>
      <c r="I31" s="2"/>
      <c r="J31" s="2"/>
      <c r="K31" s="2"/>
      <c r="L31" s="2"/>
      <c r="M31" s="2"/>
      <c r="N31" s="2"/>
      <c r="O31" s="2"/>
      <c r="P31" s="2"/>
      <c r="Q31" s="2"/>
      <c r="R31" s="2"/>
      <c r="S31" s="2"/>
      <c r="T31" s="2"/>
      <c r="U31" s="2"/>
      <c r="V31" s="2"/>
      <c r="W31" s="2"/>
      <c r="X31" s="2"/>
      <c r="Y31" s="2"/>
      <c r="Z31" s="2"/>
      <c r="AA31" s="2"/>
      <c r="AB31" s="2"/>
      <c r="AC31" s="2"/>
      <c r="AD31" s="2"/>
      <c r="AE31" s="2"/>
      <c r="AF31" s="2"/>
      <c r="AG31" s="2"/>
      <c r="AH31" s="2"/>
      <c r="AI31" s="2"/>
      <c r="AJ31" s="2"/>
      <c r="AK31" s="2"/>
      <c r="AL31" s="2"/>
      <c r="AM31" s="2"/>
      <c r="AN31" s="2"/>
      <c r="AO31" s="2"/>
      <c r="AP31" s="2"/>
      <c r="AQ31" s="2"/>
      <c r="AR31" s="2"/>
      <c r="AS31" s="2"/>
      <c r="AT31" s="2"/>
      <c r="AU31" s="2"/>
      <c r="AV31" s="2"/>
      <c r="AW31" s="2"/>
      <c r="AX31" s="2"/>
      <c r="AY31" s="2"/>
      <c r="AZ31" s="2"/>
      <c r="BA31" s="2"/>
      <c r="BB31" s="2"/>
      <c r="BC31" s="2"/>
      <c r="BD31" s="2"/>
      <c r="BE31" s="2"/>
      <c r="BF31" s="2"/>
      <c r="BG31" s="2"/>
      <c r="BH31" s="2"/>
      <c r="BI31" s="2"/>
      <c r="BJ31" s="2"/>
      <c r="BK31" s="2"/>
      <c r="BL31" s="2"/>
    </row>
    <row r="32" spans="4:72" ht="18.75" customHeight="1">
      <c r="D32" s="3" t="s">
        <v>12</v>
      </c>
      <c r="E32" s="3"/>
      <c r="F32" s="3"/>
      <c r="G32" s="3"/>
      <c r="H32" s="3"/>
      <c r="I32" s="3"/>
      <c r="J32" s="3"/>
      <c r="K32" s="3"/>
      <c r="L32" s="3"/>
      <c r="M32" s="3"/>
      <c r="N32" s="3"/>
      <c r="O32" s="3"/>
      <c r="P32" s="3"/>
      <c r="Q32" s="3"/>
      <c r="R32" s="3"/>
      <c r="S32" s="3"/>
      <c r="T32" s="3"/>
      <c r="U32" s="3"/>
      <c r="V32" s="3"/>
      <c r="W32" s="3"/>
      <c r="X32" s="3"/>
      <c r="Y32" s="3"/>
      <c r="Z32" s="3"/>
      <c r="AA32" s="3"/>
      <c r="AB32" s="3"/>
      <c r="AC32" s="3"/>
      <c r="AD32" s="3"/>
      <c r="AE32" s="3"/>
      <c r="AF32" s="3"/>
      <c r="AG32" s="2"/>
      <c r="AH32" s="2"/>
      <c r="AI32" s="2"/>
      <c r="AJ32" s="2"/>
      <c r="AK32" s="2"/>
      <c r="AL32" s="2"/>
      <c r="AM32" s="2"/>
      <c r="AN32" s="2"/>
      <c r="AO32" s="2"/>
      <c r="AP32" s="2"/>
      <c r="AQ32" s="2"/>
      <c r="AR32" s="2"/>
      <c r="AS32" s="2"/>
      <c r="AT32" s="2"/>
      <c r="AU32" s="2"/>
      <c r="AV32" s="2"/>
      <c r="AW32" s="2"/>
      <c r="AX32" s="2"/>
      <c r="AY32" s="2"/>
      <c r="AZ32" s="2"/>
      <c r="BA32" s="2"/>
      <c r="BB32" s="2"/>
      <c r="BC32" s="2"/>
      <c r="BD32" s="2"/>
      <c r="BE32" s="2"/>
      <c r="BF32" s="2"/>
      <c r="BG32" s="2"/>
      <c r="BH32" s="2"/>
      <c r="BI32" s="2"/>
      <c r="BJ32" s="2"/>
      <c r="BK32" s="2"/>
      <c r="BL32" s="2"/>
    </row>
    <row r="33" spans="4:72" ht="18">
      <c r="D33" s="2" t="s">
        <v>55</v>
      </c>
      <c r="E33" s="2"/>
      <c r="F33" s="2"/>
      <c r="G33" s="2"/>
      <c r="H33" s="2"/>
      <c r="I33" s="2"/>
      <c r="J33" s="2"/>
      <c r="K33" s="2"/>
      <c r="L33" s="2"/>
      <c r="M33" s="2"/>
      <c r="N33" s="2"/>
      <c r="O33" s="2"/>
      <c r="P33" s="2"/>
      <c r="Q33" s="2"/>
      <c r="R33" s="2"/>
      <c r="S33" s="2"/>
      <c r="T33" s="2"/>
      <c r="U33" s="2"/>
      <c r="V33" s="2"/>
      <c r="W33" s="2"/>
      <c r="X33" s="2"/>
      <c r="Y33" s="2"/>
      <c r="Z33" s="2"/>
      <c r="AA33" s="2"/>
      <c r="AB33" s="2"/>
      <c r="AC33" s="2"/>
      <c r="AD33" s="2"/>
      <c r="AE33" s="2"/>
      <c r="AF33" s="2"/>
      <c r="AG33" s="2"/>
      <c r="AH33" s="2"/>
      <c r="AI33" s="2"/>
      <c r="AJ33" s="2"/>
      <c r="AK33" s="2"/>
      <c r="AL33" s="2"/>
      <c r="AM33" s="2"/>
      <c r="AN33" s="2"/>
      <c r="AO33" s="2"/>
      <c r="AP33" s="2"/>
      <c r="AQ33" s="2"/>
      <c r="AR33" s="2"/>
      <c r="AS33" s="2"/>
      <c r="AT33" s="2"/>
      <c r="AU33" s="2"/>
      <c r="AV33" s="2"/>
      <c r="AW33" s="2"/>
      <c r="AX33" s="2"/>
      <c r="AY33" s="2"/>
      <c r="AZ33" s="2"/>
      <c r="BA33" s="2"/>
      <c r="BB33" s="2"/>
      <c r="BC33" s="2"/>
      <c r="BD33" s="2"/>
      <c r="BE33" s="2"/>
      <c r="BF33" s="2"/>
      <c r="BG33" s="2"/>
      <c r="BH33" s="2"/>
      <c r="BI33" s="2"/>
      <c r="BJ33" s="2"/>
      <c r="BK33" s="2"/>
      <c r="BL33" s="2"/>
    </row>
    <row r="34" spans="4:72" ht="18">
      <c r="D34" s="2" t="s">
        <v>11</v>
      </c>
      <c r="E34" s="2"/>
      <c r="F34" s="2"/>
      <c r="G34" s="2"/>
      <c r="H34" s="2"/>
      <c r="I34" s="2"/>
      <c r="J34" s="2"/>
      <c r="K34" s="2"/>
      <c r="L34" s="2"/>
      <c r="M34" s="2"/>
      <c r="N34" s="2"/>
      <c r="O34" s="2"/>
      <c r="P34" s="2"/>
      <c r="Q34" s="2"/>
      <c r="R34" s="2"/>
      <c r="S34" s="2"/>
      <c r="T34" s="2"/>
      <c r="U34" s="2"/>
      <c r="V34" s="2"/>
      <c r="W34" s="2"/>
      <c r="X34" s="2"/>
      <c r="Y34" s="2"/>
      <c r="Z34" s="2"/>
      <c r="AA34" s="2"/>
      <c r="AB34" s="2"/>
      <c r="AC34" s="2"/>
      <c r="AD34" s="2"/>
      <c r="AE34" s="2"/>
      <c r="AF34" s="2"/>
      <c r="AG34" s="2"/>
      <c r="AH34" s="2"/>
      <c r="AI34" s="2"/>
      <c r="AJ34" s="2"/>
      <c r="AK34" s="2"/>
      <c r="AL34" s="2"/>
      <c r="AM34" s="2"/>
      <c r="AN34" s="2"/>
      <c r="AO34" s="2"/>
      <c r="AP34" s="2"/>
      <c r="AQ34" s="2"/>
      <c r="AR34" s="2"/>
      <c r="AS34" s="2"/>
      <c r="AT34" s="2"/>
      <c r="AU34" s="2"/>
      <c r="AV34" s="2"/>
      <c r="AW34" s="2"/>
      <c r="AX34" s="2"/>
      <c r="AY34" s="2"/>
      <c r="AZ34" s="2"/>
      <c r="BA34" s="2"/>
      <c r="BB34" s="2"/>
      <c r="BC34" s="2"/>
      <c r="BD34" s="2"/>
      <c r="BE34" s="2"/>
      <c r="BF34" s="2"/>
      <c r="BG34" s="2"/>
      <c r="BH34" s="2"/>
      <c r="BI34" s="2"/>
      <c r="BJ34" s="2"/>
      <c r="BK34" s="2"/>
      <c r="BL34" s="2"/>
    </row>
    <row r="35" spans="4:72" ht="20.399999999999999">
      <c r="BN35" ph="1"/>
      <c r="BP35" ph="1"/>
      <c r="BR35" ph="1"/>
      <c r="BT35" ph="1"/>
    </row>
    <row r="36" spans="4:72" ht="20.399999999999999">
      <c r="BN36" ph="1"/>
      <c r="BP36" ph="1"/>
      <c r="BR36" ph="1"/>
      <c r="BT36" ph="1"/>
    </row>
    <row r="37" spans="4:72" ht="20.399999999999999">
      <c r="BN37" ph="1"/>
      <c r="BP37" ph="1"/>
      <c r="BR37" ph="1"/>
      <c r="BT37" ph="1"/>
    </row>
    <row r="38" spans="4:72" ht="20.399999999999999">
      <c r="BN38" ph="1"/>
      <c r="BP38" ph="1"/>
      <c r="BR38" ph="1"/>
      <c r="BT38" ph="1"/>
    </row>
    <row r="39" spans="4:72" ht="20.399999999999999">
      <c r="BN39" ph="1"/>
      <c r="BP39" ph="1"/>
      <c r="BR39" ph="1"/>
      <c r="BT39" ph="1"/>
    </row>
  </sheetData>
  <mergeCells count="70">
    <mergeCell ref="D11:G11"/>
    <mergeCell ref="H11:L11"/>
    <mergeCell ref="M11:P11"/>
    <mergeCell ref="Q11:U11"/>
    <mergeCell ref="AF2:AG2"/>
    <mergeCell ref="AF3:AG3"/>
    <mergeCell ref="D8:F8"/>
    <mergeCell ref="G8:U8"/>
    <mergeCell ref="Y8:AH8"/>
    <mergeCell ref="D9:F9"/>
    <mergeCell ref="G9:U9"/>
    <mergeCell ref="Y9:AC9"/>
    <mergeCell ref="AD9:AH9"/>
    <mergeCell ref="D10:F10"/>
    <mergeCell ref="G10:M10"/>
    <mergeCell ref="O10:U10"/>
    <mergeCell ref="Y10:AC10"/>
    <mergeCell ref="AD10:AH10"/>
    <mergeCell ref="BE14:BH14"/>
    <mergeCell ref="D12:F12"/>
    <mergeCell ref="G12:U12"/>
    <mergeCell ref="D14:D17"/>
    <mergeCell ref="E14:E17"/>
    <mergeCell ref="F14:K15"/>
    <mergeCell ref="L14:L15"/>
    <mergeCell ref="M14:N15"/>
    <mergeCell ref="O14:P15"/>
    <mergeCell ref="Q14:AJ15"/>
    <mergeCell ref="AK14:AN14"/>
    <mergeCell ref="AO14:AR14"/>
    <mergeCell ref="AS14:AV14"/>
    <mergeCell ref="AW14:AZ14"/>
    <mergeCell ref="BA14:BD14"/>
    <mergeCell ref="AV15:AV16"/>
    <mergeCell ref="AK15:AK16"/>
    <mergeCell ref="AL15:AL16"/>
    <mergeCell ref="AM15:AM16"/>
    <mergeCell ref="AN15:AN16"/>
    <mergeCell ref="AO15:AO16"/>
    <mergeCell ref="AP15:AP16"/>
    <mergeCell ref="AQ15:AQ16"/>
    <mergeCell ref="AR15:AR16"/>
    <mergeCell ref="AS15:AS16"/>
    <mergeCell ref="AT15:AT16"/>
    <mergeCell ref="AU15:AU16"/>
    <mergeCell ref="BH15:BH16"/>
    <mergeCell ref="AW15:AW16"/>
    <mergeCell ref="AX15:AX16"/>
    <mergeCell ref="AY15:AY16"/>
    <mergeCell ref="AZ15:AZ16"/>
    <mergeCell ref="BA15:BA16"/>
    <mergeCell ref="BB15:BB16"/>
    <mergeCell ref="BC15:BC16"/>
    <mergeCell ref="BD15:BD16"/>
    <mergeCell ref="BE15:BE16"/>
    <mergeCell ref="BF15:BF16"/>
    <mergeCell ref="BG15:BG16"/>
    <mergeCell ref="D18:E18"/>
    <mergeCell ref="AN19:AN28"/>
    <mergeCell ref="AR19:AR28"/>
    <mergeCell ref="AV19:AV28"/>
    <mergeCell ref="AZ19:AZ28"/>
    <mergeCell ref="BH19:BH28"/>
    <mergeCell ref="AK29:AM29"/>
    <mergeCell ref="AO29:AQ29"/>
    <mergeCell ref="AS29:AU29"/>
    <mergeCell ref="AW29:AY29"/>
    <mergeCell ref="BA29:BC29"/>
    <mergeCell ref="BE29:BG29"/>
    <mergeCell ref="BD19:BD28"/>
  </mergeCells>
  <phoneticPr fontId="5"/>
  <conditionalFormatting sqref="F16:AJ17">
    <cfRule type="expression" dxfId="35" priority="4">
      <formula>WEEKDAY(F16)=1</formula>
    </cfRule>
  </conditionalFormatting>
  <conditionalFormatting sqref="F19:AJ28">
    <cfRule type="expression" dxfId="34" priority="1">
      <formula>F19="休"</formula>
    </cfRule>
    <cfRule type="expression" dxfId="33" priority="2">
      <formula>F19="工"</formula>
    </cfRule>
    <cfRule type="expression" dxfId="32" priority="3">
      <formula>F19="×"</formula>
    </cfRule>
  </conditionalFormatting>
  <dataValidations count="1">
    <dataValidation type="list" allowBlank="1" showInputMessage="1" showErrorMessage="1" sqref="F19:AJ28" xr:uid="{B0B202EC-0607-4408-9BC0-246CCD2F8E7F}">
      <formula1>$BJ$8:$BJ$10</formula1>
    </dataValidation>
  </dataValidations>
  <pageMargins left="0.25" right="0.25" top="0.75" bottom="0.75" header="0.3" footer="0.3"/>
  <pageSetup paperSize="9" scale="47" orientation="landscape" r:id="rId1"/>
  <drawing r:id="rId2"/>
  <legacyDrawing r:id="rId3"/>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B88ABFC-04B2-47DC-9D27-D7CEABFE1754}">
  <sheetPr>
    <pageSetUpPr fitToPage="1"/>
  </sheetPr>
  <dimension ref="D2:BT39"/>
  <sheetViews>
    <sheetView showGridLines="0" view="pageBreakPreview" topLeftCell="E1" zoomScale="70" zoomScaleNormal="100" zoomScaleSheetLayoutView="70" workbookViewId="0">
      <selection activeCell="AL12" sqref="AL12"/>
    </sheetView>
  </sheetViews>
  <sheetFormatPr defaultRowHeight="13.2"/>
  <cols>
    <col min="3" max="3" width="3.33203125" bestFit="1" customWidth="1"/>
    <col min="4" max="4" width="18.6640625" customWidth="1"/>
    <col min="5" max="5" width="10.6640625" customWidth="1"/>
    <col min="6" max="36" width="3.6640625" customWidth="1"/>
    <col min="37" max="38" width="5.21875" customWidth="1"/>
    <col min="39" max="39" width="7.109375" customWidth="1"/>
    <col min="40" max="40" width="8.44140625" bestFit="1" customWidth="1"/>
    <col min="41" max="42" width="5.21875" customWidth="1"/>
    <col min="43" max="43" width="8.44140625" customWidth="1"/>
    <col min="44" max="44" width="7.77734375" customWidth="1"/>
    <col min="45" max="46" width="5.21875" customWidth="1"/>
    <col min="47" max="47" width="7.88671875" customWidth="1"/>
    <col min="48" max="48" width="8.109375" customWidth="1"/>
    <col min="49" max="50" width="5.21875" customWidth="1"/>
    <col min="51" max="51" width="7.88671875" customWidth="1"/>
    <col min="52" max="52" width="8.109375" customWidth="1"/>
    <col min="53" max="54" width="5.21875" customWidth="1"/>
    <col min="55" max="55" width="7.88671875" customWidth="1"/>
    <col min="56" max="56" width="8.109375" customWidth="1"/>
    <col min="57" max="58" width="5.21875" bestFit="1" customWidth="1"/>
    <col min="59" max="59" width="10.44140625" customWidth="1"/>
    <col min="60" max="60" width="8.44140625" bestFit="1" customWidth="1"/>
    <col min="61" max="62" width="6.6640625" customWidth="1"/>
    <col min="63" max="63" width="8.109375" customWidth="1"/>
    <col min="64" max="64" width="8.44140625" bestFit="1" customWidth="1"/>
  </cols>
  <sheetData>
    <row r="2" spans="4:64">
      <c r="N2" s="7"/>
      <c r="AE2" s="21"/>
      <c r="AF2" s="79"/>
      <c r="AG2" s="79"/>
      <c r="AH2" s="22"/>
    </row>
    <row r="3" spans="4:64">
      <c r="AE3" s="21"/>
      <c r="AF3" s="80"/>
      <c r="AG3" s="79"/>
      <c r="AH3" s="22"/>
    </row>
    <row r="6" spans="4:64" ht="18.75" customHeight="1">
      <c r="D6" s="1" t="s">
        <v>56</v>
      </c>
      <c r="O6" s="9"/>
      <c r="P6" s="9"/>
      <c r="Q6" s="9"/>
      <c r="R6" s="9"/>
      <c r="S6" s="9"/>
      <c r="T6" s="9"/>
      <c r="U6" s="9"/>
      <c r="V6" s="9"/>
      <c r="W6" s="9"/>
      <c r="X6" s="9"/>
      <c r="Y6" s="9"/>
      <c r="Z6" s="9"/>
      <c r="AA6" s="9"/>
      <c r="AB6" s="9"/>
      <c r="AC6" s="9"/>
      <c r="AD6" s="9"/>
    </row>
    <row r="7" spans="4:64" ht="13.5" customHeight="1">
      <c r="N7" s="8"/>
      <c r="BJ7" s="6" t="s">
        <v>7</v>
      </c>
    </row>
    <row r="8" spans="4:64" ht="18">
      <c r="D8" s="60" t="s">
        <v>20</v>
      </c>
      <c r="E8" s="60"/>
      <c r="F8" s="60"/>
      <c r="G8" s="62" t="str">
        <f>'様式２（記入例） (1ヶ月目)'!G8</f>
        <v>〇〇工事</v>
      </c>
      <c r="H8" s="62"/>
      <c r="I8" s="62"/>
      <c r="J8" s="62"/>
      <c r="K8" s="62"/>
      <c r="L8" s="62"/>
      <c r="M8" s="62"/>
      <c r="N8" s="62"/>
      <c r="O8" s="62"/>
      <c r="P8" s="62"/>
      <c r="Q8" s="62"/>
      <c r="R8" s="62"/>
      <c r="S8" s="62"/>
      <c r="T8" s="62"/>
      <c r="U8" s="62"/>
      <c r="V8" s="2"/>
      <c r="W8" s="2"/>
      <c r="X8" s="2"/>
      <c r="Y8" s="52" t="s">
        <v>42</v>
      </c>
      <c r="Z8" s="52"/>
      <c r="AA8" s="52"/>
      <c r="AB8" s="52"/>
      <c r="AC8" s="52"/>
      <c r="AD8" s="52"/>
      <c r="AE8" s="52"/>
      <c r="AF8" s="52"/>
      <c r="AG8" s="52"/>
      <c r="AH8" s="52"/>
      <c r="AI8" s="2"/>
      <c r="AJ8" s="2"/>
      <c r="AK8" s="2"/>
      <c r="AL8" s="2"/>
      <c r="AM8" s="2"/>
      <c r="AN8" s="2"/>
      <c r="AO8" s="2"/>
      <c r="AP8" s="2"/>
      <c r="AQ8" s="2"/>
      <c r="AR8" s="2"/>
      <c r="AS8" s="2"/>
      <c r="AT8" s="2"/>
      <c r="AU8" s="2"/>
      <c r="AV8" s="2"/>
      <c r="AW8" s="2"/>
      <c r="AX8" s="2"/>
      <c r="AY8" s="2"/>
      <c r="AZ8" s="2"/>
      <c r="BA8" s="2"/>
      <c r="BB8" s="2"/>
      <c r="BC8" s="2"/>
      <c r="BD8" s="2"/>
      <c r="BE8" s="2"/>
      <c r="BF8" s="2"/>
      <c r="BG8" s="2"/>
      <c r="BH8" s="2"/>
      <c r="BI8" s="2"/>
      <c r="BJ8" s="5" t="s">
        <v>37</v>
      </c>
    </row>
    <row r="9" spans="4:64" ht="18">
      <c r="D9" s="60" t="s">
        <v>21</v>
      </c>
      <c r="E9" s="60"/>
      <c r="F9" s="60"/>
      <c r="G9" s="62" t="str">
        <f>'様式２（記入例） (1ヶ月目)'!G9</f>
        <v>さいたま市</v>
      </c>
      <c r="H9" s="62"/>
      <c r="I9" s="62"/>
      <c r="J9" s="62"/>
      <c r="K9" s="62"/>
      <c r="L9" s="62"/>
      <c r="M9" s="62"/>
      <c r="N9" s="62"/>
      <c r="O9" s="62"/>
      <c r="P9" s="62"/>
      <c r="Q9" s="62"/>
      <c r="R9" s="62"/>
      <c r="S9" s="62"/>
      <c r="T9" s="62"/>
      <c r="U9" s="62"/>
      <c r="V9" s="2"/>
      <c r="W9" s="2"/>
      <c r="X9" s="2"/>
      <c r="Y9" s="53" t="s">
        <v>69</v>
      </c>
      <c r="Z9" s="54"/>
      <c r="AA9" s="54"/>
      <c r="AB9" s="54"/>
      <c r="AC9" s="55"/>
      <c r="AD9" s="53" t="str">
        <f>IF(COUNTIF(AK29:BD29,"×")&gt;0,"未達成","達成")</f>
        <v>達成</v>
      </c>
      <c r="AE9" s="54"/>
      <c r="AF9" s="54"/>
      <c r="AG9" s="54"/>
      <c r="AH9" s="55"/>
      <c r="AI9" s="2"/>
      <c r="AJ9" s="2"/>
      <c r="AK9" s="2"/>
      <c r="AL9" s="2"/>
      <c r="AM9" s="2"/>
      <c r="AN9" s="2"/>
      <c r="AO9" s="2"/>
      <c r="AP9" s="2"/>
      <c r="AQ9" s="2"/>
      <c r="AR9" s="2"/>
      <c r="AS9" s="2"/>
      <c r="AT9" s="2"/>
      <c r="AU9" s="2"/>
      <c r="AV9" s="2"/>
      <c r="AW9" s="2"/>
      <c r="AX9" s="2"/>
      <c r="AY9" s="2"/>
      <c r="AZ9" s="2"/>
      <c r="BA9" s="2"/>
      <c r="BB9" s="2"/>
      <c r="BC9" s="2"/>
      <c r="BD9" s="2"/>
      <c r="BE9" s="2"/>
      <c r="BF9" s="2"/>
      <c r="BG9" s="2"/>
      <c r="BH9" s="2"/>
      <c r="BI9" s="2"/>
      <c r="BJ9" s="19" t="s">
        <v>5</v>
      </c>
    </row>
    <row r="10" spans="4:64" ht="18">
      <c r="D10" s="60" t="s">
        <v>22</v>
      </c>
      <c r="E10" s="60"/>
      <c r="F10" s="60"/>
      <c r="G10" s="61">
        <f>'様式２（記入例） (1ヶ月目)'!G10</f>
        <v>45931</v>
      </c>
      <c r="H10" s="61"/>
      <c r="I10" s="61"/>
      <c r="J10" s="61"/>
      <c r="K10" s="61"/>
      <c r="L10" s="61"/>
      <c r="M10" s="61"/>
      <c r="N10" s="17" t="s">
        <v>23</v>
      </c>
      <c r="O10" s="61">
        <f>'様式２（記入例） (1ヶ月目)'!O10</f>
        <v>46295</v>
      </c>
      <c r="P10" s="61"/>
      <c r="Q10" s="61"/>
      <c r="R10" s="61"/>
      <c r="S10" s="61"/>
      <c r="T10" s="61"/>
      <c r="U10" s="61"/>
      <c r="V10" s="2"/>
      <c r="W10" s="2"/>
      <c r="X10" s="2"/>
      <c r="Y10" s="53" t="s">
        <v>41</v>
      </c>
      <c r="Z10" s="54"/>
      <c r="AA10" s="54"/>
      <c r="AB10" s="54"/>
      <c r="AC10" s="55"/>
      <c r="AD10" s="53" t="str">
        <f>IF(COUNTIF(BH29,"×")&gt;0,"未達成","達成")</f>
        <v>達成</v>
      </c>
      <c r="AE10" s="54"/>
      <c r="AF10" s="54"/>
      <c r="AG10" s="54"/>
      <c r="AH10" s="55"/>
      <c r="AI10" s="2"/>
      <c r="AJ10" s="2"/>
      <c r="AK10" s="2"/>
      <c r="AL10" s="2"/>
      <c r="AM10" s="2"/>
      <c r="AN10" s="2"/>
      <c r="AO10" s="2"/>
      <c r="AP10" s="2"/>
      <c r="AQ10" s="2"/>
      <c r="AR10" s="2"/>
      <c r="AS10" s="2"/>
      <c r="AT10" s="2"/>
      <c r="AU10" s="2"/>
      <c r="AV10" s="2"/>
      <c r="AW10" s="2"/>
      <c r="AX10" s="2"/>
      <c r="AY10" s="2"/>
      <c r="AZ10" s="2"/>
      <c r="BA10" s="2"/>
      <c r="BB10" s="2"/>
      <c r="BC10" s="2"/>
      <c r="BD10" s="2"/>
      <c r="BE10" s="2"/>
      <c r="BF10" s="2"/>
      <c r="BG10" s="2"/>
      <c r="BH10" s="2"/>
      <c r="BI10" s="2"/>
      <c r="BJ10" s="6" t="s">
        <v>30</v>
      </c>
    </row>
    <row r="11" spans="4:64" ht="18">
      <c r="D11" s="60" t="s">
        <v>24</v>
      </c>
      <c r="E11" s="60"/>
      <c r="F11" s="60"/>
      <c r="G11" s="60"/>
      <c r="H11" s="61">
        <f>'様式２（記入例） (1ヶ月目)'!H11</f>
        <v>45931</v>
      </c>
      <c r="I11" s="61"/>
      <c r="J11" s="61"/>
      <c r="K11" s="61"/>
      <c r="L11" s="61"/>
      <c r="M11" s="60" t="s">
        <v>25</v>
      </c>
      <c r="N11" s="60"/>
      <c r="O11" s="60"/>
      <c r="P11" s="60"/>
      <c r="Q11" s="61">
        <f>'様式２（記入例） (1ヶ月目)'!Q11</f>
        <v>46295</v>
      </c>
      <c r="R11" s="61"/>
      <c r="S11" s="61"/>
      <c r="T11" s="61"/>
      <c r="U11" s="61"/>
      <c r="V11" s="2"/>
      <c r="W11" s="2"/>
      <c r="X11" s="2"/>
      <c r="Y11" s="2"/>
      <c r="Z11" s="2"/>
      <c r="AA11" s="2"/>
      <c r="AB11" s="2"/>
      <c r="AC11" s="2"/>
      <c r="AD11" s="2"/>
      <c r="AE11" s="2"/>
      <c r="AF11" s="2"/>
      <c r="AG11" s="2"/>
      <c r="AH11" s="2"/>
      <c r="AI11" s="2"/>
      <c r="AJ11" s="2"/>
      <c r="AK11" s="2"/>
      <c r="AL11" s="2"/>
      <c r="AM11" s="2"/>
      <c r="AN11" s="2"/>
      <c r="AO11" s="2"/>
      <c r="AP11" s="2"/>
      <c r="AQ11" s="2"/>
      <c r="AR11" s="2"/>
      <c r="AS11" s="2"/>
      <c r="AT11" s="2"/>
      <c r="AU11" s="2"/>
      <c r="AV11" s="2"/>
      <c r="AW11" s="2"/>
      <c r="AX11" s="2"/>
      <c r="AY11" s="2"/>
    </row>
    <row r="12" spans="4:64" ht="18">
      <c r="D12" s="60" t="s">
        <v>26</v>
      </c>
      <c r="E12" s="60"/>
      <c r="F12" s="60"/>
      <c r="G12" s="62" t="str">
        <f>'様式２（記入例） (1ヶ月目)'!G12</f>
        <v>○○建設株式会社</v>
      </c>
      <c r="H12" s="62"/>
      <c r="I12" s="62"/>
      <c r="J12" s="62"/>
      <c r="K12" s="62"/>
      <c r="L12" s="62"/>
      <c r="M12" s="62"/>
      <c r="N12" s="62"/>
      <c r="O12" s="62"/>
      <c r="P12" s="62"/>
      <c r="Q12" s="62"/>
      <c r="R12" s="62"/>
      <c r="S12" s="62"/>
      <c r="T12" s="62"/>
      <c r="U12" s="62"/>
      <c r="V12" s="2"/>
      <c r="W12" s="2"/>
      <c r="X12" s="2"/>
      <c r="Y12" s="2"/>
      <c r="Z12" s="2"/>
      <c r="AA12" s="2"/>
      <c r="AB12" s="2"/>
      <c r="AC12" s="2"/>
      <c r="AD12" s="2"/>
      <c r="AE12" s="2"/>
      <c r="AF12" s="2"/>
      <c r="AG12" s="2"/>
      <c r="AH12" s="2"/>
      <c r="AI12" s="2"/>
      <c r="AJ12" s="2"/>
      <c r="AK12" s="2"/>
      <c r="AL12" s="2"/>
      <c r="AN12" s="3"/>
      <c r="AO12" s="2"/>
      <c r="AP12" s="2"/>
      <c r="AQ12" s="2"/>
      <c r="AR12" s="2"/>
      <c r="AS12" s="2"/>
      <c r="AT12" s="2"/>
      <c r="AU12" s="2"/>
      <c r="AV12" s="2"/>
      <c r="AW12" s="2"/>
      <c r="AX12" s="2"/>
      <c r="AY12" s="2"/>
      <c r="AZ12" s="2"/>
      <c r="BA12" s="2"/>
      <c r="BB12" s="2"/>
      <c r="BC12" s="2"/>
      <c r="BD12" s="2"/>
      <c r="BE12" s="3"/>
      <c r="BF12" s="3"/>
      <c r="BH12" s="3"/>
      <c r="BJ12" s="3"/>
      <c r="BL12" s="3"/>
    </row>
    <row r="13" spans="4:64" ht="18">
      <c r="D13" s="18"/>
      <c r="E13" s="18"/>
      <c r="F13" s="20">
        <f>IFERROR(WEEKNUM(F16,2),"")</f>
        <v>5</v>
      </c>
      <c r="G13" s="20">
        <f t="shared" ref="G13:AJ13" si="0">IFERROR(WEEKNUM(G16,2),"")</f>
        <v>6</v>
      </c>
      <c r="H13" s="20">
        <f t="shared" si="0"/>
        <v>6</v>
      </c>
      <c r="I13" s="20">
        <f t="shared" si="0"/>
        <v>6</v>
      </c>
      <c r="J13" s="20">
        <f t="shared" si="0"/>
        <v>6</v>
      </c>
      <c r="K13" s="20">
        <f t="shared" si="0"/>
        <v>6</v>
      </c>
      <c r="L13" s="20">
        <f t="shared" si="0"/>
        <v>6</v>
      </c>
      <c r="M13" s="20">
        <f t="shared" si="0"/>
        <v>6</v>
      </c>
      <c r="N13" s="20">
        <f t="shared" si="0"/>
        <v>7</v>
      </c>
      <c r="O13" s="20">
        <f t="shared" si="0"/>
        <v>7</v>
      </c>
      <c r="P13" s="20">
        <f t="shared" si="0"/>
        <v>7</v>
      </c>
      <c r="Q13" s="20">
        <f t="shared" si="0"/>
        <v>7</v>
      </c>
      <c r="R13" s="20">
        <f t="shared" si="0"/>
        <v>7</v>
      </c>
      <c r="S13" s="20">
        <f t="shared" si="0"/>
        <v>7</v>
      </c>
      <c r="T13" s="20">
        <f t="shared" si="0"/>
        <v>7</v>
      </c>
      <c r="U13" s="20">
        <f t="shared" si="0"/>
        <v>8</v>
      </c>
      <c r="V13" s="20">
        <f t="shared" si="0"/>
        <v>8</v>
      </c>
      <c r="W13" s="20">
        <f t="shared" si="0"/>
        <v>8</v>
      </c>
      <c r="X13" s="20">
        <f t="shared" si="0"/>
        <v>8</v>
      </c>
      <c r="Y13" s="20">
        <f t="shared" si="0"/>
        <v>8</v>
      </c>
      <c r="Z13" s="20">
        <f t="shared" si="0"/>
        <v>8</v>
      </c>
      <c r="AA13" s="20">
        <f t="shared" si="0"/>
        <v>8</v>
      </c>
      <c r="AB13" s="20">
        <f t="shared" si="0"/>
        <v>9</v>
      </c>
      <c r="AC13" s="20">
        <f t="shared" si="0"/>
        <v>9</v>
      </c>
      <c r="AD13" s="20">
        <f t="shared" si="0"/>
        <v>9</v>
      </c>
      <c r="AE13" s="20">
        <f t="shared" si="0"/>
        <v>9</v>
      </c>
      <c r="AF13" s="20">
        <f t="shared" si="0"/>
        <v>9</v>
      </c>
      <c r="AG13" s="20">
        <f t="shared" si="0"/>
        <v>9</v>
      </c>
      <c r="AH13" s="20" t="str">
        <f t="shared" si="0"/>
        <v/>
      </c>
      <c r="AI13" s="20" t="str">
        <f t="shared" si="0"/>
        <v/>
      </c>
      <c r="AJ13" s="20" t="str">
        <f t="shared" si="0"/>
        <v/>
      </c>
      <c r="AK13" s="2"/>
      <c r="AL13" s="2"/>
      <c r="AN13" s="3"/>
      <c r="AO13" s="2"/>
      <c r="AP13" s="2"/>
      <c r="AQ13" s="2"/>
      <c r="AR13" s="2"/>
      <c r="AS13" s="2"/>
      <c r="AT13" s="2"/>
      <c r="AU13" s="2"/>
      <c r="AV13" s="2"/>
      <c r="AW13" s="2"/>
      <c r="AX13" s="2"/>
      <c r="AY13" s="2"/>
      <c r="AZ13" s="2"/>
      <c r="BA13" s="2"/>
      <c r="BB13" s="2"/>
      <c r="BC13" s="2"/>
      <c r="BD13" s="2"/>
      <c r="BE13" s="3"/>
      <c r="BF13" s="3"/>
      <c r="BH13" s="3"/>
      <c r="BJ13" s="3"/>
      <c r="BL13" s="3"/>
    </row>
    <row r="14" spans="4:64" ht="18" customHeight="1">
      <c r="D14" s="46" t="s">
        <v>0</v>
      </c>
      <c r="E14" s="49" t="s">
        <v>1</v>
      </c>
      <c r="F14" s="63">
        <f>YEAR(M14)</f>
        <v>2026</v>
      </c>
      <c r="G14" s="64"/>
      <c r="H14" s="64"/>
      <c r="I14" s="64"/>
      <c r="J14" s="64"/>
      <c r="K14" s="64"/>
      <c r="L14" s="67" t="s">
        <v>27</v>
      </c>
      <c r="M14" s="69">
        <f>EDATE('様式２（記入例） (1ヶ月目)'!M$14,4)</f>
        <v>46054</v>
      </c>
      <c r="N14" s="69"/>
      <c r="O14" s="56" t="s">
        <v>28</v>
      </c>
      <c r="P14" s="56"/>
      <c r="Q14" s="56" t="s">
        <v>29</v>
      </c>
      <c r="R14" s="56"/>
      <c r="S14" s="56"/>
      <c r="T14" s="56"/>
      <c r="U14" s="56"/>
      <c r="V14" s="56"/>
      <c r="W14" s="56"/>
      <c r="X14" s="56"/>
      <c r="Y14" s="56"/>
      <c r="Z14" s="56"/>
      <c r="AA14" s="56"/>
      <c r="AB14" s="56"/>
      <c r="AC14" s="56"/>
      <c r="AD14" s="56"/>
      <c r="AE14" s="56"/>
      <c r="AF14" s="56"/>
      <c r="AG14" s="56"/>
      <c r="AH14" s="56"/>
      <c r="AI14" s="56"/>
      <c r="AJ14" s="58"/>
      <c r="AK14" s="81" t="s">
        <v>16</v>
      </c>
      <c r="AL14" s="81"/>
      <c r="AM14" s="81"/>
      <c r="AN14" s="81"/>
      <c r="AO14" s="73" t="s">
        <v>15</v>
      </c>
      <c r="AP14" s="74"/>
      <c r="AQ14" s="74"/>
      <c r="AR14" s="75"/>
      <c r="AS14" s="73" t="s">
        <v>14</v>
      </c>
      <c r="AT14" s="74"/>
      <c r="AU14" s="74"/>
      <c r="AV14" s="75"/>
      <c r="AW14" s="73" t="s">
        <v>13</v>
      </c>
      <c r="AX14" s="74"/>
      <c r="AY14" s="74"/>
      <c r="AZ14" s="75"/>
      <c r="BA14" s="73" t="s">
        <v>17</v>
      </c>
      <c r="BB14" s="74"/>
      <c r="BC14" s="74"/>
      <c r="BD14" s="75"/>
      <c r="BE14" s="44" t="s">
        <v>19</v>
      </c>
      <c r="BF14" s="78"/>
      <c r="BG14" s="78"/>
      <c r="BH14" s="45"/>
    </row>
    <row r="15" spans="4:64" ht="18.75" customHeight="1">
      <c r="D15" s="47"/>
      <c r="E15" s="50"/>
      <c r="F15" s="65"/>
      <c r="G15" s="66"/>
      <c r="H15" s="66"/>
      <c r="I15" s="66"/>
      <c r="J15" s="66"/>
      <c r="K15" s="66"/>
      <c r="L15" s="68"/>
      <c r="M15" s="70"/>
      <c r="N15" s="70"/>
      <c r="O15" s="57"/>
      <c r="P15" s="57"/>
      <c r="Q15" s="57"/>
      <c r="R15" s="57"/>
      <c r="S15" s="57"/>
      <c r="T15" s="57"/>
      <c r="U15" s="57"/>
      <c r="V15" s="57"/>
      <c r="W15" s="57"/>
      <c r="X15" s="57"/>
      <c r="Y15" s="57"/>
      <c r="Z15" s="57"/>
      <c r="AA15" s="57"/>
      <c r="AB15" s="57"/>
      <c r="AC15" s="57"/>
      <c r="AD15" s="57"/>
      <c r="AE15" s="57"/>
      <c r="AF15" s="57"/>
      <c r="AG15" s="57"/>
      <c r="AH15" s="57"/>
      <c r="AI15" s="57"/>
      <c r="AJ15" s="59"/>
      <c r="AK15" s="77" t="s">
        <v>8</v>
      </c>
      <c r="AL15" s="77" t="s">
        <v>6</v>
      </c>
      <c r="AM15" s="77" t="s">
        <v>9</v>
      </c>
      <c r="AN15" s="71" t="s">
        <v>10</v>
      </c>
      <c r="AO15" s="77" t="s">
        <v>8</v>
      </c>
      <c r="AP15" s="77" t="s">
        <v>6</v>
      </c>
      <c r="AQ15" s="77" t="s">
        <v>9</v>
      </c>
      <c r="AR15" s="71" t="s">
        <v>10</v>
      </c>
      <c r="AS15" s="77" t="s">
        <v>8</v>
      </c>
      <c r="AT15" s="77" t="s">
        <v>6</v>
      </c>
      <c r="AU15" s="77" t="s">
        <v>9</v>
      </c>
      <c r="AV15" s="71" t="s">
        <v>10</v>
      </c>
      <c r="AW15" s="77" t="s">
        <v>8</v>
      </c>
      <c r="AX15" s="77" t="s">
        <v>6</v>
      </c>
      <c r="AY15" s="77" t="s">
        <v>9</v>
      </c>
      <c r="AZ15" s="71" t="s">
        <v>10</v>
      </c>
      <c r="BA15" s="77" t="s">
        <v>8</v>
      </c>
      <c r="BB15" s="77" t="s">
        <v>6</v>
      </c>
      <c r="BC15" s="77" t="s">
        <v>9</v>
      </c>
      <c r="BD15" s="71" t="s">
        <v>10</v>
      </c>
      <c r="BE15" s="77" t="s">
        <v>8</v>
      </c>
      <c r="BF15" s="77" t="s">
        <v>6</v>
      </c>
      <c r="BG15" s="77" t="s">
        <v>9</v>
      </c>
      <c r="BH15" s="71" t="s">
        <v>18</v>
      </c>
    </row>
    <row r="16" spans="4:64" ht="16.2" customHeight="1">
      <c r="D16" s="47"/>
      <c r="E16" s="50"/>
      <c r="F16" s="14">
        <f>EOMONTH(M14,-1)+1</f>
        <v>46054</v>
      </c>
      <c r="G16" s="15">
        <f>IF(F16="","",IF(MONTH(F16+1)=MONTH(F16),F16+1,""))</f>
        <v>46055</v>
      </c>
      <c r="H16" s="15">
        <f>IF(G16="","",IF(MONTH(G16+1)=MONTH(G16),G16+1,""))</f>
        <v>46056</v>
      </c>
      <c r="I16" s="15">
        <f t="shared" ref="I16:AJ16" si="1">IF(H16="","",IF(MONTH(H16+1)=MONTH(H16),H16+1,""))</f>
        <v>46057</v>
      </c>
      <c r="J16" s="15">
        <f t="shared" si="1"/>
        <v>46058</v>
      </c>
      <c r="K16" s="15">
        <f t="shared" si="1"/>
        <v>46059</v>
      </c>
      <c r="L16" s="15">
        <f t="shared" si="1"/>
        <v>46060</v>
      </c>
      <c r="M16" s="15">
        <f t="shared" si="1"/>
        <v>46061</v>
      </c>
      <c r="N16" s="15">
        <f>IF(M16="","",IF(MONTH(M16+1)=MONTH(M16),M16+1,""))</f>
        <v>46062</v>
      </c>
      <c r="O16" s="15">
        <f t="shared" si="1"/>
        <v>46063</v>
      </c>
      <c r="P16" s="15">
        <f t="shared" si="1"/>
        <v>46064</v>
      </c>
      <c r="Q16" s="15">
        <f t="shared" si="1"/>
        <v>46065</v>
      </c>
      <c r="R16" s="15">
        <f t="shared" si="1"/>
        <v>46066</v>
      </c>
      <c r="S16" s="15">
        <f>IF(R16="","",IF(MONTH(R16+1)=MONTH(R16),R16+1,""))</f>
        <v>46067</v>
      </c>
      <c r="T16" s="15">
        <f t="shared" si="1"/>
        <v>46068</v>
      </c>
      <c r="U16" s="15">
        <f t="shared" si="1"/>
        <v>46069</v>
      </c>
      <c r="V16" s="15">
        <f t="shared" si="1"/>
        <v>46070</v>
      </c>
      <c r="W16" s="15">
        <f t="shared" si="1"/>
        <v>46071</v>
      </c>
      <c r="X16" s="15">
        <f t="shared" si="1"/>
        <v>46072</v>
      </c>
      <c r="Y16" s="15">
        <f t="shared" si="1"/>
        <v>46073</v>
      </c>
      <c r="Z16" s="15">
        <f t="shared" si="1"/>
        <v>46074</v>
      </c>
      <c r="AA16" s="15">
        <f t="shared" si="1"/>
        <v>46075</v>
      </c>
      <c r="AB16" s="15">
        <f>IF(AA16="","",IF(MONTH(AA16+1)=MONTH(AA16),AA16+1,""))</f>
        <v>46076</v>
      </c>
      <c r="AC16" s="15">
        <f t="shared" si="1"/>
        <v>46077</v>
      </c>
      <c r="AD16" s="15">
        <f t="shared" si="1"/>
        <v>46078</v>
      </c>
      <c r="AE16" s="15">
        <f t="shared" si="1"/>
        <v>46079</v>
      </c>
      <c r="AF16" s="15">
        <f t="shared" si="1"/>
        <v>46080</v>
      </c>
      <c r="AG16" s="15">
        <f t="shared" si="1"/>
        <v>46081</v>
      </c>
      <c r="AH16" s="15" t="str">
        <f t="shared" si="1"/>
        <v/>
      </c>
      <c r="AI16" s="15" t="str">
        <f t="shared" si="1"/>
        <v/>
      </c>
      <c r="AJ16" s="16" t="str">
        <f t="shared" si="1"/>
        <v/>
      </c>
      <c r="AK16" s="82"/>
      <c r="AL16" s="82"/>
      <c r="AM16" s="77"/>
      <c r="AN16" s="72"/>
      <c r="AO16" s="82"/>
      <c r="AP16" s="82"/>
      <c r="AQ16" s="77"/>
      <c r="AR16" s="72"/>
      <c r="AS16" s="82"/>
      <c r="AT16" s="82"/>
      <c r="AU16" s="77"/>
      <c r="AV16" s="72"/>
      <c r="AW16" s="82"/>
      <c r="AX16" s="82"/>
      <c r="AY16" s="77"/>
      <c r="AZ16" s="72"/>
      <c r="BA16" s="82"/>
      <c r="BB16" s="82"/>
      <c r="BC16" s="77"/>
      <c r="BD16" s="72"/>
      <c r="BE16" s="82"/>
      <c r="BF16" s="82"/>
      <c r="BG16" s="77"/>
      <c r="BH16" s="72"/>
    </row>
    <row r="17" spans="4:72" ht="18">
      <c r="D17" s="48"/>
      <c r="E17" s="51"/>
      <c r="F17" s="31">
        <f>F16</f>
        <v>46054</v>
      </c>
      <c r="G17" s="31">
        <f t="shared" ref="G17:AJ17" si="2">G16</f>
        <v>46055</v>
      </c>
      <c r="H17" s="31">
        <f t="shared" si="2"/>
        <v>46056</v>
      </c>
      <c r="I17" s="31">
        <f t="shared" si="2"/>
        <v>46057</v>
      </c>
      <c r="J17" s="31">
        <f t="shared" si="2"/>
        <v>46058</v>
      </c>
      <c r="K17" s="31">
        <f t="shared" si="2"/>
        <v>46059</v>
      </c>
      <c r="L17" s="31">
        <f t="shared" si="2"/>
        <v>46060</v>
      </c>
      <c r="M17" s="31">
        <f t="shared" si="2"/>
        <v>46061</v>
      </c>
      <c r="N17" s="31">
        <f t="shared" si="2"/>
        <v>46062</v>
      </c>
      <c r="O17" s="31">
        <f t="shared" si="2"/>
        <v>46063</v>
      </c>
      <c r="P17" s="31">
        <f t="shared" si="2"/>
        <v>46064</v>
      </c>
      <c r="Q17" s="31">
        <f t="shared" si="2"/>
        <v>46065</v>
      </c>
      <c r="R17" s="31">
        <f t="shared" si="2"/>
        <v>46066</v>
      </c>
      <c r="S17" s="31">
        <f t="shared" si="2"/>
        <v>46067</v>
      </c>
      <c r="T17" s="31">
        <f t="shared" si="2"/>
        <v>46068</v>
      </c>
      <c r="U17" s="31">
        <f t="shared" si="2"/>
        <v>46069</v>
      </c>
      <c r="V17" s="31">
        <f t="shared" si="2"/>
        <v>46070</v>
      </c>
      <c r="W17" s="31">
        <f t="shared" si="2"/>
        <v>46071</v>
      </c>
      <c r="X17" s="31">
        <f t="shared" si="2"/>
        <v>46072</v>
      </c>
      <c r="Y17" s="31">
        <f t="shared" si="2"/>
        <v>46073</v>
      </c>
      <c r="Z17" s="31">
        <f t="shared" si="2"/>
        <v>46074</v>
      </c>
      <c r="AA17" s="31">
        <f t="shared" si="2"/>
        <v>46075</v>
      </c>
      <c r="AB17" s="31">
        <f t="shared" si="2"/>
        <v>46076</v>
      </c>
      <c r="AC17" s="31">
        <f t="shared" si="2"/>
        <v>46077</v>
      </c>
      <c r="AD17" s="31">
        <f t="shared" si="2"/>
        <v>46078</v>
      </c>
      <c r="AE17" s="31">
        <f t="shared" si="2"/>
        <v>46079</v>
      </c>
      <c r="AF17" s="31">
        <f t="shared" si="2"/>
        <v>46080</v>
      </c>
      <c r="AG17" s="31">
        <f t="shared" si="2"/>
        <v>46081</v>
      </c>
      <c r="AH17" s="31" t="str">
        <f t="shared" si="2"/>
        <v/>
      </c>
      <c r="AI17" s="31" t="str">
        <f t="shared" si="2"/>
        <v/>
      </c>
      <c r="AJ17" s="31" t="str">
        <f t="shared" si="2"/>
        <v/>
      </c>
      <c r="AK17" s="32"/>
      <c r="AL17" s="32"/>
      <c r="AM17" s="33"/>
      <c r="AN17" s="34"/>
      <c r="AO17" s="32"/>
      <c r="AP17" s="32"/>
      <c r="AQ17" s="33"/>
      <c r="AR17" s="34"/>
      <c r="AS17" s="32"/>
      <c r="AT17" s="32"/>
      <c r="AU17" s="33"/>
      <c r="AV17" s="34"/>
      <c r="AW17" s="32"/>
      <c r="AX17" s="32"/>
      <c r="AY17" s="33"/>
      <c r="AZ17" s="34"/>
      <c r="BA17" s="32"/>
      <c r="BB17" s="32"/>
      <c r="BC17" s="33"/>
      <c r="BD17" s="34"/>
      <c r="BE17" s="32"/>
      <c r="BF17" s="32"/>
      <c r="BG17" s="33"/>
      <c r="BH17" s="34"/>
    </row>
    <row r="18" spans="4:72" ht="18">
      <c r="D18" s="44" t="s">
        <v>58</v>
      </c>
      <c r="E18" s="45"/>
      <c r="F18" s="30">
        <f>WEEKNUM(F17,2)-WEEKNUM(EOMONTH(F17,-1)+1,2)+1</f>
        <v>1</v>
      </c>
      <c r="G18" s="30">
        <f t="shared" ref="G18:AJ18" si="3">WEEKNUM(G17,2)-WEEKNUM(EOMONTH(G17,-1)+1,2)+1</f>
        <v>2</v>
      </c>
      <c r="H18" s="30">
        <f t="shared" si="3"/>
        <v>2</v>
      </c>
      <c r="I18" s="30">
        <f t="shared" si="3"/>
        <v>2</v>
      </c>
      <c r="J18" s="30">
        <f t="shared" si="3"/>
        <v>2</v>
      </c>
      <c r="K18" s="30">
        <f t="shared" si="3"/>
        <v>2</v>
      </c>
      <c r="L18" s="30">
        <f t="shared" si="3"/>
        <v>2</v>
      </c>
      <c r="M18" s="30">
        <f t="shared" si="3"/>
        <v>2</v>
      </c>
      <c r="N18" s="30">
        <f t="shared" si="3"/>
        <v>3</v>
      </c>
      <c r="O18" s="30">
        <f t="shared" si="3"/>
        <v>3</v>
      </c>
      <c r="P18" s="30">
        <f t="shared" si="3"/>
        <v>3</v>
      </c>
      <c r="Q18" s="30">
        <f t="shared" si="3"/>
        <v>3</v>
      </c>
      <c r="R18" s="30">
        <f t="shared" si="3"/>
        <v>3</v>
      </c>
      <c r="S18" s="30">
        <f t="shared" si="3"/>
        <v>3</v>
      </c>
      <c r="T18" s="30">
        <f t="shared" si="3"/>
        <v>3</v>
      </c>
      <c r="U18" s="30">
        <f t="shared" si="3"/>
        <v>4</v>
      </c>
      <c r="V18" s="30">
        <f t="shared" si="3"/>
        <v>4</v>
      </c>
      <c r="W18" s="30">
        <f t="shared" si="3"/>
        <v>4</v>
      </c>
      <c r="X18" s="30">
        <f t="shared" si="3"/>
        <v>4</v>
      </c>
      <c r="Y18" s="30">
        <f t="shared" si="3"/>
        <v>4</v>
      </c>
      <c r="Z18" s="30">
        <f t="shared" si="3"/>
        <v>4</v>
      </c>
      <c r="AA18" s="30">
        <f t="shared" si="3"/>
        <v>4</v>
      </c>
      <c r="AB18" s="30">
        <f t="shared" si="3"/>
        <v>5</v>
      </c>
      <c r="AC18" s="30">
        <f t="shared" si="3"/>
        <v>5</v>
      </c>
      <c r="AD18" s="30">
        <f t="shared" si="3"/>
        <v>5</v>
      </c>
      <c r="AE18" s="30">
        <f t="shared" si="3"/>
        <v>5</v>
      </c>
      <c r="AF18" s="30">
        <f t="shared" si="3"/>
        <v>5</v>
      </c>
      <c r="AG18" s="30">
        <f t="shared" si="3"/>
        <v>5</v>
      </c>
      <c r="AH18" s="30" t="e">
        <f t="shared" si="3"/>
        <v>#VALUE!</v>
      </c>
      <c r="AI18" s="30" t="e">
        <f t="shared" si="3"/>
        <v>#VALUE!</v>
      </c>
      <c r="AJ18" s="30" t="e">
        <f t="shared" si="3"/>
        <v>#VALUE!</v>
      </c>
      <c r="AK18" s="32"/>
      <c r="AL18" s="32"/>
      <c r="AM18" s="33"/>
      <c r="AN18" s="34"/>
      <c r="AO18" s="32"/>
      <c r="AP18" s="32"/>
      <c r="AQ18" s="33"/>
      <c r="AR18" s="34"/>
      <c r="AS18" s="32"/>
      <c r="AT18" s="32"/>
      <c r="AU18" s="33"/>
      <c r="AV18" s="34"/>
      <c r="AW18" s="32"/>
      <c r="AX18" s="32"/>
      <c r="AY18" s="33"/>
      <c r="AZ18" s="34"/>
      <c r="BA18" s="32"/>
      <c r="BB18" s="32"/>
      <c r="BC18" s="33"/>
      <c r="BD18" s="34"/>
      <c r="BE18" s="32"/>
      <c r="BF18" s="32"/>
      <c r="BG18" s="33"/>
      <c r="BH18" s="34"/>
    </row>
    <row r="19" spans="4:72" ht="18">
      <c r="D19" s="4" t="s">
        <v>2</v>
      </c>
      <c r="E19" s="4" t="s">
        <v>31</v>
      </c>
      <c r="F19" s="29" t="s">
        <v>5</v>
      </c>
      <c r="G19" s="29" t="s">
        <v>5</v>
      </c>
      <c r="H19" s="29" t="s">
        <v>30</v>
      </c>
      <c r="I19" s="29" t="s">
        <v>30</v>
      </c>
      <c r="J19" s="29" t="s">
        <v>30</v>
      </c>
      <c r="K19" s="29" t="s">
        <v>30</v>
      </c>
      <c r="L19" s="29" t="s">
        <v>30</v>
      </c>
      <c r="M19" s="29" t="s">
        <v>5</v>
      </c>
      <c r="N19" s="29" t="s">
        <v>30</v>
      </c>
      <c r="O19" s="29" t="s">
        <v>30</v>
      </c>
      <c r="P19" s="29" t="s">
        <v>30</v>
      </c>
      <c r="Q19" s="29" t="s">
        <v>30</v>
      </c>
      <c r="R19" s="29" t="s">
        <v>30</v>
      </c>
      <c r="S19" s="29" t="s">
        <v>5</v>
      </c>
      <c r="T19" s="29" t="s">
        <v>5</v>
      </c>
      <c r="U19" s="29" t="s">
        <v>30</v>
      </c>
      <c r="V19" s="29" t="s">
        <v>30</v>
      </c>
      <c r="W19" s="29" t="s">
        <v>30</v>
      </c>
      <c r="X19" s="29" t="s">
        <v>5</v>
      </c>
      <c r="Y19" s="29" t="s">
        <v>30</v>
      </c>
      <c r="Z19" s="29" t="s">
        <v>30</v>
      </c>
      <c r="AA19" s="29" t="s">
        <v>5</v>
      </c>
      <c r="AB19" s="29" t="s">
        <v>30</v>
      </c>
      <c r="AC19" s="29" t="s">
        <v>30</v>
      </c>
      <c r="AD19" s="29" t="s">
        <v>30</v>
      </c>
      <c r="AE19" s="29" t="s">
        <v>30</v>
      </c>
      <c r="AF19" s="29" t="s">
        <v>30</v>
      </c>
      <c r="AG19" s="29" t="s">
        <v>5</v>
      </c>
      <c r="AH19" s="29"/>
      <c r="AI19" s="29"/>
      <c r="AJ19" s="29"/>
      <c r="AK19" s="23">
        <v>0</v>
      </c>
      <c r="AL19" s="23">
        <v>0</v>
      </c>
      <c r="AM19" s="10" t="str">
        <f>IF(AK19&lt;7,"-",IFERROR(AL19/AK19,"-"))</f>
        <v>-</v>
      </c>
      <c r="AN19" s="76" t="str">
        <f>IFERROR(AVERAGE(AM19:AM28),"-")</f>
        <v>-</v>
      </c>
      <c r="AO19" s="29">
        <f>AP19+COUNTIFS(F$13:AJ$13,WEEKNUM(F$16,2)+1,F19:AJ19,"工")</f>
        <v>7</v>
      </c>
      <c r="AP19" s="29">
        <f>IFERROR(COUNTIFS(F$13:AJ$13,WEEKNUM(F$16,2)+1,F19:AJ19,"休"),"-")</f>
        <v>2</v>
      </c>
      <c r="AQ19" s="10">
        <f>IF(AO19&lt;7,"-",IFERROR(AP19/AO19,"-"))</f>
        <v>0.2857142857142857</v>
      </c>
      <c r="AR19" s="76">
        <f>IFERROR(AVERAGE(AQ19:AQ28),"-")</f>
        <v>0.28571428571428564</v>
      </c>
      <c r="AS19" s="29">
        <f>AT19+COUNTIFS(F$13:AJ$13,WEEKNUM(F$16,2)+2,F19:AJ19,"工")</f>
        <v>7</v>
      </c>
      <c r="AT19" s="29">
        <f>IFERROR(COUNTIFS(F$13:AJ$13,WEEKNUM(F$16,2)+2,F19:AJ19,"休"),"-")</f>
        <v>2</v>
      </c>
      <c r="AU19" s="10">
        <f>IF(AS19&lt;7,"-",IFERROR(AT19/AS19,"-"))</f>
        <v>0.2857142857142857</v>
      </c>
      <c r="AV19" s="76">
        <f>IFERROR(AVERAGE(AU19:AU28),"-")</f>
        <v>0.28571428571428564</v>
      </c>
      <c r="AW19" s="29">
        <f>AX19+COUNTIFS(F$13:AJ$13,WEEKNUM(F$16,2)+3,F19:AJ19,"工")</f>
        <v>7</v>
      </c>
      <c r="AX19" s="29">
        <f>IFERROR(COUNTIFS(F$13:AJ$13,WEEKNUM(F$16,2)+3,F19:AJ19,"休"),"-")</f>
        <v>2</v>
      </c>
      <c r="AY19" s="10">
        <f>IF(AW19&lt;7,"-",IFERROR(AX19/AW19,"-"))</f>
        <v>0.2857142857142857</v>
      </c>
      <c r="AZ19" s="76">
        <f>IFERROR(AVERAGE(AY19:AY28),"-")</f>
        <v>0.28571428571428564</v>
      </c>
      <c r="BA19" s="23">
        <v>7</v>
      </c>
      <c r="BB19" s="23">
        <v>2</v>
      </c>
      <c r="BC19" s="10">
        <f>IF(BA19&lt;7,"-",IFERROR(BB19/BA19,"-"))</f>
        <v>0.2857142857142857</v>
      </c>
      <c r="BD19" s="76">
        <f>IFERROR(AVERAGE(BC19:BC28),"-")</f>
        <v>0.28571428571428564</v>
      </c>
      <c r="BE19" s="4">
        <f>COUNTIF(F19:AJ19,"工")+COUNTIF(F19:AJ19,"休")</f>
        <v>28</v>
      </c>
      <c r="BF19" s="4">
        <f>COUNTIF(F19:AJ19,"休")</f>
        <v>8</v>
      </c>
      <c r="BG19" s="10">
        <f>IFERROR(BF19/BE19,"-")</f>
        <v>0.2857142857142857</v>
      </c>
      <c r="BH19" s="76">
        <f>IFERROR(AVERAGE(BG19:BG28),"-")</f>
        <v>0.28571428571428564</v>
      </c>
    </row>
    <row r="20" spans="4:72" ht="21" customHeight="1">
      <c r="D20" s="4"/>
      <c r="E20" s="4" t="s">
        <v>32</v>
      </c>
      <c r="F20" s="29" t="s">
        <v>5</v>
      </c>
      <c r="G20" s="29" t="s">
        <v>5</v>
      </c>
      <c r="H20" s="29" t="s">
        <v>30</v>
      </c>
      <c r="I20" s="29" t="s">
        <v>30</v>
      </c>
      <c r="J20" s="29" t="s">
        <v>30</v>
      </c>
      <c r="K20" s="29" t="s">
        <v>30</v>
      </c>
      <c r="L20" s="29" t="s">
        <v>30</v>
      </c>
      <c r="M20" s="29" t="s">
        <v>5</v>
      </c>
      <c r="N20" s="29" t="s">
        <v>30</v>
      </c>
      <c r="O20" s="29" t="s">
        <v>30</v>
      </c>
      <c r="P20" s="29" t="s">
        <v>30</v>
      </c>
      <c r="Q20" s="29" t="s">
        <v>30</v>
      </c>
      <c r="R20" s="29" t="s">
        <v>5</v>
      </c>
      <c r="S20" s="29" t="s">
        <v>30</v>
      </c>
      <c r="T20" s="29" t="s">
        <v>5</v>
      </c>
      <c r="U20" s="29" t="s">
        <v>30</v>
      </c>
      <c r="V20" s="29" t="s">
        <v>30</v>
      </c>
      <c r="W20" s="29" t="s">
        <v>30</v>
      </c>
      <c r="X20" s="29" t="s">
        <v>30</v>
      </c>
      <c r="Y20" s="29" t="s">
        <v>30</v>
      </c>
      <c r="Z20" s="29" t="s">
        <v>5</v>
      </c>
      <c r="AA20" s="29" t="s">
        <v>5</v>
      </c>
      <c r="AB20" s="29" t="s">
        <v>30</v>
      </c>
      <c r="AC20" s="29" t="s">
        <v>30</v>
      </c>
      <c r="AD20" s="29" t="s">
        <v>30</v>
      </c>
      <c r="AE20" s="29" t="s">
        <v>30</v>
      </c>
      <c r="AF20" s="29" t="s">
        <v>5</v>
      </c>
      <c r="AG20" s="29" t="s">
        <v>30</v>
      </c>
      <c r="AH20" s="29"/>
      <c r="AI20" s="29"/>
      <c r="AJ20" s="29"/>
      <c r="AK20" s="23">
        <v>0</v>
      </c>
      <c r="AL20" s="23">
        <v>0</v>
      </c>
      <c r="AM20" s="10" t="str">
        <f t="shared" ref="AM20:AM28" si="4">IF(AK20&lt;7,"-",IFERROR(AL20/AK20,"-"))</f>
        <v>-</v>
      </c>
      <c r="AN20" s="76"/>
      <c r="AO20" s="29">
        <f t="shared" ref="AO20:AO28" si="5">AP20+COUNTIFS(F$13:AJ$13,WEEKNUM(F$16,2)+1,F20:AJ20,"工")</f>
        <v>7</v>
      </c>
      <c r="AP20" s="29">
        <f t="shared" ref="AP20:AP28" si="6">IFERROR(COUNTIFS(F$13:AJ$13,WEEKNUM(F$16,2)+1,F20:AJ20,"休"),"-")</f>
        <v>2</v>
      </c>
      <c r="AQ20" s="10">
        <f t="shared" ref="AQ20:AQ28" si="7">IF(AO20&lt;7,"-",IFERROR(AP20/AO20,"-"))</f>
        <v>0.2857142857142857</v>
      </c>
      <c r="AR20" s="76"/>
      <c r="AS20" s="29">
        <f t="shared" ref="AS20:AS28" si="8">AT20+COUNTIFS(F$13:AJ$13,WEEKNUM(F$16,2)+2,F20:AJ20,"工")</f>
        <v>7</v>
      </c>
      <c r="AT20" s="29">
        <f t="shared" ref="AT20:AT28" si="9">IFERROR(COUNTIFS(F$13:AJ$13,WEEKNUM(F$16,2)+2,F20:AJ20,"休"),"-")</f>
        <v>2</v>
      </c>
      <c r="AU20" s="10">
        <f t="shared" ref="AU20:AU28" si="10">IF(AS20&lt;7,"-",IFERROR(AT20/AS20,"-"))</f>
        <v>0.2857142857142857</v>
      </c>
      <c r="AV20" s="76"/>
      <c r="AW20" s="29">
        <f t="shared" ref="AW20:AW28" si="11">AX20+COUNTIFS(F$13:AJ$13,WEEKNUM(F$16,2)+3,F20:AJ20,"工")</f>
        <v>7</v>
      </c>
      <c r="AX20" s="29">
        <f t="shared" ref="AX20:AX28" si="12">IFERROR(COUNTIFS(F$13:AJ$13,WEEKNUM(F$16,2)+3,F20:AJ20,"休"),"-")</f>
        <v>2</v>
      </c>
      <c r="AY20" s="10">
        <f t="shared" ref="AY20:AY28" si="13">IF(AW20&lt;7,"-",IFERROR(AX20/AW20,"-"))</f>
        <v>0.2857142857142857</v>
      </c>
      <c r="AZ20" s="76"/>
      <c r="BA20" s="23">
        <v>7</v>
      </c>
      <c r="BB20" s="23">
        <v>2</v>
      </c>
      <c r="BC20" s="10">
        <f t="shared" ref="BC20:BC28" si="14">IF(BA20&lt;7,"-",IFERROR(BB20/BA20,"-"))</f>
        <v>0.2857142857142857</v>
      </c>
      <c r="BD20" s="76"/>
      <c r="BE20" s="4">
        <f t="shared" ref="BE20:BE28" si="15">COUNTIF(F20:AJ20,"工")+COUNTIF(F20:AJ20,"休")</f>
        <v>28</v>
      </c>
      <c r="BF20" s="4">
        <f t="shared" ref="BF20:BF28" si="16">COUNTIF(F20:AJ20,"休")</f>
        <v>8</v>
      </c>
      <c r="BG20" s="10">
        <f t="shared" ref="BG20:BG28" si="17">IFERROR(BF20/BE20,"-")</f>
        <v>0.2857142857142857</v>
      </c>
      <c r="BH20" s="76"/>
      <c r="BJ20" ph="1"/>
      <c r="BL20" ph="1"/>
      <c r="BN20" ph="1"/>
      <c r="BP20" ph="1"/>
      <c r="BR20" ph="1"/>
      <c r="BT20" ph="1"/>
    </row>
    <row r="21" spans="4:72" ht="21" customHeight="1">
      <c r="D21" s="4"/>
      <c r="E21" s="4" t="s">
        <v>33</v>
      </c>
      <c r="F21" s="29" t="s">
        <v>5</v>
      </c>
      <c r="G21" s="29" t="s">
        <v>5</v>
      </c>
      <c r="H21" s="29" t="s">
        <v>30</v>
      </c>
      <c r="I21" s="29" t="s">
        <v>30</v>
      </c>
      <c r="J21" s="29" t="s">
        <v>30</v>
      </c>
      <c r="K21" s="29" t="s">
        <v>30</v>
      </c>
      <c r="L21" s="29" t="s">
        <v>30</v>
      </c>
      <c r="M21" s="29" t="s">
        <v>5</v>
      </c>
      <c r="N21" s="29" t="s">
        <v>30</v>
      </c>
      <c r="O21" s="29" t="s">
        <v>30</v>
      </c>
      <c r="P21" s="29" t="s">
        <v>30</v>
      </c>
      <c r="Q21" s="29" t="s">
        <v>5</v>
      </c>
      <c r="R21" s="29" t="s">
        <v>30</v>
      </c>
      <c r="S21" s="29" t="s">
        <v>30</v>
      </c>
      <c r="T21" s="29" t="s">
        <v>5</v>
      </c>
      <c r="U21" s="29" t="s">
        <v>30</v>
      </c>
      <c r="V21" s="29" t="s">
        <v>30</v>
      </c>
      <c r="W21" s="29" t="s">
        <v>30</v>
      </c>
      <c r="X21" s="29" t="s">
        <v>30</v>
      </c>
      <c r="Y21" s="29" t="s">
        <v>5</v>
      </c>
      <c r="Z21" s="29" t="s">
        <v>30</v>
      </c>
      <c r="AA21" s="29" t="s">
        <v>5</v>
      </c>
      <c r="AB21" s="29" t="s">
        <v>30</v>
      </c>
      <c r="AC21" s="29" t="s">
        <v>30</v>
      </c>
      <c r="AD21" s="29" t="s">
        <v>30</v>
      </c>
      <c r="AE21" s="29" t="s">
        <v>5</v>
      </c>
      <c r="AF21" s="29" t="s">
        <v>30</v>
      </c>
      <c r="AG21" s="29" t="s">
        <v>30</v>
      </c>
      <c r="AH21" s="29"/>
      <c r="AI21" s="29"/>
      <c r="AJ21" s="29"/>
      <c r="AK21" s="23">
        <v>0</v>
      </c>
      <c r="AL21" s="23">
        <v>0</v>
      </c>
      <c r="AM21" s="10" t="str">
        <f t="shared" si="4"/>
        <v>-</v>
      </c>
      <c r="AN21" s="76"/>
      <c r="AO21" s="29">
        <f t="shared" si="5"/>
        <v>7</v>
      </c>
      <c r="AP21" s="29">
        <f t="shared" si="6"/>
        <v>2</v>
      </c>
      <c r="AQ21" s="10">
        <f t="shared" si="7"/>
        <v>0.2857142857142857</v>
      </c>
      <c r="AR21" s="76"/>
      <c r="AS21" s="29">
        <f t="shared" si="8"/>
        <v>7</v>
      </c>
      <c r="AT21" s="29">
        <f t="shared" si="9"/>
        <v>2</v>
      </c>
      <c r="AU21" s="10">
        <f t="shared" si="10"/>
        <v>0.2857142857142857</v>
      </c>
      <c r="AV21" s="76"/>
      <c r="AW21" s="29">
        <f t="shared" si="11"/>
        <v>7</v>
      </c>
      <c r="AX21" s="29">
        <f t="shared" si="12"/>
        <v>2</v>
      </c>
      <c r="AY21" s="10">
        <f t="shared" si="13"/>
        <v>0.2857142857142857</v>
      </c>
      <c r="AZ21" s="76"/>
      <c r="BA21" s="23">
        <v>7</v>
      </c>
      <c r="BB21" s="23">
        <v>2</v>
      </c>
      <c r="BC21" s="10">
        <f t="shared" si="14"/>
        <v>0.2857142857142857</v>
      </c>
      <c r="BD21" s="76"/>
      <c r="BE21" s="4">
        <f t="shared" si="15"/>
        <v>28</v>
      </c>
      <c r="BF21" s="4">
        <f t="shared" si="16"/>
        <v>8</v>
      </c>
      <c r="BG21" s="10">
        <f t="shared" si="17"/>
        <v>0.2857142857142857</v>
      </c>
      <c r="BH21" s="76"/>
      <c r="BJ21" ph="1"/>
      <c r="BL21" ph="1"/>
      <c r="BN21" ph="1"/>
      <c r="BP21" ph="1"/>
      <c r="BR21" ph="1"/>
      <c r="BT21" ph="1"/>
    </row>
    <row r="22" spans="4:72" ht="21" customHeight="1">
      <c r="D22" s="4" t="s">
        <v>3</v>
      </c>
      <c r="E22" s="4" t="s">
        <v>34</v>
      </c>
      <c r="F22" s="29" t="s">
        <v>5</v>
      </c>
      <c r="G22" s="29" t="s">
        <v>5</v>
      </c>
      <c r="H22" s="29" t="s">
        <v>30</v>
      </c>
      <c r="I22" s="29" t="s">
        <v>30</v>
      </c>
      <c r="J22" s="29" t="s">
        <v>30</v>
      </c>
      <c r="K22" s="29" t="s">
        <v>30</v>
      </c>
      <c r="L22" s="29" t="s">
        <v>30</v>
      </c>
      <c r="M22" s="29" t="s">
        <v>5</v>
      </c>
      <c r="N22" s="29" t="s">
        <v>30</v>
      </c>
      <c r="O22" s="29" t="s">
        <v>30</v>
      </c>
      <c r="P22" s="29" t="s">
        <v>5</v>
      </c>
      <c r="Q22" s="29" t="s">
        <v>30</v>
      </c>
      <c r="R22" s="29" t="s">
        <v>30</v>
      </c>
      <c r="S22" s="29" t="s">
        <v>30</v>
      </c>
      <c r="T22" s="29" t="s">
        <v>5</v>
      </c>
      <c r="U22" s="29" t="s">
        <v>30</v>
      </c>
      <c r="V22" s="29" t="s">
        <v>30</v>
      </c>
      <c r="W22" s="29" t="s">
        <v>30</v>
      </c>
      <c r="X22" s="29" t="s">
        <v>5</v>
      </c>
      <c r="Y22" s="29" t="s">
        <v>30</v>
      </c>
      <c r="Z22" s="29" t="s">
        <v>30</v>
      </c>
      <c r="AA22" s="29" t="s">
        <v>5</v>
      </c>
      <c r="AB22" s="29" t="s">
        <v>30</v>
      </c>
      <c r="AC22" s="29" t="s">
        <v>30</v>
      </c>
      <c r="AD22" s="29" t="s">
        <v>5</v>
      </c>
      <c r="AE22" s="29" t="s">
        <v>30</v>
      </c>
      <c r="AF22" s="29" t="s">
        <v>30</v>
      </c>
      <c r="AG22" s="29" t="s">
        <v>30</v>
      </c>
      <c r="AH22" s="29"/>
      <c r="AI22" s="29"/>
      <c r="AJ22" s="29"/>
      <c r="AK22" s="23">
        <v>0</v>
      </c>
      <c r="AL22" s="23">
        <v>0</v>
      </c>
      <c r="AM22" s="10" t="str">
        <f t="shared" si="4"/>
        <v>-</v>
      </c>
      <c r="AN22" s="76"/>
      <c r="AO22" s="29">
        <f t="shared" si="5"/>
        <v>7</v>
      </c>
      <c r="AP22" s="29">
        <f t="shared" si="6"/>
        <v>2</v>
      </c>
      <c r="AQ22" s="10">
        <f t="shared" si="7"/>
        <v>0.2857142857142857</v>
      </c>
      <c r="AR22" s="76"/>
      <c r="AS22" s="29">
        <f t="shared" si="8"/>
        <v>7</v>
      </c>
      <c r="AT22" s="29">
        <f t="shared" si="9"/>
        <v>2</v>
      </c>
      <c r="AU22" s="10">
        <f t="shared" si="10"/>
        <v>0.2857142857142857</v>
      </c>
      <c r="AV22" s="76"/>
      <c r="AW22" s="29">
        <f t="shared" si="11"/>
        <v>7</v>
      </c>
      <c r="AX22" s="29">
        <f t="shared" si="12"/>
        <v>2</v>
      </c>
      <c r="AY22" s="10">
        <f t="shared" si="13"/>
        <v>0.2857142857142857</v>
      </c>
      <c r="AZ22" s="76"/>
      <c r="BA22" s="23">
        <v>7</v>
      </c>
      <c r="BB22" s="23">
        <v>2</v>
      </c>
      <c r="BC22" s="10">
        <f t="shared" si="14"/>
        <v>0.2857142857142857</v>
      </c>
      <c r="BD22" s="76"/>
      <c r="BE22" s="4">
        <f t="shared" si="15"/>
        <v>28</v>
      </c>
      <c r="BF22" s="4">
        <f t="shared" si="16"/>
        <v>8</v>
      </c>
      <c r="BG22" s="10">
        <f t="shared" si="17"/>
        <v>0.2857142857142857</v>
      </c>
      <c r="BH22" s="76"/>
      <c r="BJ22" ph="1"/>
      <c r="BL22" ph="1"/>
      <c r="BN22" ph="1"/>
      <c r="BP22" ph="1"/>
      <c r="BR22" ph="1"/>
      <c r="BT22" ph="1"/>
    </row>
    <row r="23" spans="4:72" ht="21" customHeight="1">
      <c r="D23" s="4"/>
      <c r="E23" s="4" t="s">
        <v>35</v>
      </c>
      <c r="F23" s="29" t="s">
        <v>5</v>
      </c>
      <c r="G23" s="29" t="s">
        <v>5</v>
      </c>
      <c r="H23" s="29" t="s">
        <v>30</v>
      </c>
      <c r="I23" s="29" t="s">
        <v>30</v>
      </c>
      <c r="J23" s="29" t="s">
        <v>30</v>
      </c>
      <c r="K23" s="29" t="s">
        <v>30</v>
      </c>
      <c r="L23" s="29" t="s">
        <v>30</v>
      </c>
      <c r="M23" s="29" t="s">
        <v>5</v>
      </c>
      <c r="N23" s="29" t="s">
        <v>30</v>
      </c>
      <c r="O23" s="29" t="s">
        <v>30</v>
      </c>
      <c r="P23" s="29" t="s">
        <v>30</v>
      </c>
      <c r="Q23" s="29" t="s">
        <v>5</v>
      </c>
      <c r="R23" s="29" t="s">
        <v>30</v>
      </c>
      <c r="S23" s="29" t="s">
        <v>30</v>
      </c>
      <c r="T23" s="29" t="s">
        <v>5</v>
      </c>
      <c r="U23" s="29" t="s">
        <v>30</v>
      </c>
      <c r="V23" s="29" t="s">
        <v>30</v>
      </c>
      <c r="W23" s="29" t="s">
        <v>30</v>
      </c>
      <c r="X23" s="29" t="s">
        <v>30</v>
      </c>
      <c r="Y23" s="29" t="s">
        <v>5</v>
      </c>
      <c r="Z23" s="29" t="s">
        <v>30</v>
      </c>
      <c r="AA23" s="29" t="s">
        <v>5</v>
      </c>
      <c r="AB23" s="29" t="s">
        <v>30</v>
      </c>
      <c r="AC23" s="29" t="s">
        <v>30</v>
      </c>
      <c r="AD23" s="29" t="s">
        <v>30</v>
      </c>
      <c r="AE23" s="29" t="s">
        <v>5</v>
      </c>
      <c r="AF23" s="29" t="s">
        <v>30</v>
      </c>
      <c r="AG23" s="29" t="s">
        <v>30</v>
      </c>
      <c r="AH23" s="29"/>
      <c r="AI23" s="29"/>
      <c r="AJ23" s="29"/>
      <c r="AK23" s="23">
        <v>0</v>
      </c>
      <c r="AL23" s="23">
        <v>0</v>
      </c>
      <c r="AM23" s="10" t="str">
        <f t="shared" si="4"/>
        <v>-</v>
      </c>
      <c r="AN23" s="76"/>
      <c r="AO23" s="29">
        <f t="shared" si="5"/>
        <v>7</v>
      </c>
      <c r="AP23" s="29">
        <f t="shared" si="6"/>
        <v>2</v>
      </c>
      <c r="AQ23" s="10">
        <f t="shared" si="7"/>
        <v>0.2857142857142857</v>
      </c>
      <c r="AR23" s="76"/>
      <c r="AS23" s="29">
        <f t="shared" si="8"/>
        <v>7</v>
      </c>
      <c r="AT23" s="29">
        <f t="shared" si="9"/>
        <v>2</v>
      </c>
      <c r="AU23" s="10">
        <f t="shared" si="10"/>
        <v>0.2857142857142857</v>
      </c>
      <c r="AV23" s="76"/>
      <c r="AW23" s="29">
        <f t="shared" si="11"/>
        <v>7</v>
      </c>
      <c r="AX23" s="29">
        <f t="shared" si="12"/>
        <v>2</v>
      </c>
      <c r="AY23" s="10">
        <f t="shared" si="13"/>
        <v>0.2857142857142857</v>
      </c>
      <c r="AZ23" s="76"/>
      <c r="BA23" s="23">
        <v>7</v>
      </c>
      <c r="BB23" s="23">
        <v>2</v>
      </c>
      <c r="BC23" s="10">
        <f t="shared" si="14"/>
        <v>0.2857142857142857</v>
      </c>
      <c r="BD23" s="76"/>
      <c r="BE23" s="4">
        <f t="shared" si="15"/>
        <v>28</v>
      </c>
      <c r="BF23" s="4">
        <f t="shared" si="16"/>
        <v>8</v>
      </c>
      <c r="BG23" s="10">
        <f t="shared" si="17"/>
        <v>0.2857142857142857</v>
      </c>
      <c r="BH23" s="76"/>
      <c r="BJ23" ph="1"/>
      <c r="BL23" ph="1"/>
      <c r="BN23" ph="1"/>
      <c r="BP23" ph="1"/>
      <c r="BR23" ph="1"/>
      <c r="BT23" ph="1"/>
    </row>
    <row r="24" spans="4:72" ht="21" customHeight="1">
      <c r="D24" s="4"/>
      <c r="E24" s="4" t="s">
        <v>36</v>
      </c>
      <c r="F24" s="29" t="s">
        <v>5</v>
      </c>
      <c r="G24" s="29" t="s">
        <v>5</v>
      </c>
      <c r="H24" s="29" t="s">
        <v>30</v>
      </c>
      <c r="I24" s="29" t="s">
        <v>30</v>
      </c>
      <c r="J24" s="29" t="s">
        <v>30</v>
      </c>
      <c r="K24" s="29" t="s">
        <v>30</v>
      </c>
      <c r="L24" s="29" t="s">
        <v>30</v>
      </c>
      <c r="M24" s="29" t="s">
        <v>5</v>
      </c>
      <c r="N24" s="29" t="s">
        <v>30</v>
      </c>
      <c r="O24" s="29" t="s">
        <v>30</v>
      </c>
      <c r="P24" s="29" t="s">
        <v>30</v>
      </c>
      <c r="Q24" s="29" t="s">
        <v>30</v>
      </c>
      <c r="R24" s="29" t="s">
        <v>5</v>
      </c>
      <c r="S24" s="29" t="s">
        <v>30</v>
      </c>
      <c r="T24" s="29" t="s">
        <v>5</v>
      </c>
      <c r="U24" s="29" t="s">
        <v>30</v>
      </c>
      <c r="V24" s="29" t="s">
        <v>30</v>
      </c>
      <c r="W24" s="29" t="s">
        <v>30</v>
      </c>
      <c r="X24" s="29" t="s">
        <v>5</v>
      </c>
      <c r="Y24" s="29" t="s">
        <v>30</v>
      </c>
      <c r="Z24" s="29" t="s">
        <v>30</v>
      </c>
      <c r="AA24" s="29" t="s">
        <v>5</v>
      </c>
      <c r="AB24" s="29" t="s">
        <v>30</v>
      </c>
      <c r="AC24" s="29" t="s">
        <v>30</v>
      </c>
      <c r="AD24" s="29" t="s">
        <v>30</v>
      </c>
      <c r="AE24" s="29" t="s">
        <v>30</v>
      </c>
      <c r="AF24" s="29" t="s">
        <v>5</v>
      </c>
      <c r="AG24" s="29" t="s">
        <v>30</v>
      </c>
      <c r="AH24" s="29"/>
      <c r="AI24" s="29"/>
      <c r="AJ24" s="29"/>
      <c r="AK24" s="23">
        <v>0</v>
      </c>
      <c r="AL24" s="23">
        <v>0</v>
      </c>
      <c r="AM24" s="10" t="str">
        <f t="shared" si="4"/>
        <v>-</v>
      </c>
      <c r="AN24" s="76"/>
      <c r="AO24" s="29">
        <f t="shared" si="5"/>
        <v>7</v>
      </c>
      <c r="AP24" s="29">
        <f t="shared" si="6"/>
        <v>2</v>
      </c>
      <c r="AQ24" s="10">
        <f t="shared" si="7"/>
        <v>0.2857142857142857</v>
      </c>
      <c r="AR24" s="76"/>
      <c r="AS24" s="29">
        <f t="shared" si="8"/>
        <v>7</v>
      </c>
      <c r="AT24" s="29">
        <f t="shared" si="9"/>
        <v>2</v>
      </c>
      <c r="AU24" s="10">
        <f t="shared" si="10"/>
        <v>0.2857142857142857</v>
      </c>
      <c r="AV24" s="76"/>
      <c r="AW24" s="29">
        <f t="shared" si="11"/>
        <v>7</v>
      </c>
      <c r="AX24" s="29">
        <f t="shared" si="12"/>
        <v>2</v>
      </c>
      <c r="AY24" s="10">
        <f t="shared" si="13"/>
        <v>0.2857142857142857</v>
      </c>
      <c r="AZ24" s="76"/>
      <c r="BA24" s="23">
        <v>7</v>
      </c>
      <c r="BB24" s="23">
        <v>2</v>
      </c>
      <c r="BC24" s="10">
        <f t="shared" si="14"/>
        <v>0.2857142857142857</v>
      </c>
      <c r="BD24" s="76"/>
      <c r="BE24" s="4">
        <f t="shared" si="15"/>
        <v>28</v>
      </c>
      <c r="BF24" s="4">
        <f t="shared" si="16"/>
        <v>8</v>
      </c>
      <c r="BG24" s="10">
        <f t="shared" si="17"/>
        <v>0.2857142857142857</v>
      </c>
      <c r="BH24" s="76"/>
      <c r="BJ24" ph="1"/>
      <c r="BL24" ph="1"/>
      <c r="BN24" ph="1"/>
      <c r="BP24" ph="1"/>
      <c r="BR24" ph="1"/>
      <c r="BT24" ph="1"/>
    </row>
    <row r="25" spans="4:72" ht="21" customHeight="1">
      <c r="D25" s="4" t="s">
        <v>4</v>
      </c>
      <c r="E25" s="4" t="s">
        <v>32</v>
      </c>
      <c r="F25" s="29" t="s">
        <v>5</v>
      </c>
      <c r="G25" s="29" t="s">
        <v>5</v>
      </c>
      <c r="H25" s="29" t="s">
        <v>30</v>
      </c>
      <c r="I25" s="29" t="s">
        <v>30</v>
      </c>
      <c r="J25" s="29" t="s">
        <v>30</v>
      </c>
      <c r="K25" s="29" t="s">
        <v>30</v>
      </c>
      <c r="L25" s="29" t="s">
        <v>30</v>
      </c>
      <c r="M25" s="29" t="s">
        <v>5</v>
      </c>
      <c r="N25" s="29" t="s">
        <v>30</v>
      </c>
      <c r="O25" s="29" t="s">
        <v>30</v>
      </c>
      <c r="P25" s="29" t="s">
        <v>30</v>
      </c>
      <c r="Q25" s="29" t="s">
        <v>30</v>
      </c>
      <c r="R25" s="29" t="s">
        <v>30</v>
      </c>
      <c r="S25" s="29" t="s">
        <v>5</v>
      </c>
      <c r="T25" s="29" t="s">
        <v>5</v>
      </c>
      <c r="U25" s="29" t="s">
        <v>30</v>
      </c>
      <c r="V25" s="29" t="s">
        <v>30</v>
      </c>
      <c r="W25" s="29" t="s">
        <v>5</v>
      </c>
      <c r="X25" s="29" t="s">
        <v>30</v>
      </c>
      <c r="Y25" s="29" t="s">
        <v>30</v>
      </c>
      <c r="Z25" s="29" t="s">
        <v>30</v>
      </c>
      <c r="AA25" s="29" t="s">
        <v>5</v>
      </c>
      <c r="AB25" s="29" t="s">
        <v>30</v>
      </c>
      <c r="AC25" s="29" t="s">
        <v>30</v>
      </c>
      <c r="AD25" s="29" t="s">
        <v>30</v>
      </c>
      <c r="AE25" s="29" t="s">
        <v>30</v>
      </c>
      <c r="AF25" s="29" t="s">
        <v>30</v>
      </c>
      <c r="AG25" s="29" t="s">
        <v>5</v>
      </c>
      <c r="AH25" s="29"/>
      <c r="AI25" s="29"/>
      <c r="AJ25" s="29"/>
      <c r="AK25" s="23">
        <v>0</v>
      </c>
      <c r="AL25" s="23">
        <v>0</v>
      </c>
      <c r="AM25" s="10" t="str">
        <f t="shared" si="4"/>
        <v>-</v>
      </c>
      <c r="AN25" s="76"/>
      <c r="AO25" s="29">
        <f t="shared" si="5"/>
        <v>7</v>
      </c>
      <c r="AP25" s="29">
        <f t="shared" si="6"/>
        <v>2</v>
      </c>
      <c r="AQ25" s="10">
        <f t="shared" si="7"/>
        <v>0.2857142857142857</v>
      </c>
      <c r="AR25" s="76"/>
      <c r="AS25" s="29">
        <f t="shared" si="8"/>
        <v>7</v>
      </c>
      <c r="AT25" s="29">
        <f t="shared" si="9"/>
        <v>2</v>
      </c>
      <c r="AU25" s="10">
        <f t="shared" si="10"/>
        <v>0.2857142857142857</v>
      </c>
      <c r="AV25" s="76"/>
      <c r="AW25" s="29">
        <f t="shared" si="11"/>
        <v>7</v>
      </c>
      <c r="AX25" s="29">
        <f t="shared" si="12"/>
        <v>2</v>
      </c>
      <c r="AY25" s="10">
        <f t="shared" si="13"/>
        <v>0.2857142857142857</v>
      </c>
      <c r="AZ25" s="76"/>
      <c r="BA25" s="23">
        <v>7</v>
      </c>
      <c r="BB25" s="23">
        <v>2</v>
      </c>
      <c r="BC25" s="10">
        <f t="shared" si="14"/>
        <v>0.2857142857142857</v>
      </c>
      <c r="BD25" s="76"/>
      <c r="BE25" s="4">
        <f t="shared" si="15"/>
        <v>28</v>
      </c>
      <c r="BF25" s="4">
        <f t="shared" si="16"/>
        <v>8</v>
      </c>
      <c r="BG25" s="10">
        <f t="shared" si="17"/>
        <v>0.2857142857142857</v>
      </c>
      <c r="BH25" s="76"/>
      <c r="BJ25" ph="1"/>
      <c r="BL25" ph="1"/>
      <c r="BN25" ph="1"/>
      <c r="BP25" ph="1"/>
      <c r="BR25" ph="1"/>
      <c r="BT25" ph="1"/>
    </row>
    <row r="26" spans="4:72" ht="21" customHeight="1">
      <c r="D26" s="4"/>
      <c r="E26" s="4"/>
      <c r="F26" s="29"/>
      <c r="G26" s="29"/>
      <c r="H26" s="29"/>
      <c r="I26" s="29"/>
      <c r="J26" s="29"/>
      <c r="K26" s="29"/>
      <c r="L26" s="29"/>
      <c r="M26" s="29"/>
      <c r="N26" s="29"/>
      <c r="O26" s="29"/>
      <c r="P26" s="29"/>
      <c r="Q26" s="29"/>
      <c r="R26" s="29"/>
      <c r="S26" s="29"/>
      <c r="T26" s="29"/>
      <c r="U26" s="29"/>
      <c r="V26" s="29"/>
      <c r="W26" s="29"/>
      <c r="X26" s="29"/>
      <c r="Y26" s="29"/>
      <c r="Z26" s="29"/>
      <c r="AA26" s="29"/>
      <c r="AB26" s="29"/>
      <c r="AC26" s="29"/>
      <c r="AD26" s="29"/>
      <c r="AE26" s="29"/>
      <c r="AF26" s="29"/>
      <c r="AG26" s="29"/>
      <c r="AH26" s="29"/>
      <c r="AI26" s="29"/>
      <c r="AJ26" s="29"/>
      <c r="AK26" s="23">
        <v>0</v>
      </c>
      <c r="AL26" s="23">
        <v>0</v>
      </c>
      <c r="AM26" s="10" t="str">
        <f t="shared" si="4"/>
        <v>-</v>
      </c>
      <c r="AN26" s="76"/>
      <c r="AO26" s="29">
        <f t="shared" si="5"/>
        <v>0</v>
      </c>
      <c r="AP26" s="29">
        <f t="shared" si="6"/>
        <v>0</v>
      </c>
      <c r="AQ26" s="10" t="str">
        <f t="shared" si="7"/>
        <v>-</v>
      </c>
      <c r="AR26" s="76"/>
      <c r="AS26" s="29">
        <f t="shared" si="8"/>
        <v>0</v>
      </c>
      <c r="AT26" s="29">
        <f t="shared" si="9"/>
        <v>0</v>
      </c>
      <c r="AU26" s="10" t="str">
        <f t="shared" si="10"/>
        <v>-</v>
      </c>
      <c r="AV26" s="76"/>
      <c r="AW26" s="29">
        <f t="shared" si="11"/>
        <v>0</v>
      </c>
      <c r="AX26" s="29">
        <f t="shared" si="12"/>
        <v>0</v>
      </c>
      <c r="AY26" s="10" t="str">
        <f t="shared" si="13"/>
        <v>-</v>
      </c>
      <c r="AZ26" s="76"/>
      <c r="BA26" s="23">
        <v>0</v>
      </c>
      <c r="BB26" s="23">
        <v>0</v>
      </c>
      <c r="BC26" s="10" t="str">
        <f t="shared" si="14"/>
        <v>-</v>
      </c>
      <c r="BD26" s="76"/>
      <c r="BE26" s="4">
        <f t="shared" si="15"/>
        <v>0</v>
      </c>
      <c r="BF26" s="4">
        <f t="shared" si="16"/>
        <v>0</v>
      </c>
      <c r="BG26" s="10" t="str">
        <f t="shared" si="17"/>
        <v>-</v>
      </c>
      <c r="BH26" s="76"/>
      <c r="BJ26" ph="1"/>
      <c r="BL26" ph="1"/>
      <c r="BN26" ph="1"/>
      <c r="BP26" ph="1"/>
      <c r="BR26" ph="1"/>
      <c r="BT26" ph="1"/>
    </row>
    <row r="27" spans="4:72" ht="21" customHeight="1">
      <c r="D27" s="4"/>
      <c r="E27" s="4"/>
      <c r="F27" s="29"/>
      <c r="G27" s="29"/>
      <c r="H27" s="29"/>
      <c r="I27" s="29"/>
      <c r="J27" s="29"/>
      <c r="K27" s="29"/>
      <c r="L27" s="29"/>
      <c r="M27" s="29"/>
      <c r="N27" s="29"/>
      <c r="O27" s="29"/>
      <c r="P27" s="29"/>
      <c r="Q27" s="29"/>
      <c r="R27" s="29"/>
      <c r="S27" s="29"/>
      <c r="T27" s="29"/>
      <c r="U27" s="29"/>
      <c r="V27" s="29"/>
      <c r="W27" s="29"/>
      <c r="X27" s="29"/>
      <c r="Y27" s="29"/>
      <c r="Z27" s="29"/>
      <c r="AA27" s="29"/>
      <c r="AB27" s="29"/>
      <c r="AC27" s="29"/>
      <c r="AD27" s="29"/>
      <c r="AE27" s="29"/>
      <c r="AF27" s="29"/>
      <c r="AG27" s="29"/>
      <c r="AH27" s="29"/>
      <c r="AI27" s="29"/>
      <c r="AJ27" s="29"/>
      <c r="AK27" s="23">
        <v>0</v>
      </c>
      <c r="AL27" s="23">
        <v>0</v>
      </c>
      <c r="AM27" s="10" t="str">
        <f t="shared" si="4"/>
        <v>-</v>
      </c>
      <c r="AN27" s="76"/>
      <c r="AO27" s="29">
        <f t="shared" si="5"/>
        <v>0</v>
      </c>
      <c r="AP27" s="29">
        <f t="shared" si="6"/>
        <v>0</v>
      </c>
      <c r="AQ27" s="10" t="str">
        <f t="shared" si="7"/>
        <v>-</v>
      </c>
      <c r="AR27" s="76"/>
      <c r="AS27" s="29">
        <f t="shared" si="8"/>
        <v>0</v>
      </c>
      <c r="AT27" s="29">
        <f t="shared" si="9"/>
        <v>0</v>
      </c>
      <c r="AU27" s="10" t="str">
        <f t="shared" si="10"/>
        <v>-</v>
      </c>
      <c r="AV27" s="76"/>
      <c r="AW27" s="29">
        <f t="shared" si="11"/>
        <v>0</v>
      </c>
      <c r="AX27" s="29">
        <f t="shared" si="12"/>
        <v>0</v>
      </c>
      <c r="AY27" s="10" t="str">
        <f t="shared" si="13"/>
        <v>-</v>
      </c>
      <c r="AZ27" s="76"/>
      <c r="BA27" s="23">
        <v>0</v>
      </c>
      <c r="BB27" s="23">
        <v>0</v>
      </c>
      <c r="BC27" s="10" t="str">
        <f t="shared" si="14"/>
        <v>-</v>
      </c>
      <c r="BD27" s="76"/>
      <c r="BE27" s="4">
        <f t="shared" si="15"/>
        <v>0</v>
      </c>
      <c r="BF27" s="4">
        <f t="shared" si="16"/>
        <v>0</v>
      </c>
      <c r="BG27" s="10" t="str">
        <f t="shared" si="17"/>
        <v>-</v>
      </c>
      <c r="BH27" s="76"/>
      <c r="BJ27" ph="1"/>
      <c r="BL27" ph="1"/>
      <c r="BN27" ph="1"/>
      <c r="BP27" ph="1"/>
      <c r="BR27" ph="1"/>
      <c r="BT27" ph="1"/>
    </row>
    <row r="28" spans="4:72" ht="21.75" customHeight="1">
      <c r="D28" s="4"/>
      <c r="E28" s="4"/>
      <c r="F28" s="29"/>
      <c r="G28" s="29"/>
      <c r="H28" s="29"/>
      <c r="I28" s="29"/>
      <c r="J28" s="29"/>
      <c r="K28" s="29"/>
      <c r="L28" s="29"/>
      <c r="M28" s="29"/>
      <c r="N28" s="29"/>
      <c r="O28" s="29"/>
      <c r="P28" s="29"/>
      <c r="Q28" s="29"/>
      <c r="R28" s="29"/>
      <c r="S28" s="29"/>
      <c r="T28" s="29"/>
      <c r="U28" s="29"/>
      <c r="V28" s="29"/>
      <c r="W28" s="29"/>
      <c r="X28" s="29"/>
      <c r="Y28" s="29"/>
      <c r="Z28" s="29"/>
      <c r="AA28" s="29"/>
      <c r="AB28" s="29"/>
      <c r="AC28" s="29"/>
      <c r="AD28" s="29"/>
      <c r="AE28" s="29"/>
      <c r="AF28" s="29"/>
      <c r="AG28" s="29"/>
      <c r="AH28" s="29"/>
      <c r="AI28" s="29"/>
      <c r="AJ28" s="29"/>
      <c r="AK28" s="23">
        <v>0</v>
      </c>
      <c r="AL28" s="23">
        <v>0</v>
      </c>
      <c r="AM28" s="10" t="str">
        <f t="shared" si="4"/>
        <v>-</v>
      </c>
      <c r="AN28" s="76"/>
      <c r="AO28" s="29">
        <f t="shared" si="5"/>
        <v>0</v>
      </c>
      <c r="AP28" s="29">
        <f t="shared" si="6"/>
        <v>0</v>
      </c>
      <c r="AQ28" s="10" t="str">
        <f t="shared" si="7"/>
        <v>-</v>
      </c>
      <c r="AR28" s="76"/>
      <c r="AS28" s="29">
        <f t="shared" si="8"/>
        <v>0</v>
      </c>
      <c r="AT28" s="29">
        <f t="shared" si="9"/>
        <v>0</v>
      </c>
      <c r="AU28" s="10" t="str">
        <f t="shared" si="10"/>
        <v>-</v>
      </c>
      <c r="AV28" s="76"/>
      <c r="AW28" s="29">
        <f t="shared" si="11"/>
        <v>0</v>
      </c>
      <c r="AX28" s="29">
        <f t="shared" si="12"/>
        <v>0</v>
      </c>
      <c r="AY28" s="10" t="str">
        <f t="shared" si="13"/>
        <v>-</v>
      </c>
      <c r="AZ28" s="76"/>
      <c r="BA28" s="23">
        <v>0</v>
      </c>
      <c r="BB28" s="23">
        <v>0</v>
      </c>
      <c r="BC28" s="10" t="str">
        <f t="shared" si="14"/>
        <v>-</v>
      </c>
      <c r="BD28" s="76"/>
      <c r="BE28" s="4">
        <f t="shared" si="15"/>
        <v>0</v>
      </c>
      <c r="BF28" s="4">
        <f t="shared" si="16"/>
        <v>0</v>
      </c>
      <c r="BG28" s="10" t="str">
        <f t="shared" si="17"/>
        <v>-</v>
      </c>
      <c r="BH28" s="76"/>
      <c r="BJ28" ph="1"/>
      <c r="BL28" ph="1"/>
      <c r="BN28" ph="1"/>
      <c r="BP28" ph="1"/>
      <c r="BR28" ph="1"/>
      <c r="BT28" ph="1"/>
    </row>
    <row r="29" spans="4:72" ht="18">
      <c r="E29" s="2"/>
      <c r="F29" s="2"/>
      <c r="G29" s="2"/>
      <c r="H29" s="2"/>
      <c r="I29" s="2"/>
      <c r="J29" s="2"/>
      <c r="K29" s="2"/>
      <c r="L29" s="2"/>
      <c r="M29" s="2"/>
      <c r="N29" s="2"/>
      <c r="O29" s="2"/>
      <c r="P29" s="2"/>
      <c r="Q29" s="2"/>
      <c r="R29" s="2"/>
      <c r="S29" s="2"/>
      <c r="T29" s="2"/>
      <c r="U29" s="2"/>
      <c r="V29" s="2"/>
      <c r="W29" s="2"/>
      <c r="X29" s="2"/>
      <c r="Y29" s="2"/>
      <c r="Z29" s="2"/>
      <c r="AA29" s="2"/>
      <c r="AB29" s="2"/>
      <c r="AC29" s="2"/>
      <c r="AD29" s="2"/>
      <c r="AE29" s="2"/>
      <c r="AF29" s="2"/>
      <c r="AG29" s="2"/>
      <c r="AH29" s="2"/>
      <c r="AI29" s="2"/>
      <c r="AJ29" s="2"/>
      <c r="AK29" s="82" t="s">
        <v>39</v>
      </c>
      <c r="AL29" s="82"/>
      <c r="AM29" s="82"/>
      <c r="AN29" s="29" t="str">
        <f>IF(AN19="-",AN19,IF(AN19&gt;=0.285,"○","×"))</f>
        <v>-</v>
      </c>
      <c r="AO29" s="82" t="s">
        <v>39</v>
      </c>
      <c r="AP29" s="82"/>
      <c r="AQ29" s="82"/>
      <c r="AR29" s="29" t="str">
        <f>IF(AR19="-",AR19,IF(AR19&gt;=0.285,"○","×"))</f>
        <v>○</v>
      </c>
      <c r="AS29" s="82" t="s">
        <v>38</v>
      </c>
      <c r="AT29" s="82"/>
      <c r="AU29" s="82"/>
      <c r="AV29" s="29" t="str">
        <f t="shared" ref="AV29" si="18">IF(AV19="-",AV19,IF(AV19&gt;=0.285,"○","×"))</f>
        <v>○</v>
      </c>
      <c r="AW29" s="82" t="s">
        <v>38</v>
      </c>
      <c r="AX29" s="82"/>
      <c r="AY29" s="82"/>
      <c r="AZ29" s="29" t="str">
        <f t="shared" ref="AZ29" si="19">IF(AZ19="-",AZ19,IF(AZ19&gt;=0.285,"○","×"))</f>
        <v>○</v>
      </c>
      <c r="BA29" s="82" t="s">
        <v>38</v>
      </c>
      <c r="BB29" s="82"/>
      <c r="BC29" s="82"/>
      <c r="BD29" s="29" t="str">
        <f t="shared" ref="BD29:BH29" si="20">IF(BD19="-",BD19,IF(BD19&gt;=0.285,"○","×"))</f>
        <v>○</v>
      </c>
      <c r="BE29" s="82" t="s">
        <v>38</v>
      </c>
      <c r="BF29" s="82"/>
      <c r="BG29" s="82"/>
      <c r="BH29" s="40" t="str">
        <f t="shared" si="20"/>
        <v>○</v>
      </c>
    </row>
    <row r="30" spans="4:72" ht="18">
      <c r="E30" s="2"/>
      <c r="F30" s="2"/>
      <c r="G30" s="2"/>
      <c r="H30" s="2"/>
      <c r="I30" s="2"/>
      <c r="J30" s="2"/>
      <c r="K30" s="2"/>
      <c r="L30" s="2"/>
      <c r="M30" s="2"/>
      <c r="N30" s="2"/>
      <c r="O30" s="2"/>
      <c r="P30" s="2"/>
      <c r="Q30" s="2"/>
      <c r="R30" s="2"/>
      <c r="S30" s="2"/>
      <c r="T30" s="2"/>
      <c r="U30" s="2"/>
      <c r="V30" s="2"/>
      <c r="W30" s="2"/>
      <c r="X30" s="2"/>
      <c r="Y30" s="2"/>
      <c r="Z30" s="2"/>
      <c r="AA30" s="2"/>
      <c r="AB30" s="2"/>
      <c r="AC30" s="2"/>
      <c r="AD30" s="2"/>
      <c r="AE30" s="2"/>
      <c r="AF30" s="2"/>
      <c r="AG30" s="2"/>
      <c r="AH30" s="2"/>
      <c r="AI30" s="2"/>
      <c r="AJ30" s="2"/>
      <c r="AK30" s="2"/>
      <c r="AL30" s="2"/>
      <c r="AM30" s="2"/>
      <c r="AN30" s="2"/>
      <c r="AO30" s="2"/>
      <c r="AP30" s="2"/>
      <c r="AQ30" s="2"/>
      <c r="AR30" s="2"/>
      <c r="AS30" s="2"/>
      <c r="AT30" s="2"/>
      <c r="AU30" s="2"/>
      <c r="AV30" s="2"/>
      <c r="AW30" s="2"/>
      <c r="AX30" s="2"/>
      <c r="AY30" s="2"/>
      <c r="AZ30" s="2"/>
      <c r="BA30" s="2"/>
      <c r="BB30" s="2"/>
      <c r="BC30" s="2"/>
      <c r="BD30" s="2"/>
      <c r="BE30" s="2"/>
      <c r="BF30" s="2"/>
      <c r="BG30" s="2"/>
      <c r="BH30" s="2"/>
      <c r="BI30" s="2"/>
      <c r="BJ30" s="2"/>
      <c r="BK30" s="2"/>
      <c r="BL30" s="2"/>
    </row>
    <row r="31" spans="4:72" ht="18.75" customHeight="1">
      <c r="D31" s="2" t="s">
        <v>57</v>
      </c>
      <c r="E31" s="2"/>
      <c r="F31" s="2"/>
      <c r="G31" s="2"/>
      <c r="H31" s="2"/>
      <c r="I31" s="2"/>
      <c r="J31" s="2"/>
      <c r="K31" s="2"/>
      <c r="L31" s="2"/>
      <c r="M31" s="2"/>
      <c r="N31" s="2"/>
      <c r="O31" s="2"/>
      <c r="P31" s="2"/>
      <c r="Q31" s="2"/>
      <c r="R31" s="2"/>
      <c r="S31" s="2"/>
      <c r="T31" s="2"/>
      <c r="U31" s="2"/>
      <c r="V31" s="2"/>
      <c r="W31" s="2"/>
      <c r="X31" s="2"/>
      <c r="Y31" s="2"/>
      <c r="Z31" s="2"/>
      <c r="AA31" s="2"/>
      <c r="AB31" s="2"/>
      <c r="AC31" s="2"/>
      <c r="AD31" s="2"/>
      <c r="AE31" s="2"/>
      <c r="AF31" s="2"/>
      <c r="AG31" s="2"/>
      <c r="AH31" s="2"/>
      <c r="AI31" s="2"/>
      <c r="AJ31" s="2"/>
      <c r="AK31" s="2"/>
      <c r="AL31" s="2"/>
      <c r="AM31" s="2"/>
      <c r="AN31" s="2"/>
      <c r="AO31" s="2"/>
      <c r="AP31" s="2"/>
      <c r="AQ31" s="2"/>
      <c r="AR31" s="2"/>
      <c r="AS31" s="2"/>
      <c r="AT31" s="2"/>
      <c r="AU31" s="2"/>
      <c r="AV31" s="2"/>
      <c r="AW31" s="2"/>
      <c r="AX31" s="2"/>
      <c r="AY31" s="2"/>
      <c r="AZ31" s="2"/>
      <c r="BA31" s="2"/>
      <c r="BB31" s="2"/>
      <c r="BC31" s="2"/>
      <c r="BD31" s="2"/>
      <c r="BE31" s="2"/>
      <c r="BF31" s="2"/>
      <c r="BG31" s="2"/>
      <c r="BH31" s="2"/>
      <c r="BI31" s="2"/>
      <c r="BJ31" s="2"/>
      <c r="BK31" s="2"/>
      <c r="BL31" s="2"/>
    </row>
    <row r="32" spans="4:72" ht="18.75" customHeight="1">
      <c r="D32" s="3" t="s">
        <v>12</v>
      </c>
      <c r="E32" s="3"/>
      <c r="F32" s="3"/>
      <c r="G32" s="3"/>
      <c r="H32" s="3"/>
      <c r="I32" s="3"/>
      <c r="J32" s="3"/>
      <c r="K32" s="3"/>
      <c r="L32" s="3"/>
      <c r="M32" s="3"/>
      <c r="N32" s="3"/>
      <c r="O32" s="3"/>
      <c r="P32" s="3"/>
      <c r="Q32" s="3"/>
      <c r="R32" s="3"/>
      <c r="S32" s="3"/>
      <c r="T32" s="3"/>
      <c r="U32" s="3"/>
      <c r="V32" s="3"/>
      <c r="W32" s="3"/>
      <c r="X32" s="3"/>
      <c r="Y32" s="3"/>
      <c r="Z32" s="3"/>
      <c r="AA32" s="3"/>
      <c r="AB32" s="3"/>
      <c r="AC32" s="3"/>
      <c r="AD32" s="3"/>
      <c r="AE32" s="3"/>
      <c r="AF32" s="3"/>
      <c r="AG32" s="2"/>
      <c r="AH32" s="2"/>
      <c r="AI32" s="2"/>
      <c r="AJ32" s="2"/>
      <c r="AK32" s="2"/>
      <c r="AL32" s="2"/>
      <c r="AM32" s="2"/>
      <c r="AN32" s="2"/>
      <c r="AO32" s="2"/>
      <c r="AP32" s="2"/>
      <c r="AQ32" s="2"/>
      <c r="AR32" s="2"/>
      <c r="AS32" s="2"/>
      <c r="AT32" s="2"/>
      <c r="AU32" s="2"/>
      <c r="AV32" s="2"/>
      <c r="AW32" s="2"/>
      <c r="AX32" s="2"/>
      <c r="AY32" s="2"/>
      <c r="AZ32" s="2"/>
      <c r="BA32" s="2"/>
      <c r="BB32" s="2"/>
      <c r="BC32" s="2"/>
      <c r="BD32" s="2"/>
      <c r="BE32" s="2"/>
      <c r="BF32" s="2"/>
      <c r="BG32" s="2"/>
      <c r="BH32" s="2"/>
      <c r="BI32" s="2"/>
      <c r="BJ32" s="2"/>
      <c r="BK32" s="2"/>
      <c r="BL32" s="2"/>
    </row>
    <row r="33" spans="4:72" ht="18">
      <c r="D33" s="2" t="s">
        <v>55</v>
      </c>
      <c r="E33" s="2"/>
      <c r="F33" s="2"/>
      <c r="G33" s="2"/>
      <c r="H33" s="2"/>
      <c r="I33" s="2"/>
      <c r="J33" s="2"/>
      <c r="K33" s="2"/>
      <c r="L33" s="2"/>
      <c r="M33" s="2"/>
      <c r="N33" s="2"/>
      <c r="O33" s="2"/>
      <c r="P33" s="2"/>
      <c r="Q33" s="2"/>
      <c r="R33" s="2"/>
      <c r="S33" s="2"/>
      <c r="T33" s="2"/>
      <c r="U33" s="2"/>
      <c r="V33" s="2"/>
      <c r="W33" s="2"/>
      <c r="X33" s="2"/>
      <c r="Y33" s="2"/>
      <c r="Z33" s="2"/>
      <c r="AA33" s="2"/>
      <c r="AB33" s="2"/>
      <c r="AC33" s="2"/>
      <c r="AD33" s="2"/>
      <c r="AE33" s="2"/>
      <c r="AF33" s="2"/>
      <c r="AG33" s="2"/>
      <c r="AH33" s="2"/>
      <c r="AI33" s="2"/>
      <c r="AJ33" s="2"/>
      <c r="AK33" s="2"/>
      <c r="AL33" s="2"/>
      <c r="AM33" s="2"/>
      <c r="AN33" s="2"/>
      <c r="AO33" s="2"/>
      <c r="AP33" s="2"/>
      <c r="AQ33" s="2"/>
      <c r="AR33" s="2"/>
      <c r="AS33" s="2"/>
      <c r="AT33" s="2"/>
      <c r="AU33" s="2"/>
      <c r="AV33" s="2"/>
      <c r="AW33" s="2"/>
      <c r="AX33" s="2"/>
      <c r="AY33" s="2"/>
      <c r="AZ33" s="2"/>
      <c r="BA33" s="2"/>
      <c r="BB33" s="2"/>
      <c r="BC33" s="2"/>
      <c r="BD33" s="2"/>
      <c r="BE33" s="2"/>
      <c r="BF33" s="2"/>
      <c r="BG33" s="2"/>
      <c r="BH33" s="2"/>
      <c r="BI33" s="2"/>
      <c r="BJ33" s="2"/>
      <c r="BK33" s="2"/>
      <c r="BL33" s="2"/>
    </row>
    <row r="34" spans="4:72" ht="18">
      <c r="D34" s="2" t="s">
        <v>11</v>
      </c>
      <c r="E34" s="2"/>
      <c r="F34" s="2"/>
      <c r="G34" s="2"/>
      <c r="H34" s="2"/>
      <c r="I34" s="2"/>
      <c r="J34" s="2"/>
      <c r="K34" s="2"/>
      <c r="L34" s="2"/>
      <c r="M34" s="2"/>
      <c r="N34" s="2"/>
      <c r="O34" s="2"/>
      <c r="P34" s="2"/>
      <c r="Q34" s="2"/>
      <c r="R34" s="2"/>
      <c r="S34" s="2"/>
      <c r="T34" s="2"/>
      <c r="U34" s="2"/>
      <c r="V34" s="2"/>
      <c r="W34" s="2"/>
      <c r="X34" s="2"/>
      <c r="Y34" s="2"/>
      <c r="Z34" s="2"/>
      <c r="AA34" s="2"/>
      <c r="AB34" s="2"/>
      <c r="AC34" s="2"/>
      <c r="AD34" s="2"/>
      <c r="AE34" s="2"/>
      <c r="AF34" s="2"/>
      <c r="AG34" s="2"/>
      <c r="AH34" s="2"/>
      <c r="AI34" s="2"/>
      <c r="AJ34" s="2"/>
      <c r="AK34" s="2"/>
      <c r="AL34" s="2"/>
      <c r="AM34" s="2"/>
      <c r="AN34" s="2"/>
      <c r="AO34" s="2"/>
      <c r="AP34" s="2"/>
      <c r="AQ34" s="2"/>
      <c r="AR34" s="2"/>
      <c r="AS34" s="2"/>
      <c r="AT34" s="2"/>
      <c r="AU34" s="2"/>
      <c r="AV34" s="2"/>
      <c r="AW34" s="2"/>
      <c r="AX34" s="2"/>
      <c r="AY34" s="2"/>
      <c r="AZ34" s="2"/>
      <c r="BA34" s="2"/>
      <c r="BB34" s="2"/>
      <c r="BC34" s="2"/>
      <c r="BD34" s="2"/>
      <c r="BE34" s="2"/>
      <c r="BF34" s="2"/>
      <c r="BG34" s="2"/>
      <c r="BH34" s="2"/>
      <c r="BI34" s="2"/>
      <c r="BJ34" s="2"/>
      <c r="BK34" s="2"/>
      <c r="BL34" s="2"/>
    </row>
    <row r="35" spans="4:72" ht="20.399999999999999">
      <c r="BN35" ph="1"/>
      <c r="BP35" ph="1"/>
      <c r="BR35" ph="1"/>
      <c r="BT35" ph="1"/>
    </row>
    <row r="36" spans="4:72" ht="20.399999999999999">
      <c r="BN36" ph="1"/>
      <c r="BP36" ph="1"/>
      <c r="BR36" ph="1"/>
      <c r="BT36" ph="1"/>
    </row>
    <row r="37" spans="4:72" ht="20.399999999999999">
      <c r="BN37" ph="1"/>
      <c r="BP37" ph="1"/>
      <c r="BR37" ph="1"/>
      <c r="BT37" ph="1"/>
    </row>
    <row r="38" spans="4:72" ht="20.399999999999999">
      <c r="BN38" ph="1"/>
      <c r="BP38" ph="1"/>
      <c r="BR38" ph="1"/>
      <c r="BT38" ph="1"/>
    </row>
    <row r="39" spans="4:72" ht="20.399999999999999">
      <c r="BN39" ph="1"/>
      <c r="BP39" ph="1"/>
      <c r="BR39" ph="1"/>
      <c r="BT39" ph="1"/>
    </row>
  </sheetData>
  <mergeCells count="70">
    <mergeCell ref="D11:G11"/>
    <mergeCell ref="H11:L11"/>
    <mergeCell ref="M11:P11"/>
    <mergeCell ref="Q11:U11"/>
    <mergeCell ref="AF2:AG2"/>
    <mergeCell ref="AF3:AG3"/>
    <mergeCell ref="D8:F8"/>
    <mergeCell ref="G8:U8"/>
    <mergeCell ref="Y8:AH8"/>
    <mergeCell ref="D9:F9"/>
    <mergeCell ref="G9:U9"/>
    <mergeCell ref="Y9:AC9"/>
    <mergeCell ref="AD9:AH9"/>
    <mergeCell ref="D10:F10"/>
    <mergeCell ref="G10:M10"/>
    <mergeCell ref="O10:U10"/>
    <mergeCell ref="Y10:AC10"/>
    <mergeCell ref="AD10:AH10"/>
    <mergeCell ref="BE14:BH14"/>
    <mergeCell ref="D12:F12"/>
    <mergeCell ref="G12:U12"/>
    <mergeCell ref="D14:D17"/>
    <mergeCell ref="E14:E17"/>
    <mergeCell ref="F14:K15"/>
    <mergeCell ref="L14:L15"/>
    <mergeCell ref="M14:N15"/>
    <mergeCell ref="O14:P15"/>
    <mergeCell ref="Q14:AJ15"/>
    <mergeCell ref="AK14:AN14"/>
    <mergeCell ref="AO14:AR14"/>
    <mergeCell ref="AS14:AV14"/>
    <mergeCell ref="AW14:AZ14"/>
    <mergeCell ref="BA14:BD14"/>
    <mergeCell ref="AV15:AV16"/>
    <mergeCell ref="AK15:AK16"/>
    <mergeCell ref="AL15:AL16"/>
    <mergeCell ref="AM15:AM16"/>
    <mergeCell ref="AN15:AN16"/>
    <mergeCell ref="AO15:AO16"/>
    <mergeCell ref="AP15:AP16"/>
    <mergeCell ref="AQ15:AQ16"/>
    <mergeCell ref="AR15:AR16"/>
    <mergeCell ref="AS15:AS16"/>
    <mergeCell ref="AT15:AT16"/>
    <mergeCell ref="AU15:AU16"/>
    <mergeCell ref="BH15:BH16"/>
    <mergeCell ref="AW15:AW16"/>
    <mergeCell ref="AX15:AX16"/>
    <mergeCell ref="AY15:AY16"/>
    <mergeCell ref="AZ15:AZ16"/>
    <mergeCell ref="BA15:BA16"/>
    <mergeCell ref="BB15:BB16"/>
    <mergeCell ref="BC15:BC16"/>
    <mergeCell ref="BD15:BD16"/>
    <mergeCell ref="BE15:BE16"/>
    <mergeCell ref="BF15:BF16"/>
    <mergeCell ref="BG15:BG16"/>
    <mergeCell ref="D18:E18"/>
    <mergeCell ref="AN19:AN28"/>
    <mergeCell ref="AR19:AR28"/>
    <mergeCell ref="AV19:AV28"/>
    <mergeCell ref="AZ19:AZ28"/>
    <mergeCell ref="BH19:BH28"/>
    <mergeCell ref="AK29:AM29"/>
    <mergeCell ref="AO29:AQ29"/>
    <mergeCell ref="AS29:AU29"/>
    <mergeCell ref="AW29:AY29"/>
    <mergeCell ref="BA29:BC29"/>
    <mergeCell ref="BE29:BG29"/>
    <mergeCell ref="BD19:BD28"/>
  </mergeCells>
  <phoneticPr fontId="5"/>
  <conditionalFormatting sqref="F16:AJ17">
    <cfRule type="expression" dxfId="31" priority="10">
      <formula>WEEKDAY(F16)=1</formula>
    </cfRule>
  </conditionalFormatting>
  <conditionalFormatting sqref="F19:AJ28">
    <cfRule type="expression" dxfId="30" priority="1">
      <formula>F19="休"</formula>
    </cfRule>
    <cfRule type="expression" dxfId="29" priority="2">
      <formula>F19="工"</formula>
    </cfRule>
    <cfRule type="expression" dxfId="28" priority="3">
      <formula>F19="×"</formula>
    </cfRule>
  </conditionalFormatting>
  <dataValidations count="1">
    <dataValidation type="list" allowBlank="1" showInputMessage="1" showErrorMessage="1" sqref="F19:AJ28" xr:uid="{8BB2FB7D-C453-4FEC-AD02-714700C5FB79}">
      <formula1>$BJ$8:$BJ$10</formula1>
    </dataValidation>
  </dataValidations>
  <pageMargins left="0.25" right="0.25" top="0.75" bottom="0.75" header="0.3" footer="0.3"/>
  <pageSetup paperSize="9" scale="47" orientation="landscape" r:id="rId1"/>
  <drawing r:id="rId2"/>
  <legacyDrawing r:id="rId3"/>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BDA6792-AA41-482C-A447-833A62646062}">
  <sheetPr>
    <tabColor rgb="FFFF0000"/>
    <pageSetUpPr fitToPage="1"/>
  </sheetPr>
  <dimension ref="D2:BT39"/>
  <sheetViews>
    <sheetView showGridLines="0" view="pageBreakPreview" topLeftCell="K3" zoomScale="70" zoomScaleNormal="100" zoomScaleSheetLayoutView="70" workbookViewId="0">
      <selection activeCell="AK11" sqref="AK11"/>
    </sheetView>
  </sheetViews>
  <sheetFormatPr defaultRowHeight="13.2"/>
  <cols>
    <col min="3" max="3" width="3.33203125" bestFit="1" customWidth="1"/>
    <col min="4" max="4" width="18.6640625" customWidth="1"/>
    <col min="5" max="5" width="10.6640625" customWidth="1"/>
    <col min="6" max="36" width="3.6640625" customWidth="1"/>
    <col min="37" max="38" width="5.21875" customWidth="1"/>
    <col min="39" max="39" width="7.109375" customWidth="1"/>
    <col min="40" max="40" width="8.44140625" bestFit="1" customWidth="1"/>
    <col min="41" max="42" width="5.21875" customWidth="1"/>
    <col min="43" max="43" width="8.44140625" customWidth="1"/>
    <col min="44" max="44" width="7.77734375" customWidth="1"/>
    <col min="45" max="46" width="5.21875" customWidth="1"/>
    <col min="47" max="47" width="7.88671875" customWidth="1"/>
    <col min="48" max="48" width="8.109375" customWidth="1"/>
    <col min="49" max="50" width="5.21875" customWidth="1"/>
    <col min="51" max="51" width="7.88671875" customWidth="1"/>
    <col min="52" max="52" width="8.109375" customWidth="1"/>
    <col min="53" max="54" width="5.21875" customWidth="1"/>
    <col min="55" max="55" width="7.88671875" customWidth="1"/>
    <col min="56" max="56" width="8.109375" customWidth="1"/>
    <col min="57" max="58" width="5.21875" bestFit="1" customWidth="1"/>
    <col min="59" max="59" width="10.44140625" customWidth="1"/>
    <col min="60" max="60" width="8.44140625" bestFit="1" customWidth="1"/>
    <col min="61" max="62" width="6.6640625" customWidth="1"/>
    <col min="63" max="63" width="8.109375" customWidth="1"/>
    <col min="64" max="64" width="8.44140625" bestFit="1" customWidth="1"/>
  </cols>
  <sheetData>
    <row r="2" spans="4:64">
      <c r="N2" s="7"/>
      <c r="AE2" s="21"/>
      <c r="AF2" s="79"/>
      <c r="AG2" s="79"/>
      <c r="AH2" s="22"/>
    </row>
    <row r="3" spans="4:64">
      <c r="AE3" s="21"/>
      <c r="AF3" s="80"/>
      <c r="AG3" s="79"/>
      <c r="AH3" s="22"/>
    </row>
    <row r="6" spans="4:64" ht="18.75" customHeight="1">
      <c r="D6" s="1" t="s">
        <v>56</v>
      </c>
      <c r="O6" s="9"/>
      <c r="P6" s="9"/>
      <c r="Q6" s="9"/>
      <c r="R6" s="9"/>
      <c r="S6" s="9"/>
      <c r="T6" s="9"/>
      <c r="U6" s="9"/>
      <c r="V6" s="9"/>
      <c r="W6" s="9"/>
      <c r="X6" s="9"/>
      <c r="Y6" s="9"/>
      <c r="Z6" s="9"/>
      <c r="AA6" s="9"/>
      <c r="AB6" s="9"/>
      <c r="AC6" s="9"/>
      <c r="AD6" s="9"/>
    </row>
    <row r="7" spans="4:64" ht="13.5" customHeight="1">
      <c r="N7" s="8"/>
      <c r="BJ7" s="6" t="s">
        <v>7</v>
      </c>
    </row>
    <row r="8" spans="4:64" ht="18">
      <c r="D8" s="60" t="s">
        <v>20</v>
      </c>
      <c r="E8" s="60"/>
      <c r="F8" s="60"/>
      <c r="G8" s="62" t="str">
        <f>'様式２（記入例） (1ヶ月目)'!G8</f>
        <v>〇〇工事</v>
      </c>
      <c r="H8" s="62"/>
      <c r="I8" s="62"/>
      <c r="J8" s="62"/>
      <c r="K8" s="62"/>
      <c r="L8" s="62"/>
      <c r="M8" s="62"/>
      <c r="N8" s="62"/>
      <c r="O8" s="62"/>
      <c r="P8" s="62"/>
      <c r="Q8" s="62"/>
      <c r="R8" s="62"/>
      <c r="S8" s="62"/>
      <c r="T8" s="62"/>
      <c r="U8" s="62"/>
      <c r="V8" s="2"/>
      <c r="W8" s="2"/>
      <c r="X8" s="2"/>
      <c r="Y8" s="52" t="s">
        <v>42</v>
      </c>
      <c r="Z8" s="52"/>
      <c r="AA8" s="52"/>
      <c r="AB8" s="52"/>
      <c r="AC8" s="52"/>
      <c r="AD8" s="52"/>
      <c r="AE8" s="52"/>
      <c r="AF8" s="52"/>
      <c r="AG8" s="52"/>
      <c r="AH8" s="52"/>
      <c r="AI8" s="2"/>
      <c r="AJ8" s="2"/>
      <c r="AK8" s="2"/>
      <c r="AL8" s="2"/>
      <c r="AM8" s="2"/>
      <c r="AN8" s="2"/>
      <c r="AO8" s="2"/>
      <c r="AP8" s="2"/>
      <c r="AQ8" s="2"/>
      <c r="AR8" s="2"/>
      <c r="AS8" s="2"/>
      <c r="AT8" s="2"/>
      <c r="AU8" s="2"/>
      <c r="AV8" s="2"/>
      <c r="AW8" s="2"/>
      <c r="AX8" s="2"/>
      <c r="AY8" s="2"/>
      <c r="AZ8" s="2"/>
      <c r="BA8" s="2"/>
      <c r="BB8" s="2"/>
      <c r="BC8" s="2"/>
      <c r="BD8" s="2"/>
      <c r="BE8" s="2"/>
      <c r="BF8" s="2"/>
      <c r="BG8" s="2"/>
      <c r="BH8" s="2"/>
      <c r="BI8" s="2"/>
      <c r="BJ8" s="5" t="s">
        <v>37</v>
      </c>
    </row>
    <row r="9" spans="4:64" ht="18">
      <c r="D9" s="60" t="s">
        <v>21</v>
      </c>
      <c r="E9" s="60"/>
      <c r="F9" s="60"/>
      <c r="G9" s="62" t="str">
        <f>'様式２（記入例） (1ヶ月目)'!G9</f>
        <v>さいたま市</v>
      </c>
      <c r="H9" s="62"/>
      <c r="I9" s="62"/>
      <c r="J9" s="62"/>
      <c r="K9" s="62"/>
      <c r="L9" s="62"/>
      <c r="M9" s="62"/>
      <c r="N9" s="62"/>
      <c r="O9" s="62"/>
      <c r="P9" s="62"/>
      <c r="Q9" s="62"/>
      <c r="R9" s="62"/>
      <c r="S9" s="62"/>
      <c r="T9" s="62"/>
      <c r="U9" s="62"/>
      <c r="V9" s="2"/>
      <c r="W9" s="2"/>
      <c r="X9" s="2"/>
      <c r="Y9" s="53" t="s">
        <v>69</v>
      </c>
      <c r="Z9" s="54"/>
      <c r="AA9" s="54"/>
      <c r="AB9" s="54"/>
      <c r="AC9" s="55"/>
      <c r="AD9" s="53" t="str">
        <f>IF(COUNTIF(AK29:BD29,"×")&gt;0,"未達成","達成")</f>
        <v>達成</v>
      </c>
      <c r="AE9" s="54"/>
      <c r="AF9" s="54"/>
      <c r="AG9" s="54"/>
      <c r="AH9" s="55"/>
      <c r="AI9" s="2"/>
      <c r="AJ9" s="2"/>
      <c r="AK9" s="2"/>
      <c r="AL9" s="2"/>
      <c r="AM9" s="2"/>
      <c r="AN9" s="2"/>
      <c r="AO9" s="2"/>
      <c r="AP9" s="2"/>
      <c r="AQ9" s="2"/>
      <c r="AR9" s="2"/>
      <c r="AS9" s="2"/>
      <c r="AT9" s="2"/>
      <c r="AU9" s="2"/>
      <c r="AV9" s="2"/>
      <c r="AW9" s="2"/>
      <c r="AX9" s="2"/>
      <c r="AY9" s="2"/>
      <c r="AZ9" s="2"/>
      <c r="BA9" s="2"/>
      <c r="BB9" s="2"/>
      <c r="BC9" s="2"/>
      <c r="BD9" s="2"/>
      <c r="BE9" s="2"/>
      <c r="BF9" s="2"/>
      <c r="BG9" s="2"/>
      <c r="BH9" s="2"/>
      <c r="BI9" s="2"/>
      <c r="BJ9" s="19" t="s">
        <v>5</v>
      </c>
    </row>
    <row r="10" spans="4:64" ht="18">
      <c r="D10" s="60" t="s">
        <v>22</v>
      </c>
      <c r="E10" s="60"/>
      <c r="F10" s="60"/>
      <c r="G10" s="61">
        <f>'様式２（記入例） (1ヶ月目)'!G10</f>
        <v>45931</v>
      </c>
      <c r="H10" s="61"/>
      <c r="I10" s="61"/>
      <c r="J10" s="61"/>
      <c r="K10" s="61"/>
      <c r="L10" s="61"/>
      <c r="M10" s="61"/>
      <c r="N10" s="17" t="s">
        <v>23</v>
      </c>
      <c r="O10" s="61">
        <f>'様式２（記入例） (1ヶ月目)'!O10</f>
        <v>46295</v>
      </c>
      <c r="P10" s="61"/>
      <c r="Q10" s="61"/>
      <c r="R10" s="61"/>
      <c r="S10" s="61"/>
      <c r="T10" s="61"/>
      <c r="U10" s="61"/>
      <c r="V10" s="2"/>
      <c r="W10" s="2"/>
      <c r="X10" s="2"/>
      <c r="Y10" s="53" t="s">
        <v>41</v>
      </c>
      <c r="Z10" s="54"/>
      <c r="AA10" s="54"/>
      <c r="AB10" s="54"/>
      <c r="AC10" s="55"/>
      <c r="AD10" s="53" t="str">
        <f>IF(COUNTIF(BH29,"×")&gt;0,"未達成","達成")</f>
        <v>達成</v>
      </c>
      <c r="AE10" s="54"/>
      <c r="AF10" s="54"/>
      <c r="AG10" s="54"/>
      <c r="AH10" s="55"/>
      <c r="AI10" s="2"/>
      <c r="AJ10" s="2"/>
      <c r="AK10" s="2"/>
      <c r="AL10" s="2"/>
      <c r="AM10" s="2"/>
      <c r="AN10" s="2"/>
      <c r="AO10" s="2"/>
      <c r="AP10" s="2"/>
      <c r="AQ10" s="2"/>
      <c r="AR10" s="2"/>
      <c r="AS10" s="2"/>
      <c r="AT10" s="2"/>
      <c r="AU10" s="2"/>
      <c r="AV10" s="2"/>
      <c r="AW10" s="2"/>
      <c r="AX10" s="2"/>
      <c r="AY10" s="2"/>
      <c r="AZ10" s="2"/>
      <c r="BA10" s="2"/>
      <c r="BB10" s="2"/>
      <c r="BC10" s="2"/>
      <c r="BD10" s="2"/>
      <c r="BE10" s="2"/>
      <c r="BF10" s="2"/>
      <c r="BG10" s="2"/>
      <c r="BH10" s="2"/>
      <c r="BI10" s="2"/>
      <c r="BJ10" s="6" t="s">
        <v>30</v>
      </c>
    </row>
    <row r="11" spans="4:64" ht="18">
      <c r="D11" s="60" t="s">
        <v>24</v>
      </c>
      <c r="E11" s="60"/>
      <c r="F11" s="60"/>
      <c r="G11" s="60"/>
      <c r="H11" s="61">
        <f>'様式２（記入例） (1ヶ月目)'!H11</f>
        <v>45931</v>
      </c>
      <c r="I11" s="61"/>
      <c r="J11" s="61"/>
      <c r="K11" s="61"/>
      <c r="L11" s="61"/>
      <c r="M11" s="60" t="s">
        <v>25</v>
      </c>
      <c r="N11" s="60"/>
      <c r="O11" s="60"/>
      <c r="P11" s="60"/>
      <c r="Q11" s="61">
        <f>'様式２（記入例） (1ヶ月目)'!Q11</f>
        <v>46295</v>
      </c>
      <c r="R11" s="61"/>
      <c r="S11" s="61"/>
      <c r="T11" s="61"/>
      <c r="U11" s="61"/>
      <c r="V11" s="2"/>
      <c r="W11" s="2"/>
      <c r="X11" s="2"/>
      <c r="Y11" s="2"/>
      <c r="Z11" s="2"/>
      <c r="AA11" s="2"/>
      <c r="AB11" s="2"/>
      <c r="AC11" s="2"/>
      <c r="AD11" s="2"/>
      <c r="AE11" s="2"/>
      <c r="AF11" s="2"/>
      <c r="AG11" s="2"/>
      <c r="AH11" s="2"/>
      <c r="AI11" s="2"/>
      <c r="AJ11" s="2"/>
      <c r="AK11" s="2"/>
      <c r="AL11" s="2"/>
      <c r="AM11" s="2"/>
      <c r="AN11" s="2"/>
      <c r="AO11" s="2"/>
      <c r="AP11" s="2"/>
      <c r="AQ11" s="2"/>
      <c r="AR11" s="2"/>
      <c r="AS11" s="2"/>
      <c r="AT11" s="2"/>
      <c r="AU11" s="2"/>
      <c r="AV11" s="2"/>
      <c r="AW11" s="2"/>
      <c r="AX11" s="2"/>
      <c r="AY11" s="2"/>
    </row>
    <row r="12" spans="4:64" ht="18">
      <c r="D12" s="60" t="s">
        <v>26</v>
      </c>
      <c r="E12" s="60"/>
      <c r="F12" s="60"/>
      <c r="G12" s="62" t="str">
        <f>'様式２（記入例） (1ヶ月目)'!G12</f>
        <v>○○建設株式会社</v>
      </c>
      <c r="H12" s="62"/>
      <c r="I12" s="62"/>
      <c r="J12" s="62"/>
      <c r="K12" s="62"/>
      <c r="L12" s="62"/>
      <c r="M12" s="62"/>
      <c r="N12" s="62"/>
      <c r="O12" s="62"/>
      <c r="P12" s="62"/>
      <c r="Q12" s="62"/>
      <c r="R12" s="62"/>
      <c r="S12" s="62"/>
      <c r="T12" s="62"/>
      <c r="U12" s="62"/>
      <c r="V12" s="2"/>
      <c r="W12" s="2"/>
      <c r="X12" s="2"/>
      <c r="Y12" s="2"/>
      <c r="Z12" s="2"/>
      <c r="AA12" s="2"/>
      <c r="AB12" s="2"/>
      <c r="AC12" s="2"/>
      <c r="AD12" s="2"/>
      <c r="AE12" s="2"/>
      <c r="AF12" s="2"/>
      <c r="AG12" s="2"/>
      <c r="AH12" s="2"/>
      <c r="AI12" s="2"/>
      <c r="AJ12" s="2"/>
      <c r="AK12" s="2"/>
      <c r="AL12" s="2"/>
      <c r="AN12" s="3"/>
      <c r="AO12" s="2"/>
      <c r="AP12" s="2"/>
      <c r="AQ12" s="2"/>
      <c r="AR12" s="2"/>
      <c r="AS12" s="2"/>
      <c r="AT12" s="2"/>
      <c r="AU12" s="2"/>
      <c r="AV12" s="2"/>
      <c r="AW12" s="2"/>
      <c r="AX12" s="2"/>
      <c r="AY12" s="2"/>
      <c r="AZ12" s="2"/>
      <c r="BA12" s="2"/>
      <c r="BB12" s="2"/>
      <c r="BC12" s="2"/>
      <c r="BD12" s="2"/>
      <c r="BE12" s="3"/>
      <c r="BF12" s="3"/>
      <c r="BH12" s="3"/>
      <c r="BJ12" s="3"/>
      <c r="BL12" s="3"/>
    </row>
    <row r="13" spans="4:64" ht="18">
      <c r="D13" s="18"/>
      <c r="E13" s="18"/>
      <c r="F13" s="20">
        <f>IFERROR(WEEKNUM(F16,2),"")</f>
        <v>9</v>
      </c>
      <c r="G13" s="20">
        <f t="shared" ref="G13:AJ13" si="0">IFERROR(WEEKNUM(G16,2),"")</f>
        <v>10</v>
      </c>
      <c r="H13" s="20">
        <f t="shared" si="0"/>
        <v>10</v>
      </c>
      <c r="I13" s="20">
        <f t="shared" si="0"/>
        <v>10</v>
      </c>
      <c r="J13" s="20">
        <f t="shared" si="0"/>
        <v>10</v>
      </c>
      <c r="K13" s="20">
        <f t="shared" si="0"/>
        <v>10</v>
      </c>
      <c r="L13" s="20">
        <f t="shared" si="0"/>
        <v>10</v>
      </c>
      <c r="M13" s="20">
        <f t="shared" si="0"/>
        <v>10</v>
      </c>
      <c r="N13" s="20">
        <f t="shared" si="0"/>
        <v>11</v>
      </c>
      <c r="O13" s="20">
        <f t="shared" si="0"/>
        <v>11</v>
      </c>
      <c r="P13" s="20">
        <f t="shared" si="0"/>
        <v>11</v>
      </c>
      <c r="Q13" s="20">
        <f t="shared" si="0"/>
        <v>11</v>
      </c>
      <c r="R13" s="20">
        <f t="shared" si="0"/>
        <v>11</v>
      </c>
      <c r="S13" s="20">
        <f t="shared" si="0"/>
        <v>11</v>
      </c>
      <c r="T13" s="20">
        <f t="shared" si="0"/>
        <v>11</v>
      </c>
      <c r="U13" s="20">
        <f t="shared" si="0"/>
        <v>12</v>
      </c>
      <c r="V13" s="20">
        <f t="shared" si="0"/>
        <v>12</v>
      </c>
      <c r="W13" s="20">
        <f t="shared" si="0"/>
        <v>12</v>
      </c>
      <c r="X13" s="20">
        <f t="shared" si="0"/>
        <v>12</v>
      </c>
      <c r="Y13" s="20">
        <f t="shared" si="0"/>
        <v>12</v>
      </c>
      <c r="Z13" s="20">
        <f t="shared" si="0"/>
        <v>12</v>
      </c>
      <c r="AA13" s="20">
        <f t="shared" si="0"/>
        <v>12</v>
      </c>
      <c r="AB13" s="20">
        <f t="shared" si="0"/>
        <v>13</v>
      </c>
      <c r="AC13" s="20">
        <f t="shared" si="0"/>
        <v>13</v>
      </c>
      <c r="AD13" s="20">
        <f t="shared" si="0"/>
        <v>13</v>
      </c>
      <c r="AE13" s="20">
        <f t="shared" si="0"/>
        <v>13</v>
      </c>
      <c r="AF13" s="20">
        <f t="shared" si="0"/>
        <v>13</v>
      </c>
      <c r="AG13" s="20">
        <f t="shared" si="0"/>
        <v>13</v>
      </c>
      <c r="AH13" s="20">
        <f t="shared" si="0"/>
        <v>13</v>
      </c>
      <c r="AI13" s="20">
        <f t="shared" si="0"/>
        <v>14</v>
      </c>
      <c r="AJ13" s="20">
        <f t="shared" si="0"/>
        <v>14</v>
      </c>
      <c r="AK13" s="2"/>
      <c r="AL13" s="2"/>
      <c r="AN13" s="3"/>
      <c r="AO13" s="2"/>
      <c r="AP13" s="2"/>
      <c r="AQ13" s="2"/>
      <c r="AR13" s="2"/>
      <c r="AS13" s="2"/>
      <c r="AT13" s="2"/>
      <c r="AU13" s="2"/>
      <c r="AV13" s="2"/>
      <c r="AW13" s="2"/>
      <c r="AX13" s="2"/>
      <c r="AY13" s="2"/>
      <c r="AZ13" s="2"/>
      <c r="BA13" s="2"/>
      <c r="BB13" s="2"/>
      <c r="BC13" s="2"/>
      <c r="BD13" s="2"/>
      <c r="BE13" s="3"/>
      <c r="BF13" s="3"/>
      <c r="BH13" s="3"/>
      <c r="BJ13" s="3"/>
      <c r="BL13" s="3"/>
    </row>
    <row r="14" spans="4:64" ht="18" customHeight="1">
      <c r="D14" s="46" t="s">
        <v>0</v>
      </c>
      <c r="E14" s="49" t="s">
        <v>1</v>
      </c>
      <c r="F14" s="63">
        <f>YEAR(M14)</f>
        <v>2026</v>
      </c>
      <c r="G14" s="64"/>
      <c r="H14" s="64"/>
      <c r="I14" s="64"/>
      <c r="J14" s="64"/>
      <c r="K14" s="64"/>
      <c r="L14" s="67" t="s">
        <v>27</v>
      </c>
      <c r="M14" s="69">
        <f>EDATE('様式２（記入例） (1ヶ月目)'!M$14,5)</f>
        <v>46082</v>
      </c>
      <c r="N14" s="69"/>
      <c r="O14" s="56" t="s">
        <v>28</v>
      </c>
      <c r="P14" s="56"/>
      <c r="Q14" s="56" t="s">
        <v>29</v>
      </c>
      <c r="R14" s="56"/>
      <c r="S14" s="56"/>
      <c r="T14" s="56"/>
      <c r="U14" s="56"/>
      <c r="V14" s="56"/>
      <c r="W14" s="56"/>
      <c r="X14" s="56"/>
      <c r="Y14" s="56"/>
      <c r="Z14" s="56"/>
      <c r="AA14" s="56"/>
      <c r="AB14" s="56"/>
      <c r="AC14" s="56"/>
      <c r="AD14" s="56"/>
      <c r="AE14" s="56"/>
      <c r="AF14" s="56"/>
      <c r="AG14" s="56"/>
      <c r="AH14" s="56"/>
      <c r="AI14" s="56"/>
      <c r="AJ14" s="58"/>
      <c r="AK14" s="81" t="s">
        <v>16</v>
      </c>
      <c r="AL14" s="81"/>
      <c r="AM14" s="81"/>
      <c r="AN14" s="81"/>
      <c r="AO14" s="73" t="s">
        <v>15</v>
      </c>
      <c r="AP14" s="74"/>
      <c r="AQ14" s="74"/>
      <c r="AR14" s="75"/>
      <c r="AS14" s="73" t="s">
        <v>14</v>
      </c>
      <c r="AT14" s="74"/>
      <c r="AU14" s="74"/>
      <c r="AV14" s="75"/>
      <c r="AW14" s="73" t="s">
        <v>13</v>
      </c>
      <c r="AX14" s="74"/>
      <c r="AY14" s="74"/>
      <c r="AZ14" s="75"/>
      <c r="BA14" s="73" t="s">
        <v>17</v>
      </c>
      <c r="BB14" s="74"/>
      <c r="BC14" s="74"/>
      <c r="BD14" s="75"/>
      <c r="BE14" s="44" t="s">
        <v>19</v>
      </c>
      <c r="BF14" s="78"/>
      <c r="BG14" s="78"/>
      <c r="BH14" s="45"/>
    </row>
    <row r="15" spans="4:64" ht="18.75" customHeight="1">
      <c r="D15" s="47"/>
      <c r="E15" s="50"/>
      <c r="F15" s="65"/>
      <c r="G15" s="66"/>
      <c r="H15" s="66"/>
      <c r="I15" s="66"/>
      <c r="J15" s="66"/>
      <c r="K15" s="66"/>
      <c r="L15" s="68"/>
      <c r="M15" s="70"/>
      <c r="N15" s="70"/>
      <c r="O15" s="57"/>
      <c r="P15" s="57"/>
      <c r="Q15" s="57"/>
      <c r="R15" s="57"/>
      <c r="S15" s="57"/>
      <c r="T15" s="57"/>
      <c r="U15" s="57"/>
      <c r="V15" s="57"/>
      <c r="W15" s="57"/>
      <c r="X15" s="57"/>
      <c r="Y15" s="57"/>
      <c r="Z15" s="57"/>
      <c r="AA15" s="57"/>
      <c r="AB15" s="57"/>
      <c r="AC15" s="57"/>
      <c r="AD15" s="57"/>
      <c r="AE15" s="57"/>
      <c r="AF15" s="57"/>
      <c r="AG15" s="57"/>
      <c r="AH15" s="57"/>
      <c r="AI15" s="57"/>
      <c r="AJ15" s="59"/>
      <c r="AK15" s="77" t="s">
        <v>8</v>
      </c>
      <c r="AL15" s="77" t="s">
        <v>6</v>
      </c>
      <c r="AM15" s="77" t="s">
        <v>9</v>
      </c>
      <c r="AN15" s="71" t="s">
        <v>10</v>
      </c>
      <c r="AO15" s="77" t="s">
        <v>8</v>
      </c>
      <c r="AP15" s="77" t="s">
        <v>6</v>
      </c>
      <c r="AQ15" s="77" t="s">
        <v>9</v>
      </c>
      <c r="AR15" s="71" t="s">
        <v>10</v>
      </c>
      <c r="AS15" s="77" t="s">
        <v>8</v>
      </c>
      <c r="AT15" s="77" t="s">
        <v>6</v>
      </c>
      <c r="AU15" s="77" t="s">
        <v>9</v>
      </c>
      <c r="AV15" s="71" t="s">
        <v>10</v>
      </c>
      <c r="AW15" s="77" t="s">
        <v>8</v>
      </c>
      <c r="AX15" s="77" t="s">
        <v>6</v>
      </c>
      <c r="AY15" s="77" t="s">
        <v>9</v>
      </c>
      <c r="AZ15" s="71" t="s">
        <v>10</v>
      </c>
      <c r="BA15" s="77" t="s">
        <v>8</v>
      </c>
      <c r="BB15" s="77" t="s">
        <v>6</v>
      </c>
      <c r="BC15" s="77" t="s">
        <v>9</v>
      </c>
      <c r="BD15" s="71" t="s">
        <v>10</v>
      </c>
      <c r="BE15" s="77" t="s">
        <v>8</v>
      </c>
      <c r="BF15" s="77" t="s">
        <v>6</v>
      </c>
      <c r="BG15" s="77" t="s">
        <v>9</v>
      </c>
      <c r="BH15" s="71" t="s">
        <v>18</v>
      </c>
    </row>
    <row r="16" spans="4:64" ht="16.2" customHeight="1">
      <c r="D16" s="47"/>
      <c r="E16" s="50"/>
      <c r="F16" s="14">
        <f>EOMONTH(M14,-1)+1</f>
        <v>46082</v>
      </c>
      <c r="G16" s="15">
        <f>IF(F16="","",IF(MONTH(F16+1)=MONTH(F16),F16+1,""))</f>
        <v>46083</v>
      </c>
      <c r="H16" s="15">
        <f>IF(G16="","",IF(MONTH(G16+1)=MONTH(G16),G16+1,""))</f>
        <v>46084</v>
      </c>
      <c r="I16" s="15">
        <f t="shared" ref="I16:AJ16" si="1">IF(H16="","",IF(MONTH(H16+1)=MONTH(H16),H16+1,""))</f>
        <v>46085</v>
      </c>
      <c r="J16" s="15">
        <f t="shared" si="1"/>
        <v>46086</v>
      </c>
      <c r="K16" s="15">
        <f t="shared" si="1"/>
        <v>46087</v>
      </c>
      <c r="L16" s="15">
        <f t="shared" si="1"/>
        <v>46088</v>
      </c>
      <c r="M16" s="15">
        <f t="shared" si="1"/>
        <v>46089</v>
      </c>
      <c r="N16" s="15">
        <f>IF(M16="","",IF(MONTH(M16+1)=MONTH(M16),M16+1,""))</f>
        <v>46090</v>
      </c>
      <c r="O16" s="15">
        <f t="shared" si="1"/>
        <v>46091</v>
      </c>
      <c r="P16" s="15">
        <f t="shared" si="1"/>
        <v>46092</v>
      </c>
      <c r="Q16" s="15">
        <f t="shared" si="1"/>
        <v>46093</v>
      </c>
      <c r="R16" s="15">
        <f t="shared" si="1"/>
        <v>46094</v>
      </c>
      <c r="S16" s="15">
        <f>IF(R16="","",IF(MONTH(R16+1)=MONTH(R16),R16+1,""))</f>
        <v>46095</v>
      </c>
      <c r="T16" s="15">
        <f t="shared" si="1"/>
        <v>46096</v>
      </c>
      <c r="U16" s="15">
        <f t="shared" si="1"/>
        <v>46097</v>
      </c>
      <c r="V16" s="15">
        <f t="shared" si="1"/>
        <v>46098</v>
      </c>
      <c r="W16" s="15">
        <f t="shared" si="1"/>
        <v>46099</v>
      </c>
      <c r="X16" s="15">
        <f t="shared" si="1"/>
        <v>46100</v>
      </c>
      <c r="Y16" s="15">
        <f t="shared" si="1"/>
        <v>46101</v>
      </c>
      <c r="Z16" s="15">
        <f t="shared" si="1"/>
        <v>46102</v>
      </c>
      <c r="AA16" s="15">
        <f t="shared" si="1"/>
        <v>46103</v>
      </c>
      <c r="AB16" s="15">
        <f>IF(AA16="","",IF(MONTH(AA16+1)=MONTH(AA16),AA16+1,""))</f>
        <v>46104</v>
      </c>
      <c r="AC16" s="15">
        <f t="shared" si="1"/>
        <v>46105</v>
      </c>
      <c r="AD16" s="15">
        <f t="shared" si="1"/>
        <v>46106</v>
      </c>
      <c r="AE16" s="15">
        <f t="shared" si="1"/>
        <v>46107</v>
      </c>
      <c r="AF16" s="15">
        <f t="shared" si="1"/>
        <v>46108</v>
      </c>
      <c r="AG16" s="15">
        <f t="shared" si="1"/>
        <v>46109</v>
      </c>
      <c r="AH16" s="15">
        <f t="shared" si="1"/>
        <v>46110</v>
      </c>
      <c r="AI16" s="15">
        <f t="shared" si="1"/>
        <v>46111</v>
      </c>
      <c r="AJ16" s="16">
        <f t="shared" si="1"/>
        <v>46112</v>
      </c>
      <c r="AK16" s="82"/>
      <c r="AL16" s="82"/>
      <c r="AM16" s="77"/>
      <c r="AN16" s="72"/>
      <c r="AO16" s="82"/>
      <c r="AP16" s="82"/>
      <c r="AQ16" s="77"/>
      <c r="AR16" s="72"/>
      <c r="AS16" s="82"/>
      <c r="AT16" s="82"/>
      <c r="AU16" s="77"/>
      <c r="AV16" s="72"/>
      <c r="AW16" s="82"/>
      <c r="AX16" s="82"/>
      <c r="AY16" s="77"/>
      <c r="AZ16" s="72"/>
      <c r="BA16" s="82"/>
      <c r="BB16" s="82"/>
      <c r="BC16" s="77"/>
      <c r="BD16" s="72"/>
      <c r="BE16" s="82"/>
      <c r="BF16" s="82"/>
      <c r="BG16" s="77"/>
      <c r="BH16" s="72"/>
    </row>
    <row r="17" spans="4:72" ht="18">
      <c r="D17" s="48"/>
      <c r="E17" s="51"/>
      <c r="F17" s="31">
        <f>F16</f>
        <v>46082</v>
      </c>
      <c r="G17" s="31">
        <f t="shared" ref="G17:AJ17" si="2">G16</f>
        <v>46083</v>
      </c>
      <c r="H17" s="31">
        <f t="shared" si="2"/>
        <v>46084</v>
      </c>
      <c r="I17" s="31">
        <f t="shared" si="2"/>
        <v>46085</v>
      </c>
      <c r="J17" s="31">
        <f t="shared" si="2"/>
        <v>46086</v>
      </c>
      <c r="K17" s="31">
        <f t="shared" si="2"/>
        <v>46087</v>
      </c>
      <c r="L17" s="31">
        <f t="shared" si="2"/>
        <v>46088</v>
      </c>
      <c r="M17" s="31">
        <f t="shared" si="2"/>
        <v>46089</v>
      </c>
      <c r="N17" s="31">
        <f t="shared" si="2"/>
        <v>46090</v>
      </c>
      <c r="O17" s="31">
        <f t="shared" si="2"/>
        <v>46091</v>
      </c>
      <c r="P17" s="31">
        <f t="shared" si="2"/>
        <v>46092</v>
      </c>
      <c r="Q17" s="31">
        <f t="shared" si="2"/>
        <v>46093</v>
      </c>
      <c r="R17" s="31">
        <f t="shared" si="2"/>
        <v>46094</v>
      </c>
      <c r="S17" s="31">
        <f t="shared" si="2"/>
        <v>46095</v>
      </c>
      <c r="T17" s="31">
        <f t="shared" si="2"/>
        <v>46096</v>
      </c>
      <c r="U17" s="31">
        <f t="shared" si="2"/>
        <v>46097</v>
      </c>
      <c r="V17" s="31">
        <f t="shared" si="2"/>
        <v>46098</v>
      </c>
      <c r="W17" s="31">
        <f t="shared" si="2"/>
        <v>46099</v>
      </c>
      <c r="X17" s="31">
        <f t="shared" si="2"/>
        <v>46100</v>
      </c>
      <c r="Y17" s="31">
        <f t="shared" si="2"/>
        <v>46101</v>
      </c>
      <c r="Z17" s="31">
        <f t="shared" si="2"/>
        <v>46102</v>
      </c>
      <c r="AA17" s="31">
        <f t="shared" si="2"/>
        <v>46103</v>
      </c>
      <c r="AB17" s="31">
        <f t="shared" si="2"/>
        <v>46104</v>
      </c>
      <c r="AC17" s="31">
        <f t="shared" si="2"/>
        <v>46105</v>
      </c>
      <c r="AD17" s="31">
        <f t="shared" si="2"/>
        <v>46106</v>
      </c>
      <c r="AE17" s="31">
        <f t="shared" si="2"/>
        <v>46107</v>
      </c>
      <c r="AF17" s="31">
        <f t="shared" si="2"/>
        <v>46108</v>
      </c>
      <c r="AG17" s="31">
        <f t="shared" si="2"/>
        <v>46109</v>
      </c>
      <c r="AH17" s="31">
        <f t="shared" si="2"/>
        <v>46110</v>
      </c>
      <c r="AI17" s="31">
        <f t="shared" si="2"/>
        <v>46111</v>
      </c>
      <c r="AJ17" s="31">
        <f t="shared" si="2"/>
        <v>46112</v>
      </c>
      <c r="AK17" s="32"/>
      <c r="AL17" s="32"/>
      <c r="AM17" s="33"/>
      <c r="AN17" s="34"/>
      <c r="AO17" s="32"/>
      <c r="AP17" s="32"/>
      <c r="AQ17" s="33"/>
      <c r="AR17" s="34"/>
      <c r="AS17" s="32"/>
      <c r="AT17" s="32"/>
      <c r="AU17" s="33"/>
      <c r="AV17" s="34"/>
      <c r="AW17" s="32"/>
      <c r="AX17" s="32"/>
      <c r="AY17" s="33"/>
      <c r="AZ17" s="34"/>
      <c r="BA17" s="32"/>
      <c r="BB17" s="32"/>
      <c r="BC17" s="33"/>
      <c r="BD17" s="34"/>
      <c r="BE17" s="32"/>
      <c r="BF17" s="32"/>
      <c r="BG17" s="33"/>
      <c r="BH17" s="34"/>
    </row>
    <row r="18" spans="4:72" ht="18">
      <c r="D18" s="44" t="s">
        <v>58</v>
      </c>
      <c r="E18" s="45"/>
      <c r="F18" s="30">
        <f>WEEKNUM(F17,2)-WEEKNUM(EOMONTH(F17,-1)+1,2)+1</f>
        <v>1</v>
      </c>
      <c r="G18" s="30">
        <f t="shared" ref="G18:AJ18" si="3">WEEKNUM(G17,2)-WEEKNUM(EOMONTH(G17,-1)+1,2)+1</f>
        <v>2</v>
      </c>
      <c r="H18" s="30">
        <f t="shared" si="3"/>
        <v>2</v>
      </c>
      <c r="I18" s="30">
        <f t="shared" si="3"/>
        <v>2</v>
      </c>
      <c r="J18" s="30">
        <f t="shared" si="3"/>
        <v>2</v>
      </c>
      <c r="K18" s="30">
        <f t="shared" si="3"/>
        <v>2</v>
      </c>
      <c r="L18" s="30">
        <f t="shared" si="3"/>
        <v>2</v>
      </c>
      <c r="M18" s="30">
        <f t="shared" si="3"/>
        <v>2</v>
      </c>
      <c r="N18" s="30">
        <f t="shared" si="3"/>
        <v>3</v>
      </c>
      <c r="O18" s="30">
        <f t="shared" si="3"/>
        <v>3</v>
      </c>
      <c r="P18" s="30">
        <f t="shared" si="3"/>
        <v>3</v>
      </c>
      <c r="Q18" s="30">
        <f t="shared" si="3"/>
        <v>3</v>
      </c>
      <c r="R18" s="30">
        <f t="shared" si="3"/>
        <v>3</v>
      </c>
      <c r="S18" s="30">
        <f t="shared" si="3"/>
        <v>3</v>
      </c>
      <c r="T18" s="30">
        <f t="shared" si="3"/>
        <v>3</v>
      </c>
      <c r="U18" s="30">
        <f t="shared" si="3"/>
        <v>4</v>
      </c>
      <c r="V18" s="30">
        <f t="shared" si="3"/>
        <v>4</v>
      </c>
      <c r="W18" s="30">
        <f t="shared" si="3"/>
        <v>4</v>
      </c>
      <c r="X18" s="30">
        <f t="shared" si="3"/>
        <v>4</v>
      </c>
      <c r="Y18" s="30">
        <f t="shared" si="3"/>
        <v>4</v>
      </c>
      <c r="Z18" s="30">
        <f t="shared" si="3"/>
        <v>4</v>
      </c>
      <c r="AA18" s="30">
        <f t="shared" si="3"/>
        <v>4</v>
      </c>
      <c r="AB18" s="30">
        <f t="shared" si="3"/>
        <v>5</v>
      </c>
      <c r="AC18" s="30">
        <f t="shared" si="3"/>
        <v>5</v>
      </c>
      <c r="AD18" s="30">
        <f t="shared" si="3"/>
        <v>5</v>
      </c>
      <c r="AE18" s="30">
        <f t="shared" si="3"/>
        <v>5</v>
      </c>
      <c r="AF18" s="30">
        <f t="shared" si="3"/>
        <v>5</v>
      </c>
      <c r="AG18" s="30">
        <f t="shared" si="3"/>
        <v>5</v>
      </c>
      <c r="AH18" s="30">
        <f t="shared" si="3"/>
        <v>5</v>
      </c>
      <c r="AI18" s="30">
        <f t="shared" si="3"/>
        <v>6</v>
      </c>
      <c r="AJ18" s="30">
        <f t="shared" si="3"/>
        <v>6</v>
      </c>
      <c r="AK18" s="32"/>
      <c r="AL18" s="32"/>
      <c r="AM18" s="33"/>
      <c r="AN18" s="34"/>
      <c r="AO18" s="32"/>
      <c r="AP18" s="32"/>
      <c r="AQ18" s="33"/>
      <c r="AR18" s="34"/>
      <c r="AS18" s="32"/>
      <c r="AT18" s="32"/>
      <c r="AU18" s="33"/>
      <c r="AV18" s="34"/>
      <c r="AW18" s="32"/>
      <c r="AX18" s="32"/>
      <c r="AY18" s="33"/>
      <c r="AZ18" s="34"/>
      <c r="BA18" s="32"/>
      <c r="BB18" s="32"/>
      <c r="BC18" s="33"/>
      <c r="BD18" s="34"/>
      <c r="BE18" s="32"/>
      <c r="BF18" s="32"/>
      <c r="BG18" s="33"/>
      <c r="BH18" s="34"/>
    </row>
    <row r="19" spans="4:72" ht="18">
      <c r="D19" s="4" t="s">
        <v>2</v>
      </c>
      <c r="E19" s="4" t="s">
        <v>31</v>
      </c>
      <c r="F19" s="29" t="s">
        <v>5</v>
      </c>
      <c r="G19" s="29" t="s">
        <v>5</v>
      </c>
      <c r="H19" s="29" t="s">
        <v>30</v>
      </c>
      <c r="I19" s="29" t="s">
        <v>30</v>
      </c>
      <c r="J19" s="29" t="s">
        <v>30</v>
      </c>
      <c r="K19" s="29" t="s">
        <v>30</v>
      </c>
      <c r="L19" s="29" t="s">
        <v>30</v>
      </c>
      <c r="M19" s="29" t="s">
        <v>5</v>
      </c>
      <c r="N19" s="29" t="s">
        <v>30</v>
      </c>
      <c r="O19" s="29" t="s">
        <v>30</v>
      </c>
      <c r="P19" s="29" t="s">
        <v>30</v>
      </c>
      <c r="Q19" s="29" t="s">
        <v>30</v>
      </c>
      <c r="R19" s="29" t="s">
        <v>30</v>
      </c>
      <c r="S19" s="29" t="s">
        <v>5</v>
      </c>
      <c r="T19" s="29" t="s">
        <v>5</v>
      </c>
      <c r="U19" s="29" t="s">
        <v>30</v>
      </c>
      <c r="V19" s="29" t="s">
        <v>30</v>
      </c>
      <c r="W19" s="29" t="s">
        <v>30</v>
      </c>
      <c r="X19" s="29" t="s">
        <v>5</v>
      </c>
      <c r="Y19" s="29" t="s">
        <v>30</v>
      </c>
      <c r="Z19" s="29" t="s">
        <v>30</v>
      </c>
      <c r="AA19" s="29" t="s">
        <v>5</v>
      </c>
      <c r="AB19" s="29" t="s">
        <v>30</v>
      </c>
      <c r="AC19" s="29" t="s">
        <v>30</v>
      </c>
      <c r="AD19" s="29" t="s">
        <v>30</v>
      </c>
      <c r="AE19" s="29" t="s">
        <v>30</v>
      </c>
      <c r="AF19" s="29" t="s">
        <v>30</v>
      </c>
      <c r="AG19" s="29" t="s">
        <v>5</v>
      </c>
      <c r="AH19" s="29" t="s">
        <v>5</v>
      </c>
      <c r="AI19" s="29" t="s">
        <v>30</v>
      </c>
      <c r="AJ19" s="29" t="s">
        <v>30</v>
      </c>
      <c r="AK19" s="23">
        <v>0</v>
      </c>
      <c r="AL19" s="23">
        <v>0</v>
      </c>
      <c r="AM19" s="10" t="str">
        <f>IF(AK19&lt;7,"-",IFERROR(AL19/AK19,"-"))</f>
        <v>-</v>
      </c>
      <c r="AN19" s="76" t="str">
        <f>IFERROR(AVERAGE(AM19:AM28),"-")</f>
        <v>-</v>
      </c>
      <c r="AO19" s="29">
        <f>AP19+COUNTIFS(F$13:AJ$13,WEEKNUM(F$16,2)+1,F19:AJ19,"工")</f>
        <v>7</v>
      </c>
      <c r="AP19" s="29">
        <f>IFERROR(COUNTIFS(F$13:AJ$13,WEEKNUM(F$16,2)+1,F19:AJ19,"休"),"-")</f>
        <v>2</v>
      </c>
      <c r="AQ19" s="10">
        <f>IF(AO19&lt;7,"-",IFERROR(AP19/AO19,"-"))</f>
        <v>0.2857142857142857</v>
      </c>
      <c r="AR19" s="76">
        <f>IFERROR(AVERAGE(AQ19:AQ28),"-")</f>
        <v>0.28571428571428564</v>
      </c>
      <c r="AS19" s="29">
        <f>AT19+COUNTIFS(F$13:AJ$13,WEEKNUM(F$16,2)+2,F19:AJ19,"工")</f>
        <v>7</v>
      </c>
      <c r="AT19" s="29">
        <f>IFERROR(COUNTIFS(F$13:AJ$13,WEEKNUM(F$16,2)+2,F19:AJ19,"休"),"-")</f>
        <v>2</v>
      </c>
      <c r="AU19" s="10">
        <f>IF(AS19&lt;7,"-",IFERROR(AT19/AS19,"-"))</f>
        <v>0.2857142857142857</v>
      </c>
      <c r="AV19" s="76">
        <f>IFERROR(AVERAGE(AU19:AU28),"-")</f>
        <v>0.28571428571428564</v>
      </c>
      <c r="AW19" s="29">
        <f>AX19+COUNTIFS(F$13:AJ$13,WEEKNUM(F$16,2)+3,F19:AJ19,"工")</f>
        <v>7</v>
      </c>
      <c r="AX19" s="29">
        <f>IFERROR(COUNTIFS(F$13:AJ$13,WEEKNUM(F$16,2)+3,F19:AJ19,"休"),"-")</f>
        <v>2</v>
      </c>
      <c r="AY19" s="10">
        <f>IF(AW19&lt;7,"-",IFERROR(AX19/AW19,"-"))</f>
        <v>0.2857142857142857</v>
      </c>
      <c r="AZ19" s="76">
        <f>IFERROR(AVERAGE(AY19:AY28),"-")</f>
        <v>0.28571428571428564</v>
      </c>
      <c r="BA19" s="23">
        <v>7</v>
      </c>
      <c r="BB19" s="23">
        <v>2</v>
      </c>
      <c r="BC19" s="10">
        <f>IF(BA19&lt;7,"-",IFERROR(BB19/BA19,"-"))</f>
        <v>0.2857142857142857</v>
      </c>
      <c r="BD19" s="76">
        <f>IFERROR(AVERAGE(BC19:BC28),"-")</f>
        <v>0.28571428571428564</v>
      </c>
      <c r="BE19" s="4">
        <f>COUNTIF(F19:AJ19,"工")+COUNTIF(F19:AJ19,"休")</f>
        <v>31</v>
      </c>
      <c r="BF19" s="4">
        <f>COUNTIF(F19:AJ19,"休")</f>
        <v>9</v>
      </c>
      <c r="BG19" s="10">
        <f>IFERROR(BF19/BE19,"-")</f>
        <v>0.29032258064516131</v>
      </c>
      <c r="BH19" s="76">
        <f>IFERROR(AVERAGE(BG19:BG28),"-")</f>
        <v>0.29032258064516131</v>
      </c>
    </row>
    <row r="20" spans="4:72" ht="21" customHeight="1">
      <c r="D20" s="4"/>
      <c r="E20" s="4" t="s">
        <v>32</v>
      </c>
      <c r="F20" s="29" t="s">
        <v>5</v>
      </c>
      <c r="G20" s="29" t="s">
        <v>5</v>
      </c>
      <c r="H20" s="29" t="s">
        <v>30</v>
      </c>
      <c r="I20" s="29" t="s">
        <v>30</v>
      </c>
      <c r="J20" s="29" t="s">
        <v>30</v>
      </c>
      <c r="K20" s="29" t="s">
        <v>30</v>
      </c>
      <c r="L20" s="29" t="s">
        <v>30</v>
      </c>
      <c r="M20" s="29" t="s">
        <v>5</v>
      </c>
      <c r="N20" s="29" t="s">
        <v>30</v>
      </c>
      <c r="O20" s="29" t="s">
        <v>30</v>
      </c>
      <c r="P20" s="29" t="s">
        <v>30</v>
      </c>
      <c r="Q20" s="29" t="s">
        <v>30</v>
      </c>
      <c r="R20" s="29" t="s">
        <v>5</v>
      </c>
      <c r="S20" s="29" t="s">
        <v>30</v>
      </c>
      <c r="T20" s="29" t="s">
        <v>5</v>
      </c>
      <c r="U20" s="29" t="s">
        <v>30</v>
      </c>
      <c r="V20" s="29" t="s">
        <v>30</v>
      </c>
      <c r="W20" s="29" t="s">
        <v>30</v>
      </c>
      <c r="X20" s="29" t="s">
        <v>30</v>
      </c>
      <c r="Y20" s="29" t="s">
        <v>30</v>
      </c>
      <c r="Z20" s="29" t="s">
        <v>5</v>
      </c>
      <c r="AA20" s="29" t="s">
        <v>5</v>
      </c>
      <c r="AB20" s="29" t="s">
        <v>30</v>
      </c>
      <c r="AC20" s="29" t="s">
        <v>30</v>
      </c>
      <c r="AD20" s="29" t="s">
        <v>30</v>
      </c>
      <c r="AE20" s="29" t="s">
        <v>30</v>
      </c>
      <c r="AF20" s="29" t="s">
        <v>5</v>
      </c>
      <c r="AG20" s="29" t="s">
        <v>30</v>
      </c>
      <c r="AH20" s="29" t="s">
        <v>5</v>
      </c>
      <c r="AI20" s="29" t="s">
        <v>30</v>
      </c>
      <c r="AJ20" s="29" t="s">
        <v>30</v>
      </c>
      <c r="AK20" s="23">
        <v>0</v>
      </c>
      <c r="AL20" s="23">
        <v>0</v>
      </c>
      <c r="AM20" s="10" t="str">
        <f t="shared" ref="AM20:AM28" si="4">IF(AK20&lt;7,"-",IFERROR(AL20/AK20,"-"))</f>
        <v>-</v>
      </c>
      <c r="AN20" s="76"/>
      <c r="AO20" s="29">
        <f t="shared" ref="AO20:AO28" si="5">AP20+COUNTIFS(F$13:AJ$13,WEEKNUM(F$16,2)+1,F20:AJ20,"工")</f>
        <v>7</v>
      </c>
      <c r="AP20" s="29">
        <f t="shared" ref="AP20:AP28" si="6">IFERROR(COUNTIFS(F$13:AJ$13,WEEKNUM(F$16,2)+1,F20:AJ20,"休"),"-")</f>
        <v>2</v>
      </c>
      <c r="AQ20" s="10">
        <f t="shared" ref="AQ20:AQ28" si="7">IF(AO20&lt;7,"-",IFERROR(AP20/AO20,"-"))</f>
        <v>0.2857142857142857</v>
      </c>
      <c r="AR20" s="76"/>
      <c r="AS20" s="29">
        <f t="shared" ref="AS20:AS28" si="8">AT20+COUNTIFS(F$13:AJ$13,WEEKNUM(F$16,2)+2,F20:AJ20,"工")</f>
        <v>7</v>
      </c>
      <c r="AT20" s="29">
        <f t="shared" ref="AT20:AT28" si="9">IFERROR(COUNTIFS(F$13:AJ$13,WEEKNUM(F$16,2)+2,F20:AJ20,"休"),"-")</f>
        <v>2</v>
      </c>
      <c r="AU20" s="10">
        <f t="shared" ref="AU20:AU28" si="10">IF(AS20&lt;7,"-",IFERROR(AT20/AS20,"-"))</f>
        <v>0.2857142857142857</v>
      </c>
      <c r="AV20" s="76"/>
      <c r="AW20" s="29">
        <f t="shared" ref="AW20:AW28" si="11">AX20+COUNTIFS(F$13:AJ$13,WEEKNUM(F$16,2)+3,F20:AJ20,"工")</f>
        <v>7</v>
      </c>
      <c r="AX20" s="29">
        <f t="shared" ref="AX20:AX28" si="12">IFERROR(COUNTIFS(F$13:AJ$13,WEEKNUM(F$16,2)+3,F20:AJ20,"休"),"-")</f>
        <v>2</v>
      </c>
      <c r="AY20" s="10">
        <f t="shared" ref="AY20:AY28" si="13">IF(AW20&lt;7,"-",IFERROR(AX20/AW20,"-"))</f>
        <v>0.2857142857142857</v>
      </c>
      <c r="AZ20" s="76"/>
      <c r="BA20" s="23">
        <v>7</v>
      </c>
      <c r="BB20" s="23">
        <v>2</v>
      </c>
      <c r="BC20" s="10">
        <f t="shared" ref="BC20:BC28" si="14">IF(BA20&lt;7,"-",IFERROR(BB20/BA20,"-"))</f>
        <v>0.2857142857142857</v>
      </c>
      <c r="BD20" s="76"/>
      <c r="BE20" s="4">
        <f t="shared" ref="BE20:BE28" si="15">COUNTIF(F20:AJ20,"工")+COUNTIF(F20:AJ20,"休")</f>
        <v>31</v>
      </c>
      <c r="BF20" s="4">
        <f t="shared" ref="BF20:BF28" si="16">COUNTIF(F20:AJ20,"休")</f>
        <v>9</v>
      </c>
      <c r="BG20" s="10">
        <f t="shared" ref="BG20:BG28" si="17">IFERROR(BF20/BE20,"-")</f>
        <v>0.29032258064516131</v>
      </c>
      <c r="BH20" s="76"/>
      <c r="BJ20" ph="1"/>
      <c r="BL20" ph="1"/>
      <c r="BN20" ph="1"/>
      <c r="BP20" ph="1"/>
      <c r="BR20" ph="1"/>
      <c r="BT20" ph="1"/>
    </row>
    <row r="21" spans="4:72" ht="21" customHeight="1">
      <c r="D21" s="4"/>
      <c r="E21" s="4" t="s">
        <v>33</v>
      </c>
      <c r="F21" s="29" t="s">
        <v>5</v>
      </c>
      <c r="G21" s="29" t="s">
        <v>5</v>
      </c>
      <c r="H21" s="29" t="s">
        <v>30</v>
      </c>
      <c r="I21" s="29" t="s">
        <v>30</v>
      </c>
      <c r="J21" s="29" t="s">
        <v>30</v>
      </c>
      <c r="K21" s="29" t="s">
        <v>30</v>
      </c>
      <c r="L21" s="29" t="s">
        <v>30</v>
      </c>
      <c r="M21" s="29" t="s">
        <v>5</v>
      </c>
      <c r="N21" s="29" t="s">
        <v>30</v>
      </c>
      <c r="O21" s="29" t="s">
        <v>30</v>
      </c>
      <c r="P21" s="29" t="s">
        <v>30</v>
      </c>
      <c r="Q21" s="29" t="s">
        <v>5</v>
      </c>
      <c r="R21" s="29" t="s">
        <v>30</v>
      </c>
      <c r="S21" s="29" t="s">
        <v>30</v>
      </c>
      <c r="T21" s="29" t="s">
        <v>5</v>
      </c>
      <c r="U21" s="29" t="s">
        <v>30</v>
      </c>
      <c r="V21" s="29" t="s">
        <v>30</v>
      </c>
      <c r="W21" s="29" t="s">
        <v>30</v>
      </c>
      <c r="X21" s="29" t="s">
        <v>30</v>
      </c>
      <c r="Y21" s="29" t="s">
        <v>5</v>
      </c>
      <c r="Z21" s="29" t="s">
        <v>30</v>
      </c>
      <c r="AA21" s="29" t="s">
        <v>5</v>
      </c>
      <c r="AB21" s="29" t="s">
        <v>30</v>
      </c>
      <c r="AC21" s="29" t="s">
        <v>30</v>
      </c>
      <c r="AD21" s="29" t="s">
        <v>30</v>
      </c>
      <c r="AE21" s="29" t="s">
        <v>5</v>
      </c>
      <c r="AF21" s="29" t="s">
        <v>30</v>
      </c>
      <c r="AG21" s="29" t="s">
        <v>30</v>
      </c>
      <c r="AH21" s="29" t="s">
        <v>5</v>
      </c>
      <c r="AI21" s="29" t="s">
        <v>30</v>
      </c>
      <c r="AJ21" s="29" t="s">
        <v>30</v>
      </c>
      <c r="AK21" s="23">
        <v>0</v>
      </c>
      <c r="AL21" s="23">
        <v>0</v>
      </c>
      <c r="AM21" s="10" t="str">
        <f t="shared" si="4"/>
        <v>-</v>
      </c>
      <c r="AN21" s="76"/>
      <c r="AO21" s="29">
        <f t="shared" si="5"/>
        <v>7</v>
      </c>
      <c r="AP21" s="29">
        <f t="shared" si="6"/>
        <v>2</v>
      </c>
      <c r="AQ21" s="10">
        <f t="shared" si="7"/>
        <v>0.2857142857142857</v>
      </c>
      <c r="AR21" s="76"/>
      <c r="AS21" s="29">
        <f t="shared" si="8"/>
        <v>7</v>
      </c>
      <c r="AT21" s="29">
        <f t="shared" si="9"/>
        <v>2</v>
      </c>
      <c r="AU21" s="10">
        <f t="shared" si="10"/>
        <v>0.2857142857142857</v>
      </c>
      <c r="AV21" s="76"/>
      <c r="AW21" s="29">
        <f t="shared" si="11"/>
        <v>7</v>
      </c>
      <c r="AX21" s="29">
        <f t="shared" si="12"/>
        <v>2</v>
      </c>
      <c r="AY21" s="10">
        <f t="shared" si="13"/>
        <v>0.2857142857142857</v>
      </c>
      <c r="AZ21" s="76"/>
      <c r="BA21" s="23">
        <v>7</v>
      </c>
      <c r="BB21" s="23">
        <v>2</v>
      </c>
      <c r="BC21" s="10">
        <f t="shared" si="14"/>
        <v>0.2857142857142857</v>
      </c>
      <c r="BD21" s="76"/>
      <c r="BE21" s="4">
        <f>COUNTIF(F21:AJ21,"工")+COUNTIF(F21:AJ21,"休")</f>
        <v>31</v>
      </c>
      <c r="BF21" s="4">
        <f t="shared" si="16"/>
        <v>9</v>
      </c>
      <c r="BG21" s="10">
        <f t="shared" si="17"/>
        <v>0.29032258064516131</v>
      </c>
      <c r="BH21" s="76"/>
      <c r="BJ21" ph="1"/>
      <c r="BL21" ph="1"/>
      <c r="BN21" ph="1"/>
      <c r="BP21" ph="1"/>
      <c r="BR21" ph="1"/>
      <c r="BT21" ph="1"/>
    </row>
    <row r="22" spans="4:72" ht="21" customHeight="1">
      <c r="D22" s="4" t="s">
        <v>3</v>
      </c>
      <c r="E22" s="4" t="s">
        <v>34</v>
      </c>
      <c r="F22" s="29" t="s">
        <v>5</v>
      </c>
      <c r="G22" s="29" t="s">
        <v>5</v>
      </c>
      <c r="H22" s="29" t="s">
        <v>30</v>
      </c>
      <c r="I22" s="29" t="s">
        <v>30</v>
      </c>
      <c r="J22" s="29" t="s">
        <v>30</v>
      </c>
      <c r="K22" s="29" t="s">
        <v>30</v>
      </c>
      <c r="L22" s="29" t="s">
        <v>30</v>
      </c>
      <c r="M22" s="29" t="s">
        <v>5</v>
      </c>
      <c r="N22" s="29" t="s">
        <v>30</v>
      </c>
      <c r="O22" s="29" t="s">
        <v>30</v>
      </c>
      <c r="P22" s="29" t="s">
        <v>5</v>
      </c>
      <c r="Q22" s="29" t="s">
        <v>30</v>
      </c>
      <c r="R22" s="29" t="s">
        <v>30</v>
      </c>
      <c r="S22" s="29" t="s">
        <v>30</v>
      </c>
      <c r="T22" s="29" t="s">
        <v>5</v>
      </c>
      <c r="U22" s="29" t="s">
        <v>30</v>
      </c>
      <c r="V22" s="29" t="s">
        <v>30</v>
      </c>
      <c r="W22" s="29" t="s">
        <v>30</v>
      </c>
      <c r="X22" s="29" t="s">
        <v>5</v>
      </c>
      <c r="Y22" s="29" t="s">
        <v>30</v>
      </c>
      <c r="Z22" s="29" t="s">
        <v>30</v>
      </c>
      <c r="AA22" s="29" t="s">
        <v>5</v>
      </c>
      <c r="AB22" s="29" t="s">
        <v>30</v>
      </c>
      <c r="AC22" s="29" t="s">
        <v>30</v>
      </c>
      <c r="AD22" s="29" t="s">
        <v>5</v>
      </c>
      <c r="AE22" s="29" t="s">
        <v>30</v>
      </c>
      <c r="AF22" s="29" t="s">
        <v>30</v>
      </c>
      <c r="AG22" s="29" t="s">
        <v>30</v>
      </c>
      <c r="AH22" s="29" t="s">
        <v>5</v>
      </c>
      <c r="AI22" s="29" t="s">
        <v>30</v>
      </c>
      <c r="AJ22" s="29" t="s">
        <v>30</v>
      </c>
      <c r="AK22" s="23">
        <v>0</v>
      </c>
      <c r="AL22" s="23">
        <v>0</v>
      </c>
      <c r="AM22" s="10" t="str">
        <f t="shared" si="4"/>
        <v>-</v>
      </c>
      <c r="AN22" s="76"/>
      <c r="AO22" s="29">
        <f t="shared" si="5"/>
        <v>7</v>
      </c>
      <c r="AP22" s="29">
        <f t="shared" si="6"/>
        <v>2</v>
      </c>
      <c r="AQ22" s="10">
        <f t="shared" si="7"/>
        <v>0.2857142857142857</v>
      </c>
      <c r="AR22" s="76"/>
      <c r="AS22" s="29">
        <f t="shared" si="8"/>
        <v>7</v>
      </c>
      <c r="AT22" s="29">
        <f t="shared" si="9"/>
        <v>2</v>
      </c>
      <c r="AU22" s="10">
        <f t="shared" si="10"/>
        <v>0.2857142857142857</v>
      </c>
      <c r="AV22" s="76"/>
      <c r="AW22" s="29">
        <f t="shared" si="11"/>
        <v>7</v>
      </c>
      <c r="AX22" s="29">
        <f t="shared" si="12"/>
        <v>2</v>
      </c>
      <c r="AY22" s="10">
        <f t="shared" si="13"/>
        <v>0.2857142857142857</v>
      </c>
      <c r="AZ22" s="76"/>
      <c r="BA22" s="23">
        <v>7</v>
      </c>
      <c r="BB22" s="23">
        <v>2</v>
      </c>
      <c r="BC22" s="10">
        <f t="shared" si="14"/>
        <v>0.2857142857142857</v>
      </c>
      <c r="BD22" s="76"/>
      <c r="BE22" s="4">
        <f t="shared" si="15"/>
        <v>31</v>
      </c>
      <c r="BF22" s="4">
        <f t="shared" si="16"/>
        <v>9</v>
      </c>
      <c r="BG22" s="10">
        <f t="shared" si="17"/>
        <v>0.29032258064516131</v>
      </c>
      <c r="BH22" s="76"/>
      <c r="BJ22" ph="1"/>
      <c r="BL22" ph="1"/>
      <c r="BN22" ph="1"/>
      <c r="BP22" ph="1"/>
      <c r="BR22" ph="1"/>
      <c r="BT22" ph="1"/>
    </row>
    <row r="23" spans="4:72" ht="21" customHeight="1">
      <c r="D23" s="4"/>
      <c r="E23" s="4" t="s">
        <v>35</v>
      </c>
      <c r="F23" s="29" t="s">
        <v>5</v>
      </c>
      <c r="G23" s="29" t="s">
        <v>5</v>
      </c>
      <c r="H23" s="29" t="s">
        <v>30</v>
      </c>
      <c r="I23" s="29" t="s">
        <v>30</v>
      </c>
      <c r="J23" s="29" t="s">
        <v>30</v>
      </c>
      <c r="K23" s="29" t="s">
        <v>30</v>
      </c>
      <c r="L23" s="29" t="s">
        <v>30</v>
      </c>
      <c r="M23" s="29" t="s">
        <v>5</v>
      </c>
      <c r="N23" s="29" t="s">
        <v>30</v>
      </c>
      <c r="O23" s="29" t="s">
        <v>30</v>
      </c>
      <c r="P23" s="29" t="s">
        <v>30</v>
      </c>
      <c r="Q23" s="29" t="s">
        <v>5</v>
      </c>
      <c r="R23" s="29" t="s">
        <v>30</v>
      </c>
      <c r="S23" s="29" t="s">
        <v>30</v>
      </c>
      <c r="T23" s="29" t="s">
        <v>5</v>
      </c>
      <c r="U23" s="29" t="s">
        <v>30</v>
      </c>
      <c r="V23" s="29" t="s">
        <v>30</v>
      </c>
      <c r="W23" s="29" t="s">
        <v>30</v>
      </c>
      <c r="X23" s="29" t="s">
        <v>30</v>
      </c>
      <c r="Y23" s="29" t="s">
        <v>5</v>
      </c>
      <c r="Z23" s="29" t="s">
        <v>30</v>
      </c>
      <c r="AA23" s="29" t="s">
        <v>5</v>
      </c>
      <c r="AB23" s="29" t="s">
        <v>30</v>
      </c>
      <c r="AC23" s="29" t="s">
        <v>30</v>
      </c>
      <c r="AD23" s="29" t="s">
        <v>30</v>
      </c>
      <c r="AE23" s="29" t="s">
        <v>5</v>
      </c>
      <c r="AF23" s="29" t="s">
        <v>30</v>
      </c>
      <c r="AG23" s="29" t="s">
        <v>30</v>
      </c>
      <c r="AH23" s="29" t="s">
        <v>5</v>
      </c>
      <c r="AI23" s="29" t="s">
        <v>30</v>
      </c>
      <c r="AJ23" s="29" t="s">
        <v>30</v>
      </c>
      <c r="AK23" s="23">
        <v>0</v>
      </c>
      <c r="AL23" s="23">
        <v>0</v>
      </c>
      <c r="AM23" s="10" t="str">
        <f t="shared" si="4"/>
        <v>-</v>
      </c>
      <c r="AN23" s="76"/>
      <c r="AO23" s="29">
        <f t="shared" si="5"/>
        <v>7</v>
      </c>
      <c r="AP23" s="29">
        <f t="shared" si="6"/>
        <v>2</v>
      </c>
      <c r="AQ23" s="10">
        <f t="shared" si="7"/>
        <v>0.2857142857142857</v>
      </c>
      <c r="AR23" s="76"/>
      <c r="AS23" s="29">
        <f t="shared" si="8"/>
        <v>7</v>
      </c>
      <c r="AT23" s="29">
        <f t="shared" si="9"/>
        <v>2</v>
      </c>
      <c r="AU23" s="10">
        <f t="shared" si="10"/>
        <v>0.2857142857142857</v>
      </c>
      <c r="AV23" s="76"/>
      <c r="AW23" s="29">
        <f t="shared" si="11"/>
        <v>7</v>
      </c>
      <c r="AX23" s="29">
        <f t="shared" si="12"/>
        <v>2</v>
      </c>
      <c r="AY23" s="10">
        <f t="shared" si="13"/>
        <v>0.2857142857142857</v>
      </c>
      <c r="AZ23" s="76"/>
      <c r="BA23" s="23">
        <v>7</v>
      </c>
      <c r="BB23" s="23">
        <v>2</v>
      </c>
      <c r="BC23" s="10">
        <f t="shared" si="14"/>
        <v>0.2857142857142857</v>
      </c>
      <c r="BD23" s="76"/>
      <c r="BE23" s="4">
        <f t="shared" si="15"/>
        <v>31</v>
      </c>
      <c r="BF23" s="4">
        <f t="shared" si="16"/>
        <v>9</v>
      </c>
      <c r="BG23" s="10">
        <f t="shared" si="17"/>
        <v>0.29032258064516131</v>
      </c>
      <c r="BH23" s="76"/>
      <c r="BJ23" ph="1"/>
      <c r="BL23" ph="1"/>
      <c r="BN23" ph="1"/>
      <c r="BP23" ph="1"/>
      <c r="BR23" ph="1"/>
      <c r="BT23" ph="1"/>
    </row>
    <row r="24" spans="4:72" ht="21" customHeight="1">
      <c r="D24" s="4"/>
      <c r="E24" s="4" t="s">
        <v>36</v>
      </c>
      <c r="F24" s="29" t="s">
        <v>5</v>
      </c>
      <c r="G24" s="29" t="s">
        <v>5</v>
      </c>
      <c r="H24" s="29" t="s">
        <v>30</v>
      </c>
      <c r="I24" s="29" t="s">
        <v>30</v>
      </c>
      <c r="J24" s="29" t="s">
        <v>30</v>
      </c>
      <c r="K24" s="29" t="s">
        <v>30</v>
      </c>
      <c r="L24" s="29" t="s">
        <v>30</v>
      </c>
      <c r="M24" s="29" t="s">
        <v>5</v>
      </c>
      <c r="N24" s="29" t="s">
        <v>30</v>
      </c>
      <c r="O24" s="29" t="s">
        <v>30</v>
      </c>
      <c r="P24" s="29" t="s">
        <v>30</v>
      </c>
      <c r="Q24" s="29" t="s">
        <v>30</v>
      </c>
      <c r="R24" s="29" t="s">
        <v>5</v>
      </c>
      <c r="S24" s="29" t="s">
        <v>30</v>
      </c>
      <c r="T24" s="29" t="s">
        <v>5</v>
      </c>
      <c r="U24" s="29" t="s">
        <v>30</v>
      </c>
      <c r="V24" s="29" t="s">
        <v>30</v>
      </c>
      <c r="W24" s="29" t="s">
        <v>30</v>
      </c>
      <c r="X24" s="29" t="s">
        <v>5</v>
      </c>
      <c r="Y24" s="29" t="s">
        <v>30</v>
      </c>
      <c r="Z24" s="29" t="s">
        <v>30</v>
      </c>
      <c r="AA24" s="29" t="s">
        <v>5</v>
      </c>
      <c r="AB24" s="29" t="s">
        <v>30</v>
      </c>
      <c r="AC24" s="29" t="s">
        <v>30</v>
      </c>
      <c r="AD24" s="29" t="s">
        <v>30</v>
      </c>
      <c r="AE24" s="29" t="s">
        <v>30</v>
      </c>
      <c r="AF24" s="29" t="s">
        <v>5</v>
      </c>
      <c r="AG24" s="29" t="s">
        <v>30</v>
      </c>
      <c r="AH24" s="29" t="s">
        <v>5</v>
      </c>
      <c r="AI24" s="29" t="s">
        <v>30</v>
      </c>
      <c r="AJ24" s="29" t="s">
        <v>30</v>
      </c>
      <c r="AK24" s="23">
        <v>0</v>
      </c>
      <c r="AL24" s="23">
        <v>0</v>
      </c>
      <c r="AM24" s="10" t="str">
        <f t="shared" si="4"/>
        <v>-</v>
      </c>
      <c r="AN24" s="76"/>
      <c r="AO24" s="29">
        <f t="shared" si="5"/>
        <v>7</v>
      </c>
      <c r="AP24" s="29">
        <f t="shared" si="6"/>
        <v>2</v>
      </c>
      <c r="AQ24" s="10">
        <f t="shared" si="7"/>
        <v>0.2857142857142857</v>
      </c>
      <c r="AR24" s="76"/>
      <c r="AS24" s="29">
        <f t="shared" si="8"/>
        <v>7</v>
      </c>
      <c r="AT24" s="29">
        <f t="shared" si="9"/>
        <v>2</v>
      </c>
      <c r="AU24" s="10">
        <f t="shared" si="10"/>
        <v>0.2857142857142857</v>
      </c>
      <c r="AV24" s="76"/>
      <c r="AW24" s="29">
        <f t="shared" si="11"/>
        <v>7</v>
      </c>
      <c r="AX24" s="29">
        <f t="shared" si="12"/>
        <v>2</v>
      </c>
      <c r="AY24" s="10">
        <f t="shared" si="13"/>
        <v>0.2857142857142857</v>
      </c>
      <c r="AZ24" s="76"/>
      <c r="BA24" s="23">
        <v>7</v>
      </c>
      <c r="BB24" s="23">
        <v>2</v>
      </c>
      <c r="BC24" s="10">
        <f t="shared" si="14"/>
        <v>0.2857142857142857</v>
      </c>
      <c r="BD24" s="76"/>
      <c r="BE24" s="4">
        <f t="shared" si="15"/>
        <v>31</v>
      </c>
      <c r="BF24" s="4">
        <f t="shared" si="16"/>
        <v>9</v>
      </c>
      <c r="BG24" s="10">
        <f t="shared" si="17"/>
        <v>0.29032258064516131</v>
      </c>
      <c r="BH24" s="76"/>
      <c r="BJ24" ph="1"/>
      <c r="BL24" ph="1"/>
      <c r="BN24" ph="1"/>
      <c r="BP24" ph="1"/>
      <c r="BR24" ph="1"/>
      <c r="BT24" ph="1"/>
    </row>
    <row r="25" spans="4:72" ht="21" customHeight="1">
      <c r="D25" s="4" t="s">
        <v>4</v>
      </c>
      <c r="E25" s="4" t="s">
        <v>32</v>
      </c>
      <c r="F25" s="29" t="s">
        <v>5</v>
      </c>
      <c r="G25" s="29" t="s">
        <v>5</v>
      </c>
      <c r="H25" s="29" t="s">
        <v>30</v>
      </c>
      <c r="I25" s="29" t="s">
        <v>30</v>
      </c>
      <c r="J25" s="29" t="s">
        <v>30</v>
      </c>
      <c r="K25" s="29" t="s">
        <v>30</v>
      </c>
      <c r="L25" s="29" t="s">
        <v>30</v>
      </c>
      <c r="M25" s="29" t="s">
        <v>5</v>
      </c>
      <c r="N25" s="29" t="s">
        <v>30</v>
      </c>
      <c r="O25" s="29" t="s">
        <v>30</v>
      </c>
      <c r="P25" s="29" t="s">
        <v>30</v>
      </c>
      <c r="Q25" s="29" t="s">
        <v>30</v>
      </c>
      <c r="R25" s="29" t="s">
        <v>30</v>
      </c>
      <c r="S25" s="29" t="s">
        <v>5</v>
      </c>
      <c r="T25" s="29" t="s">
        <v>5</v>
      </c>
      <c r="U25" s="29" t="s">
        <v>30</v>
      </c>
      <c r="V25" s="29" t="s">
        <v>30</v>
      </c>
      <c r="W25" s="29" t="s">
        <v>5</v>
      </c>
      <c r="X25" s="29" t="s">
        <v>30</v>
      </c>
      <c r="Y25" s="29" t="s">
        <v>30</v>
      </c>
      <c r="Z25" s="29" t="s">
        <v>30</v>
      </c>
      <c r="AA25" s="29" t="s">
        <v>5</v>
      </c>
      <c r="AB25" s="29" t="s">
        <v>30</v>
      </c>
      <c r="AC25" s="29" t="s">
        <v>30</v>
      </c>
      <c r="AD25" s="29" t="s">
        <v>30</v>
      </c>
      <c r="AE25" s="29" t="s">
        <v>30</v>
      </c>
      <c r="AF25" s="29" t="s">
        <v>30</v>
      </c>
      <c r="AG25" s="29" t="s">
        <v>5</v>
      </c>
      <c r="AH25" s="29" t="s">
        <v>5</v>
      </c>
      <c r="AI25" s="29" t="s">
        <v>30</v>
      </c>
      <c r="AJ25" s="29" t="s">
        <v>30</v>
      </c>
      <c r="AK25" s="23">
        <v>0</v>
      </c>
      <c r="AL25" s="23">
        <v>0</v>
      </c>
      <c r="AM25" s="10" t="str">
        <f t="shared" si="4"/>
        <v>-</v>
      </c>
      <c r="AN25" s="76"/>
      <c r="AO25" s="29">
        <f t="shared" si="5"/>
        <v>7</v>
      </c>
      <c r="AP25" s="29">
        <f t="shared" si="6"/>
        <v>2</v>
      </c>
      <c r="AQ25" s="10">
        <f t="shared" si="7"/>
        <v>0.2857142857142857</v>
      </c>
      <c r="AR25" s="76"/>
      <c r="AS25" s="29">
        <f t="shared" si="8"/>
        <v>7</v>
      </c>
      <c r="AT25" s="29">
        <f t="shared" si="9"/>
        <v>2</v>
      </c>
      <c r="AU25" s="10">
        <f t="shared" si="10"/>
        <v>0.2857142857142857</v>
      </c>
      <c r="AV25" s="76"/>
      <c r="AW25" s="29">
        <f t="shared" si="11"/>
        <v>7</v>
      </c>
      <c r="AX25" s="29">
        <f t="shared" si="12"/>
        <v>2</v>
      </c>
      <c r="AY25" s="10">
        <f t="shared" si="13"/>
        <v>0.2857142857142857</v>
      </c>
      <c r="AZ25" s="76"/>
      <c r="BA25" s="23">
        <v>7</v>
      </c>
      <c r="BB25" s="23">
        <v>2</v>
      </c>
      <c r="BC25" s="10">
        <f t="shared" si="14"/>
        <v>0.2857142857142857</v>
      </c>
      <c r="BD25" s="76"/>
      <c r="BE25" s="4">
        <f t="shared" si="15"/>
        <v>31</v>
      </c>
      <c r="BF25" s="4">
        <f t="shared" si="16"/>
        <v>9</v>
      </c>
      <c r="BG25" s="10">
        <f t="shared" si="17"/>
        <v>0.29032258064516131</v>
      </c>
      <c r="BH25" s="76"/>
      <c r="BJ25" ph="1"/>
      <c r="BL25" ph="1"/>
      <c r="BN25" ph="1"/>
      <c r="BP25" ph="1"/>
      <c r="BR25" ph="1"/>
      <c r="BT25" ph="1"/>
    </row>
    <row r="26" spans="4:72" ht="21" customHeight="1">
      <c r="D26" s="4"/>
      <c r="E26" s="4"/>
      <c r="F26" s="29"/>
      <c r="G26" s="29"/>
      <c r="H26" s="29"/>
      <c r="I26" s="29"/>
      <c r="J26" s="29"/>
      <c r="K26" s="29"/>
      <c r="L26" s="29"/>
      <c r="M26" s="29"/>
      <c r="N26" s="29"/>
      <c r="O26" s="29"/>
      <c r="P26" s="29"/>
      <c r="Q26" s="29"/>
      <c r="R26" s="29"/>
      <c r="S26" s="29"/>
      <c r="T26" s="29"/>
      <c r="U26" s="29"/>
      <c r="V26" s="29"/>
      <c r="W26" s="29"/>
      <c r="X26" s="29"/>
      <c r="Y26" s="29"/>
      <c r="Z26" s="29"/>
      <c r="AA26" s="29"/>
      <c r="AB26" s="29"/>
      <c r="AC26" s="29"/>
      <c r="AD26" s="29"/>
      <c r="AE26" s="29"/>
      <c r="AF26" s="29"/>
      <c r="AG26" s="29"/>
      <c r="AH26" s="29"/>
      <c r="AI26" s="29"/>
      <c r="AJ26" s="29"/>
      <c r="AK26" s="23">
        <v>0</v>
      </c>
      <c r="AL26" s="23">
        <v>0</v>
      </c>
      <c r="AM26" s="10" t="str">
        <f t="shared" si="4"/>
        <v>-</v>
      </c>
      <c r="AN26" s="76"/>
      <c r="AO26" s="29">
        <f t="shared" si="5"/>
        <v>0</v>
      </c>
      <c r="AP26" s="29">
        <f t="shared" si="6"/>
        <v>0</v>
      </c>
      <c r="AQ26" s="10" t="str">
        <f t="shared" si="7"/>
        <v>-</v>
      </c>
      <c r="AR26" s="76"/>
      <c r="AS26" s="29">
        <f t="shared" si="8"/>
        <v>0</v>
      </c>
      <c r="AT26" s="29">
        <f t="shared" si="9"/>
        <v>0</v>
      </c>
      <c r="AU26" s="10" t="str">
        <f t="shared" si="10"/>
        <v>-</v>
      </c>
      <c r="AV26" s="76"/>
      <c r="AW26" s="29">
        <f t="shared" si="11"/>
        <v>0</v>
      </c>
      <c r="AX26" s="29">
        <f t="shared" si="12"/>
        <v>0</v>
      </c>
      <c r="AY26" s="10" t="str">
        <f t="shared" si="13"/>
        <v>-</v>
      </c>
      <c r="AZ26" s="76"/>
      <c r="BA26" s="23">
        <v>0</v>
      </c>
      <c r="BB26" s="23">
        <v>0</v>
      </c>
      <c r="BC26" s="10" t="str">
        <f t="shared" si="14"/>
        <v>-</v>
      </c>
      <c r="BD26" s="76"/>
      <c r="BE26" s="4">
        <f t="shared" si="15"/>
        <v>0</v>
      </c>
      <c r="BF26" s="4">
        <f t="shared" si="16"/>
        <v>0</v>
      </c>
      <c r="BG26" s="10" t="str">
        <f t="shared" si="17"/>
        <v>-</v>
      </c>
      <c r="BH26" s="76"/>
      <c r="BJ26" ph="1"/>
      <c r="BL26" ph="1"/>
      <c r="BN26" ph="1"/>
      <c r="BP26" ph="1"/>
      <c r="BR26" ph="1"/>
      <c r="BT26" ph="1"/>
    </row>
    <row r="27" spans="4:72" ht="21" customHeight="1">
      <c r="D27" s="4"/>
      <c r="E27" s="4"/>
      <c r="F27" s="29"/>
      <c r="G27" s="29"/>
      <c r="H27" s="29"/>
      <c r="I27" s="29"/>
      <c r="J27" s="29"/>
      <c r="K27" s="29"/>
      <c r="L27" s="29"/>
      <c r="M27" s="29"/>
      <c r="N27" s="29"/>
      <c r="O27" s="29"/>
      <c r="P27" s="29"/>
      <c r="Q27" s="29"/>
      <c r="R27" s="29"/>
      <c r="S27" s="29"/>
      <c r="T27" s="29"/>
      <c r="U27" s="29"/>
      <c r="V27" s="29"/>
      <c r="W27" s="29"/>
      <c r="X27" s="29"/>
      <c r="Y27" s="29"/>
      <c r="Z27" s="29"/>
      <c r="AA27" s="29"/>
      <c r="AB27" s="29"/>
      <c r="AC27" s="29"/>
      <c r="AD27" s="29"/>
      <c r="AE27" s="29"/>
      <c r="AF27" s="29"/>
      <c r="AG27" s="29"/>
      <c r="AH27" s="29"/>
      <c r="AI27" s="29"/>
      <c r="AJ27" s="29"/>
      <c r="AK27" s="23">
        <v>0</v>
      </c>
      <c r="AL27" s="23">
        <v>0</v>
      </c>
      <c r="AM27" s="10" t="str">
        <f t="shared" si="4"/>
        <v>-</v>
      </c>
      <c r="AN27" s="76"/>
      <c r="AO27" s="29">
        <f t="shared" si="5"/>
        <v>0</v>
      </c>
      <c r="AP27" s="29">
        <f t="shared" si="6"/>
        <v>0</v>
      </c>
      <c r="AQ27" s="10" t="str">
        <f t="shared" si="7"/>
        <v>-</v>
      </c>
      <c r="AR27" s="76"/>
      <c r="AS27" s="29">
        <f t="shared" si="8"/>
        <v>0</v>
      </c>
      <c r="AT27" s="29">
        <f t="shared" si="9"/>
        <v>0</v>
      </c>
      <c r="AU27" s="10" t="str">
        <f t="shared" si="10"/>
        <v>-</v>
      </c>
      <c r="AV27" s="76"/>
      <c r="AW27" s="29">
        <f t="shared" si="11"/>
        <v>0</v>
      </c>
      <c r="AX27" s="29">
        <f t="shared" si="12"/>
        <v>0</v>
      </c>
      <c r="AY27" s="10" t="str">
        <f t="shared" si="13"/>
        <v>-</v>
      </c>
      <c r="AZ27" s="76"/>
      <c r="BA27" s="23">
        <v>0</v>
      </c>
      <c r="BB27" s="23">
        <v>0</v>
      </c>
      <c r="BC27" s="10" t="str">
        <f t="shared" si="14"/>
        <v>-</v>
      </c>
      <c r="BD27" s="76"/>
      <c r="BE27" s="4">
        <f t="shared" si="15"/>
        <v>0</v>
      </c>
      <c r="BF27" s="4">
        <f t="shared" si="16"/>
        <v>0</v>
      </c>
      <c r="BG27" s="10" t="str">
        <f t="shared" si="17"/>
        <v>-</v>
      </c>
      <c r="BH27" s="76"/>
      <c r="BJ27" ph="1"/>
      <c r="BL27" ph="1"/>
      <c r="BN27" ph="1"/>
      <c r="BP27" ph="1"/>
      <c r="BR27" ph="1"/>
      <c r="BT27" ph="1"/>
    </row>
    <row r="28" spans="4:72" ht="21.75" customHeight="1">
      <c r="D28" s="4"/>
      <c r="E28" s="4"/>
      <c r="F28" s="29"/>
      <c r="G28" s="29"/>
      <c r="H28" s="29"/>
      <c r="I28" s="29"/>
      <c r="J28" s="29"/>
      <c r="K28" s="29"/>
      <c r="L28" s="29"/>
      <c r="M28" s="29"/>
      <c r="N28" s="29"/>
      <c r="O28" s="29"/>
      <c r="P28" s="29"/>
      <c r="Q28" s="29"/>
      <c r="R28" s="29"/>
      <c r="S28" s="29"/>
      <c r="T28" s="29"/>
      <c r="U28" s="29"/>
      <c r="V28" s="29"/>
      <c r="W28" s="29"/>
      <c r="X28" s="29"/>
      <c r="Y28" s="29"/>
      <c r="Z28" s="29"/>
      <c r="AA28" s="29"/>
      <c r="AB28" s="29"/>
      <c r="AC28" s="29"/>
      <c r="AD28" s="29"/>
      <c r="AE28" s="29"/>
      <c r="AF28" s="29"/>
      <c r="AG28" s="29"/>
      <c r="AH28" s="29"/>
      <c r="AI28" s="29"/>
      <c r="AJ28" s="29"/>
      <c r="AK28" s="23">
        <v>0</v>
      </c>
      <c r="AL28" s="23">
        <v>0</v>
      </c>
      <c r="AM28" s="10" t="str">
        <f t="shared" si="4"/>
        <v>-</v>
      </c>
      <c r="AN28" s="76"/>
      <c r="AO28" s="29">
        <f t="shared" si="5"/>
        <v>0</v>
      </c>
      <c r="AP28" s="29">
        <f t="shared" si="6"/>
        <v>0</v>
      </c>
      <c r="AQ28" s="10" t="str">
        <f t="shared" si="7"/>
        <v>-</v>
      </c>
      <c r="AR28" s="76"/>
      <c r="AS28" s="29">
        <f t="shared" si="8"/>
        <v>0</v>
      </c>
      <c r="AT28" s="29">
        <f t="shared" si="9"/>
        <v>0</v>
      </c>
      <c r="AU28" s="10" t="str">
        <f t="shared" si="10"/>
        <v>-</v>
      </c>
      <c r="AV28" s="76"/>
      <c r="AW28" s="29">
        <f t="shared" si="11"/>
        <v>0</v>
      </c>
      <c r="AX28" s="29">
        <f t="shared" si="12"/>
        <v>0</v>
      </c>
      <c r="AY28" s="10" t="str">
        <f t="shared" si="13"/>
        <v>-</v>
      </c>
      <c r="AZ28" s="76"/>
      <c r="BA28" s="23">
        <v>0</v>
      </c>
      <c r="BB28" s="23">
        <v>0</v>
      </c>
      <c r="BC28" s="10" t="str">
        <f t="shared" si="14"/>
        <v>-</v>
      </c>
      <c r="BD28" s="76"/>
      <c r="BE28" s="4">
        <f t="shared" si="15"/>
        <v>0</v>
      </c>
      <c r="BF28" s="4">
        <f t="shared" si="16"/>
        <v>0</v>
      </c>
      <c r="BG28" s="10" t="str">
        <f t="shared" si="17"/>
        <v>-</v>
      </c>
      <c r="BH28" s="76"/>
      <c r="BJ28" ph="1"/>
      <c r="BL28" ph="1"/>
      <c r="BN28" ph="1"/>
      <c r="BP28" ph="1"/>
      <c r="BR28" ph="1"/>
      <c r="BT28" ph="1"/>
    </row>
    <row r="29" spans="4:72" ht="18">
      <c r="E29" s="2"/>
      <c r="F29" s="2"/>
      <c r="G29" s="2"/>
      <c r="H29" s="2"/>
      <c r="I29" s="2"/>
      <c r="J29" s="2"/>
      <c r="K29" s="2"/>
      <c r="L29" s="2"/>
      <c r="M29" s="2"/>
      <c r="N29" s="2"/>
      <c r="O29" s="2"/>
      <c r="P29" s="2"/>
      <c r="Q29" s="2"/>
      <c r="R29" s="2"/>
      <c r="S29" s="2"/>
      <c r="T29" s="2"/>
      <c r="U29" s="2"/>
      <c r="V29" s="2"/>
      <c r="W29" s="2"/>
      <c r="X29" s="2"/>
      <c r="Y29" s="2"/>
      <c r="Z29" s="2"/>
      <c r="AA29" s="2"/>
      <c r="AB29" s="2"/>
      <c r="AC29" s="2"/>
      <c r="AD29" s="2"/>
      <c r="AE29" s="2"/>
      <c r="AF29" s="2"/>
      <c r="AG29" s="2"/>
      <c r="AH29" s="2"/>
      <c r="AI29" s="2"/>
      <c r="AJ29" s="2"/>
      <c r="AK29" s="82" t="s">
        <v>39</v>
      </c>
      <c r="AL29" s="82"/>
      <c r="AM29" s="82"/>
      <c r="AN29" s="29" t="str">
        <f>IF(AN19="-",AN19,IF(AN19&gt;=0.285,"○","×"))</f>
        <v>-</v>
      </c>
      <c r="AO29" s="82" t="s">
        <v>39</v>
      </c>
      <c r="AP29" s="82"/>
      <c r="AQ29" s="82"/>
      <c r="AR29" s="29" t="str">
        <f>IF(AR19="-",AR19,IF(AR19&gt;=0.285,"○","×"))</f>
        <v>○</v>
      </c>
      <c r="AS29" s="82" t="s">
        <v>38</v>
      </c>
      <c r="AT29" s="82"/>
      <c r="AU29" s="82"/>
      <c r="AV29" s="29" t="str">
        <f t="shared" ref="AV29" si="18">IF(AV19="-",AV19,IF(AV19&gt;=0.285,"○","×"))</f>
        <v>○</v>
      </c>
      <c r="AW29" s="82" t="s">
        <v>38</v>
      </c>
      <c r="AX29" s="82"/>
      <c r="AY29" s="82"/>
      <c r="AZ29" s="29" t="str">
        <f t="shared" ref="AZ29" si="19">IF(AZ19="-",AZ19,IF(AZ19&gt;=0.285,"○","×"))</f>
        <v>○</v>
      </c>
      <c r="BA29" s="82" t="s">
        <v>38</v>
      </c>
      <c r="BB29" s="82"/>
      <c r="BC29" s="82"/>
      <c r="BD29" s="29" t="str">
        <f t="shared" ref="BD29:BH29" si="20">IF(BD19="-",BD19,IF(BD19&gt;=0.285,"○","×"))</f>
        <v>○</v>
      </c>
      <c r="BE29" s="82" t="s">
        <v>38</v>
      </c>
      <c r="BF29" s="82"/>
      <c r="BG29" s="82"/>
      <c r="BH29" s="40" t="str">
        <f t="shared" si="20"/>
        <v>○</v>
      </c>
    </row>
    <row r="30" spans="4:72" ht="18">
      <c r="E30" s="2"/>
      <c r="F30" s="2"/>
      <c r="G30" s="2"/>
      <c r="H30" s="2"/>
      <c r="I30" s="2"/>
      <c r="J30" s="2"/>
      <c r="K30" s="2"/>
      <c r="L30" s="2"/>
      <c r="M30" s="2"/>
      <c r="N30" s="2"/>
      <c r="O30" s="2"/>
      <c r="P30" s="2"/>
      <c r="Q30" s="2"/>
      <c r="R30" s="2"/>
      <c r="S30" s="2"/>
      <c r="T30" s="2"/>
      <c r="U30" s="2"/>
      <c r="V30" s="2"/>
      <c r="W30" s="2"/>
      <c r="X30" s="2"/>
      <c r="Y30" s="2"/>
      <c r="Z30" s="2"/>
      <c r="AA30" s="2"/>
      <c r="AB30" s="2"/>
      <c r="AC30" s="2"/>
      <c r="AD30" s="2"/>
      <c r="AE30" s="2"/>
      <c r="AF30" s="2"/>
      <c r="AG30" s="2"/>
      <c r="AH30" s="2"/>
      <c r="AI30" s="2"/>
      <c r="AJ30" s="2"/>
      <c r="AK30" s="2"/>
      <c r="AL30" s="2"/>
      <c r="AM30" s="2"/>
      <c r="AN30" s="2"/>
      <c r="AO30" s="2"/>
      <c r="AP30" s="2"/>
      <c r="AQ30" s="2"/>
      <c r="AR30" s="2"/>
      <c r="AS30" s="2"/>
      <c r="AT30" s="2"/>
      <c r="AU30" s="2"/>
      <c r="AV30" s="2"/>
      <c r="AW30" s="2"/>
      <c r="AX30" s="2"/>
      <c r="AY30" s="2"/>
      <c r="AZ30" s="2"/>
      <c r="BA30" s="2"/>
      <c r="BB30" s="2"/>
      <c r="BC30" s="2"/>
      <c r="BD30" s="2"/>
      <c r="BE30" s="2"/>
      <c r="BF30" s="2"/>
      <c r="BG30" s="2"/>
      <c r="BH30" s="2"/>
      <c r="BI30" s="2"/>
      <c r="BJ30" s="2"/>
      <c r="BK30" s="2"/>
      <c r="BL30" s="2"/>
    </row>
    <row r="31" spans="4:72" ht="18.75" customHeight="1">
      <c r="D31" s="2" t="s">
        <v>57</v>
      </c>
      <c r="E31" s="2"/>
      <c r="F31" s="2"/>
      <c r="G31" s="2"/>
      <c r="H31" s="2"/>
      <c r="I31" s="2"/>
      <c r="J31" s="2"/>
      <c r="K31" s="2"/>
      <c r="L31" s="2"/>
      <c r="M31" s="2"/>
      <c r="N31" s="2"/>
      <c r="O31" s="2"/>
      <c r="P31" s="2"/>
      <c r="Q31" s="2"/>
      <c r="R31" s="2"/>
      <c r="S31" s="2"/>
      <c r="T31" s="2"/>
      <c r="U31" s="2"/>
      <c r="V31" s="2"/>
      <c r="W31" s="2"/>
      <c r="X31" s="2"/>
      <c r="Y31" s="2"/>
      <c r="Z31" s="2"/>
      <c r="AA31" s="2"/>
      <c r="AB31" s="2"/>
      <c r="AC31" s="2"/>
      <c r="AD31" s="2"/>
      <c r="AE31" s="2"/>
      <c r="AF31" s="2"/>
      <c r="AG31" s="2"/>
      <c r="AH31" s="2"/>
      <c r="AI31" s="2"/>
      <c r="AJ31" s="2"/>
      <c r="AK31" s="2"/>
      <c r="AL31" s="2"/>
      <c r="AM31" s="2"/>
      <c r="AN31" s="2"/>
      <c r="AO31" s="2"/>
      <c r="AP31" s="2"/>
      <c r="AQ31" s="2"/>
      <c r="AR31" s="2"/>
      <c r="AS31" s="2"/>
      <c r="AT31" s="2"/>
      <c r="AU31" s="2"/>
      <c r="AV31" s="2"/>
      <c r="AW31" s="2"/>
      <c r="AX31" s="2"/>
      <c r="AY31" s="2"/>
      <c r="AZ31" s="2"/>
      <c r="BA31" s="2"/>
      <c r="BB31" s="2"/>
      <c r="BC31" s="2"/>
      <c r="BD31" s="2"/>
      <c r="BE31" s="2"/>
      <c r="BF31" s="2"/>
      <c r="BG31" s="2"/>
      <c r="BH31" s="2"/>
      <c r="BI31" s="2"/>
      <c r="BJ31" s="2"/>
      <c r="BK31" s="2"/>
      <c r="BL31" s="2"/>
    </row>
    <row r="32" spans="4:72" ht="18.75" customHeight="1">
      <c r="D32" s="3" t="s">
        <v>12</v>
      </c>
      <c r="E32" s="3"/>
      <c r="F32" s="3"/>
      <c r="G32" s="3"/>
      <c r="H32" s="3"/>
      <c r="I32" s="3"/>
      <c r="J32" s="3"/>
      <c r="K32" s="3"/>
      <c r="L32" s="3"/>
      <c r="M32" s="3"/>
      <c r="N32" s="3"/>
      <c r="O32" s="3"/>
      <c r="P32" s="3"/>
      <c r="Q32" s="3"/>
      <c r="R32" s="3"/>
      <c r="S32" s="3"/>
      <c r="T32" s="3"/>
      <c r="U32" s="3"/>
      <c r="V32" s="3"/>
      <c r="W32" s="3"/>
      <c r="X32" s="3"/>
      <c r="Y32" s="3"/>
      <c r="Z32" s="3"/>
      <c r="AA32" s="3"/>
      <c r="AB32" s="3"/>
      <c r="AC32" s="3"/>
      <c r="AD32" s="3"/>
      <c r="AE32" s="3"/>
      <c r="AF32" s="3"/>
      <c r="AG32" s="2"/>
      <c r="AH32" s="2"/>
      <c r="AI32" s="2"/>
      <c r="AJ32" s="2"/>
      <c r="AK32" s="2"/>
      <c r="AL32" s="2"/>
      <c r="AM32" s="2"/>
      <c r="AN32" s="2"/>
      <c r="AO32" s="2"/>
      <c r="AP32" s="2"/>
      <c r="AQ32" s="2"/>
      <c r="AR32" s="2"/>
      <c r="AS32" s="2"/>
      <c r="AT32" s="2"/>
      <c r="AU32" s="2"/>
      <c r="AV32" s="2"/>
      <c r="AW32" s="2"/>
      <c r="AX32" s="2"/>
      <c r="AY32" s="2"/>
      <c r="AZ32" s="2"/>
      <c r="BA32" s="2"/>
      <c r="BB32" s="2"/>
      <c r="BC32" s="2"/>
      <c r="BD32" s="2"/>
      <c r="BE32" s="2"/>
      <c r="BF32" s="2"/>
      <c r="BG32" s="2"/>
      <c r="BH32" s="2"/>
      <c r="BI32" s="2"/>
      <c r="BJ32" s="2"/>
      <c r="BK32" s="2"/>
      <c r="BL32" s="2"/>
    </row>
    <row r="33" spans="4:72" ht="18">
      <c r="D33" s="2" t="s">
        <v>55</v>
      </c>
      <c r="E33" s="2"/>
      <c r="F33" s="2"/>
      <c r="G33" s="2"/>
      <c r="H33" s="2"/>
      <c r="I33" s="2"/>
      <c r="J33" s="2"/>
      <c r="K33" s="2"/>
      <c r="L33" s="2"/>
      <c r="M33" s="2"/>
      <c r="N33" s="2"/>
      <c r="O33" s="2"/>
      <c r="P33" s="2"/>
      <c r="Q33" s="2"/>
      <c r="R33" s="2"/>
      <c r="S33" s="2"/>
      <c r="T33" s="2"/>
      <c r="U33" s="2"/>
      <c r="V33" s="2"/>
      <c r="W33" s="2"/>
      <c r="X33" s="2"/>
      <c r="Y33" s="2"/>
      <c r="Z33" s="2"/>
      <c r="AA33" s="2"/>
      <c r="AB33" s="2"/>
      <c r="AC33" s="2"/>
      <c r="AD33" s="2"/>
      <c r="AE33" s="2"/>
      <c r="AF33" s="2"/>
      <c r="AG33" s="2"/>
      <c r="AH33" s="2"/>
      <c r="AI33" s="2"/>
      <c r="AJ33" s="2"/>
      <c r="AK33" s="2"/>
      <c r="AL33" s="2"/>
      <c r="AM33" s="2"/>
      <c r="AN33" s="2"/>
      <c r="AO33" s="2"/>
      <c r="AP33" s="2"/>
      <c r="AQ33" s="2"/>
      <c r="AR33" s="2"/>
      <c r="AS33" s="2"/>
      <c r="AT33" s="2"/>
      <c r="AU33" s="2"/>
      <c r="AV33" s="2"/>
      <c r="AW33" s="2"/>
      <c r="AX33" s="2"/>
      <c r="AY33" s="2"/>
      <c r="AZ33" s="2"/>
      <c r="BA33" s="2"/>
      <c r="BB33" s="2"/>
      <c r="BC33" s="2"/>
      <c r="BD33" s="2"/>
      <c r="BE33" s="2"/>
      <c r="BF33" s="2"/>
      <c r="BG33" s="2"/>
      <c r="BH33" s="2"/>
      <c r="BI33" s="2"/>
      <c r="BJ33" s="2"/>
      <c r="BK33" s="2"/>
      <c r="BL33" s="2"/>
    </row>
    <row r="34" spans="4:72" ht="18">
      <c r="D34" s="2" t="s">
        <v>11</v>
      </c>
      <c r="E34" s="2"/>
      <c r="F34" s="2"/>
      <c r="G34" s="2"/>
      <c r="H34" s="2"/>
      <c r="I34" s="2"/>
      <c r="J34" s="2"/>
      <c r="K34" s="2"/>
      <c r="L34" s="2"/>
      <c r="M34" s="2"/>
      <c r="N34" s="2"/>
      <c r="O34" s="2"/>
      <c r="P34" s="2"/>
      <c r="Q34" s="2"/>
      <c r="R34" s="2"/>
      <c r="S34" s="2"/>
      <c r="T34" s="2"/>
      <c r="U34" s="2"/>
      <c r="V34" s="2"/>
      <c r="W34" s="2"/>
      <c r="X34" s="2"/>
      <c r="Y34" s="2"/>
      <c r="Z34" s="2"/>
      <c r="AA34" s="2"/>
      <c r="AB34" s="2"/>
      <c r="AC34" s="2"/>
      <c r="AD34" s="2"/>
      <c r="AE34" s="2"/>
      <c r="AF34" s="2"/>
      <c r="AG34" s="2"/>
      <c r="AH34" s="2"/>
      <c r="AI34" s="2"/>
      <c r="AJ34" s="2"/>
      <c r="AK34" s="2"/>
      <c r="AL34" s="2"/>
      <c r="AM34" s="2"/>
      <c r="AN34" s="2"/>
      <c r="AO34" s="2"/>
      <c r="AP34" s="2"/>
      <c r="AQ34" s="2"/>
      <c r="AR34" s="2"/>
      <c r="AS34" s="2"/>
      <c r="AT34" s="2"/>
      <c r="AU34" s="2"/>
      <c r="AV34" s="2"/>
      <c r="AW34" s="2"/>
      <c r="AX34" s="2"/>
      <c r="AY34" s="2"/>
      <c r="AZ34" s="2"/>
      <c r="BA34" s="2"/>
      <c r="BB34" s="2"/>
      <c r="BC34" s="2"/>
      <c r="BD34" s="2"/>
      <c r="BE34" s="2"/>
      <c r="BF34" s="2"/>
      <c r="BG34" s="2"/>
      <c r="BH34" s="2"/>
      <c r="BI34" s="2"/>
      <c r="BJ34" s="2"/>
      <c r="BK34" s="2"/>
      <c r="BL34" s="2"/>
    </row>
    <row r="35" spans="4:72" ht="20.399999999999999">
      <c r="BN35" ph="1"/>
      <c r="BP35" ph="1"/>
      <c r="BR35" ph="1"/>
      <c r="BT35" ph="1"/>
    </row>
    <row r="36" spans="4:72" ht="20.399999999999999">
      <c r="BN36" ph="1"/>
      <c r="BP36" ph="1"/>
      <c r="BR36" ph="1"/>
      <c r="BT36" ph="1"/>
    </row>
    <row r="37" spans="4:72" ht="20.399999999999999">
      <c r="BN37" ph="1"/>
      <c r="BP37" ph="1"/>
      <c r="BR37" ph="1"/>
      <c r="BT37" ph="1"/>
    </row>
    <row r="38" spans="4:72" ht="20.399999999999999">
      <c r="BN38" ph="1"/>
      <c r="BP38" ph="1"/>
      <c r="BR38" ph="1"/>
      <c r="BT38" ph="1"/>
    </row>
    <row r="39" spans="4:72" ht="20.399999999999999">
      <c r="BN39" ph="1"/>
      <c r="BP39" ph="1"/>
      <c r="BR39" ph="1"/>
      <c r="BT39" ph="1"/>
    </row>
  </sheetData>
  <mergeCells count="70">
    <mergeCell ref="D11:G11"/>
    <mergeCell ref="H11:L11"/>
    <mergeCell ref="M11:P11"/>
    <mergeCell ref="Q11:U11"/>
    <mergeCell ref="AF2:AG2"/>
    <mergeCell ref="AF3:AG3"/>
    <mergeCell ref="D8:F8"/>
    <mergeCell ref="G8:U8"/>
    <mergeCell ref="Y8:AH8"/>
    <mergeCell ref="D9:F9"/>
    <mergeCell ref="G9:U9"/>
    <mergeCell ref="Y9:AC9"/>
    <mergeCell ref="AD9:AH9"/>
    <mergeCell ref="D10:F10"/>
    <mergeCell ref="G10:M10"/>
    <mergeCell ref="O10:U10"/>
    <mergeCell ref="Y10:AC10"/>
    <mergeCell ref="AD10:AH10"/>
    <mergeCell ref="BE14:BH14"/>
    <mergeCell ref="D12:F12"/>
    <mergeCell ref="G12:U12"/>
    <mergeCell ref="D14:D17"/>
    <mergeCell ref="E14:E17"/>
    <mergeCell ref="F14:K15"/>
    <mergeCell ref="L14:L15"/>
    <mergeCell ref="M14:N15"/>
    <mergeCell ref="O14:P15"/>
    <mergeCell ref="Q14:AJ15"/>
    <mergeCell ref="AK14:AN14"/>
    <mergeCell ref="AO14:AR14"/>
    <mergeCell ref="AS14:AV14"/>
    <mergeCell ref="AW14:AZ14"/>
    <mergeCell ref="BA14:BD14"/>
    <mergeCell ref="AV15:AV16"/>
    <mergeCell ref="AK15:AK16"/>
    <mergeCell ref="AL15:AL16"/>
    <mergeCell ref="AM15:AM16"/>
    <mergeCell ref="AN15:AN16"/>
    <mergeCell ref="AO15:AO16"/>
    <mergeCell ref="AP15:AP16"/>
    <mergeCell ref="AQ15:AQ16"/>
    <mergeCell ref="AR15:AR16"/>
    <mergeCell ref="AS15:AS16"/>
    <mergeCell ref="AT15:AT16"/>
    <mergeCell ref="AU15:AU16"/>
    <mergeCell ref="BH15:BH16"/>
    <mergeCell ref="AW15:AW16"/>
    <mergeCell ref="AX15:AX16"/>
    <mergeCell ref="AY15:AY16"/>
    <mergeCell ref="AZ15:AZ16"/>
    <mergeCell ref="BA15:BA16"/>
    <mergeCell ref="BB15:BB16"/>
    <mergeCell ref="BC15:BC16"/>
    <mergeCell ref="BD15:BD16"/>
    <mergeCell ref="BE15:BE16"/>
    <mergeCell ref="BF15:BF16"/>
    <mergeCell ref="BG15:BG16"/>
    <mergeCell ref="D18:E18"/>
    <mergeCell ref="AN19:AN28"/>
    <mergeCell ref="AR19:AR28"/>
    <mergeCell ref="AV19:AV28"/>
    <mergeCell ref="AZ19:AZ28"/>
    <mergeCell ref="BH19:BH28"/>
    <mergeCell ref="AK29:AM29"/>
    <mergeCell ref="AO29:AQ29"/>
    <mergeCell ref="AS29:AU29"/>
    <mergeCell ref="AW29:AY29"/>
    <mergeCell ref="BA29:BC29"/>
    <mergeCell ref="BE29:BG29"/>
    <mergeCell ref="BD19:BD28"/>
  </mergeCells>
  <phoneticPr fontId="5"/>
  <conditionalFormatting sqref="F16:AJ17">
    <cfRule type="expression" dxfId="27" priority="13">
      <formula>WEEKDAY(F16)=1</formula>
    </cfRule>
  </conditionalFormatting>
  <conditionalFormatting sqref="F19:AJ28">
    <cfRule type="expression" dxfId="26" priority="1">
      <formula>F19="休"</formula>
    </cfRule>
    <cfRule type="expression" dxfId="25" priority="2">
      <formula>F19="工"</formula>
    </cfRule>
    <cfRule type="expression" dxfId="24" priority="3">
      <formula>F19="×"</formula>
    </cfRule>
  </conditionalFormatting>
  <dataValidations count="1">
    <dataValidation type="list" allowBlank="1" showInputMessage="1" showErrorMessage="1" sqref="F19:AJ28" xr:uid="{BFE62B4D-748A-4AC2-96D2-16687A86617F}">
      <formula1>$BJ$8:$BJ$10</formula1>
    </dataValidation>
  </dataValidations>
  <pageMargins left="0.25" right="0.25" top="0.75" bottom="0.75" header="0.3" footer="0.3"/>
  <pageSetup paperSize="9" scale="47" orientation="landscape" r:id="rId1"/>
  <drawing r:id="rId2"/>
  <legacyDrawing r:id="rId3"/>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F0458ED-1875-4E64-8505-BD20CB1919D4}">
  <sheetPr>
    <tabColor rgb="FFFF0000"/>
    <pageSetUpPr fitToPage="1"/>
  </sheetPr>
  <dimension ref="D2:BT39"/>
  <sheetViews>
    <sheetView showGridLines="0" view="pageBreakPreview" zoomScale="70" zoomScaleNormal="100" zoomScaleSheetLayoutView="70" workbookViewId="0">
      <selection activeCell="AM13" sqref="AM13"/>
    </sheetView>
  </sheetViews>
  <sheetFormatPr defaultRowHeight="13.2"/>
  <cols>
    <col min="3" max="3" width="3.33203125" bestFit="1" customWidth="1"/>
    <col min="4" max="4" width="18.6640625" customWidth="1"/>
    <col min="5" max="5" width="10.6640625" customWidth="1"/>
    <col min="6" max="36" width="3.6640625" customWidth="1"/>
    <col min="37" max="38" width="5.21875" customWidth="1"/>
    <col min="39" max="39" width="7.109375" customWidth="1"/>
    <col min="40" max="40" width="8.44140625" bestFit="1" customWidth="1"/>
    <col min="41" max="42" width="5.21875" customWidth="1"/>
    <col min="43" max="43" width="8.44140625" customWidth="1"/>
    <col min="44" max="44" width="7.77734375" customWidth="1"/>
    <col min="45" max="46" width="5.21875" customWidth="1"/>
    <col min="47" max="47" width="7.88671875" customWidth="1"/>
    <col min="48" max="48" width="8.109375" customWidth="1"/>
    <col min="49" max="50" width="5.21875" customWidth="1"/>
    <col min="51" max="51" width="7.88671875" customWidth="1"/>
    <col min="52" max="52" width="8.109375" customWidth="1"/>
    <col min="53" max="54" width="5.21875" customWidth="1"/>
    <col min="55" max="55" width="7.88671875" customWidth="1"/>
    <col min="56" max="56" width="8.109375" customWidth="1"/>
    <col min="57" max="58" width="5.21875" bestFit="1" customWidth="1"/>
    <col min="59" max="59" width="10.44140625" customWidth="1"/>
    <col min="60" max="60" width="8.44140625" bestFit="1" customWidth="1"/>
    <col min="61" max="62" width="6.6640625" customWidth="1"/>
    <col min="63" max="63" width="8.109375" customWidth="1"/>
    <col min="64" max="64" width="8.44140625" bestFit="1" customWidth="1"/>
  </cols>
  <sheetData>
    <row r="2" spans="4:64">
      <c r="N2" s="7"/>
      <c r="AE2" s="21"/>
      <c r="AF2" s="79"/>
      <c r="AG2" s="79"/>
      <c r="AH2" s="22"/>
    </row>
    <row r="3" spans="4:64">
      <c r="AE3" s="21"/>
      <c r="AF3" s="80"/>
      <c r="AG3" s="79"/>
      <c r="AH3" s="22"/>
    </row>
    <row r="6" spans="4:64" ht="18.75" customHeight="1">
      <c r="D6" s="1" t="s">
        <v>56</v>
      </c>
      <c r="O6" s="9"/>
      <c r="P6" s="9"/>
      <c r="Q6" s="9"/>
      <c r="R6" s="9"/>
      <c r="S6" s="9"/>
      <c r="T6" s="9"/>
      <c r="U6" s="9"/>
      <c r="V6" s="9"/>
      <c r="W6" s="9"/>
      <c r="X6" s="9"/>
      <c r="Y6" s="9"/>
      <c r="Z6" s="9"/>
      <c r="AA6" s="9"/>
      <c r="AB6" s="9"/>
      <c r="AC6" s="9"/>
      <c r="AD6" s="9"/>
    </row>
    <row r="7" spans="4:64" ht="13.5" customHeight="1">
      <c r="N7" s="8"/>
      <c r="BJ7" s="6" t="s">
        <v>7</v>
      </c>
    </row>
    <row r="8" spans="4:64" ht="18">
      <c r="D8" s="60" t="s">
        <v>20</v>
      </c>
      <c r="E8" s="60"/>
      <c r="F8" s="60"/>
      <c r="G8" s="62" t="str">
        <f>'様式２（記入例） (1ヶ月目)'!G8</f>
        <v>〇〇工事</v>
      </c>
      <c r="H8" s="62"/>
      <c r="I8" s="62"/>
      <c r="J8" s="62"/>
      <c r="K8" s="62"/>
      <c r="L8" s="62"/>
      <c r="M8" s="62"/>
      <c r="N8" s="62"/>
      <c r="O8" s="62"/>
      <c r="P8" s="62"/>
      <c r="Q8" s="62"/>
      <c r="R8" s="62"/>
      <c r="S8" s="62"/>
      <c r="T8" s="62"/>
      <c r="U8" s="62"/>
      <c r="V8" s="2"/>
      <c r="W8" s="2"/>
      <c r="X8" s="2"/>
      <c r="Y8" s="52" t="s">
        <v>42</v>
      </c>
      <c r="Z8" s="52"/>
      <c r="AA8" s="52"/>
      <c r="AB8" s="52"/>
      <c r="AC8" s="52"/>
      <c r="AD8" s="52"/>
      <c r="AE8" s="52"/>
      <c r="AF8" s="52"/>
      <c r="AG8" s="52"/>
      <c r="AH8" s="52"/>
      <c r="AI8" s="2"/>
      <c r="AJ8" s="2"/>
      <c r="AK8" s="2"/>
      <c r="AL8" s="2"/>
      <c r="AM8" s="2"/>
      <c r="AN8" s="2"/>
      <c r="AO8" s="2"/>
      <c r="AP8" s="2"/>
      <c r="AQ8" s="2"/>
      <c r="AR8" s="2"/>
      <c r="AS8" s="2"/>
      <c r="AT8" s="2"/>
      <c r="AU8" s="2"/>
      <c r="AV8" s="2"/>
      <c r="AW8" s="2"/>
      <c r="AX8" s="2"/>
      <c r="AY8" s="2"/>
      <c r="AZ8" s="2"/>
      <c r="BA8" s="2"/>
      <c r="BB8" s="2"/>
      <c r="BC8" s="2"/>
      <c r="BD8" s="2"/>
      <c r="BE8" s="2"/>
      <c r="BF8" s="2"/>
      <c r="BG8" s="2"/>
      <c r="BH8" s="2"/>
      <c r="BI8" s="2"/>
      <c r="BJ8" s="5" t="s">
        <v>37</v>
      </c>
    </row>
    <row r="9" spans="4:64" ht="18">
      <c r="D9" s="60" t="s">
        <v>21</v>
      </c>
      <c r="E9" s="60"/>
      <c r="F9" s="60"/>
      <c r="G9" s="62" t="str">
        <f>'様式２（記入例） (1ヶ月目)'!G9</f>
        <v>さいたま市</v>
      </c>
      <c r="H9" s="62"/>
      <c r="I9" s="62"/>
      <c r="J9" s="62"/>
      <c r="K9" s="62"/>
      <c r="L9" s="62"/>
      <c r="M9" s="62"/>
      <c r="N9" s="62"/>
      <c r="O9" s="62"/>
      <c r="P9" s="62"/>
      <c r="Q9" s="62"/>
      <c r="R9" s="62"/>
      <c r="S9" s="62"/>
      <c r="T9" s="62"/>
      <c r="U9" s="62"/>
      <c r="V9" s="2"/>
      <c r="W9" s="2"/>
      <c r="X9" s="2"/>
      <c r="Y9" s="53" t="s">
        <v>69</v>
      </c>
      <c r="Z9" s="54"/>
      <c r="AA9" s="54"/>
      <c r="AB9" s="54"/>
      <c r="AC9" s="55"/>
      <c r="AD9" s="53" t="str">
        <f>IF(COUNTIF(AK29:BD29,"×")&gt;0,"未達成","達成")</f>
        <v>達成</v>
      </c>
      <c r="AE9" s="54"/>
      <c r="AF9" s="54"/>
      <c r="AG9" s="54"/>
      <c r="AH9" s="55"/>
      <c r="AI9" s="2"/>
      <c r="AJ9" s="2"/>
      <c r="AK9" s="2"/>
      <c r="AL9" s="2"/>
      <c r="AM9" s="2"/>
      <c r="AN9" s="2"/>
      <c r="AO9" s="2"/>
      <c r="AP9" s="2"/>
      <c r="AQ9" s="2"/>
      <c r="AR9" s="2"/>
      <c r="AS9" s="2"/>
      <c r="AT9" s="2"/>
      <c r="AU9" s="2"/>
      <c r="AV9" s="2"/>
      <c r="AW9" s="2"/>
      <c r="AX9" s="2"/>
      <c r="AY9" s="2"/>
      <c r="AZ9" s="2"/>
      <c r="BA9" s="2"/>
      <c r="BB9" s="2"/>
      <c r="BC9" s="2"/>
      <c r="BD9" s="2"/>
      <c r="BE9" s="2"/>
      <c r="BF9" s="2"/>
      <c r="BG9" s="2"/>
      <c r="BH9" s="2"/>
      <c r="BI9" s="2"/>
      <c r="BJ9" s="19" t="s">
        <v>5</v>
      </c>
    </row>
    <row r="10" spans="4:64" ht="18">
      <c r="D10" s="60" t="s">
        <v>22</v>
      </c>
      <c r="E10" s="60"/>
      <c r="F10" s="60"/>
      <c r="G10" s="61">
        <f>'様式２（記入例） (1ヶ月目)'!G10</f>
        <v>45931</v>
      </c>
      <c r="H10" s="61"/>
      <c r="I10" s="61"/>
      <c r="J10" s="61"/>
      <c r="K10" s="61"/>
      <c r="L10" s="61"/>
      <c r="M10" s="61"/>
      <c r="N10" s="17" t="s">
        <v>23</v>
      </c>
      <c r="O10" s="61">
        <f>'様式２（記入例） (1ヶ月目)'!O10</f>
        <v>46295</v>
      </c>
      <c r="P10" s="61"/>
      <c r="Q10" s="61"/>
      <c r="R10" s="61"/>
      <c r="S10" s="61"/>
      <c r="T10" s="61"/>
      <c r="U10" s="61"/>
      <c r="V10" s="2"/>
      <c r="W10" s="2"/>
      <c r="X10" s="2"/>
      <c r="Y10" s="53" t="s">
        <v>41</v>
      </c>
      <c r="Z10" s="54"/>
      <c r="AA10" s="54"/>
      <c r="AB10" s="54"/>
      <c r="AC10" s="55"/>
      <c r="AD10" s="53" t="str">
        <f>IF(COUNTIF(BH29,"×")&gt;0,"未達成","達成")</f>
        <v>達成</v>
      </c>
      <c r="AE10" s="54"/>
      <c r="AF10" s="54"/>
      <c r="AG10" s="54"/>
      <c r="AH10" s="55"/>
      <c r="AI10" s="2"/>
      <c r="AJ10" s="2"/>
      <c r="AK10" s="2"/>
      <c r="AL10" s="2"/>
      <c r="AM10" s="2"/>
      <c r="AN10" s="2"/>
      <c r="AO10" s="2"/>
      <c r="AP10" s="2"/>
      <c r="AQ10" s="2"/>
      <c r="AR10" s="2"/>
      <c r="AS10" s="2"/>
      <c r="AT10" s="2"/>
      <c r="AU10" s="2"/>
      <c r="AV10" s="2"/>
      <c r="AW10" s="2"/>
      <c r="AX10" s="2"/>
      <c r="AY10" s="2"/>
      <c r="AZ10" s="2"/>
      <c r="BA10" s="2"/>
      <c r="BB10" s="2"/>
      <c r="BC10" s="2"/>
      <c r="BD10" s="2"/>
      <c r="BE10" s="2"/>
      <c r="BF10" s="2"/>
      <c r="BG10" s="2"/>
      <c r="BH10" s="2"/>
      <c r="BI10" s="2"/>
      <c r="BJ10" s="6" t="s">
        <v>30</v>
      </c>
    </row>
    <row r="11" spans="4:64" ht="18">
      <c r="D11" s="60" t="s">
        <v>24</v>
      </c>
      <c r="E11" s="60"/>
      <c r="F11" s="60"/>
      <c r="G11" s="60"/>
      <c r="H11" s="61">
        <f>'様式２（記入例） (1ヶ月目)'!H11</f>
        <v>45931</v>
      </c>
      <c r="I11" s="61"/>
      <c r="J11" s="61"/>
      <c r="K11" s="61"/>
      <c r="L11" s="61"/>
      <c r="M11" s="60" t="s">
        <v>25</v>
      </c>
      <c r="N11" s="60"/>
      <c r="O11" s="60"/>
      <c r="P11" s="60"/>
      <c r="Q11" s="61">
        <f>'様式２（記入例） (1ヶ月目)'!Q11</f>
        <v>46295</v>
      </c>
      <c r="R11" s="61"/>
      <c r="S11" s="61"/>
      <c r="T11" s="61"/>
      <c r="U11" s="61"/>
      <c r="V11" s="2"/>
      <c r="W11" s="2"/>
      <c r="X11" s="2"/>
      <c r="Y11" s="2"/>
      <c r="Z11" s="2"/>
      <c r="AA11" s="2"/>
      <c r="AB11" s="2"/>
      <c r="AC11" s="2"/>
      <c r="AD11" s="2"/>
      <c r="AE11" s="2"/>
      <c r="AF11" s="2"/>
      <c r="AG11" s="2"/>
      <c r="AH11" s="2"/>
      <c r="AI11" s="2"/>
      <c r="AJ11" s="2"/>
      <c r="AK11" s="2"/>
      <c r="AL11" s="2"/>
      <c r="AM11" s="2"/>
      <c r="AN11" s="2"/>
      <c r="AO11" s="2"/>
      <c r="AP11" s="2"/>
      <c r="AQ11" s="2"/>
      <c r="AR11" s="2"/>
      <c r="AS11" s="2"/>
      <c r="AT11" s="2"/>
      <c r="AU11" s="2"/>
      <c r="AV11" s="2"/>
      <c r="AW11" s="2"/>
      <c r="AX11" s="2"/>
      <c r="AY11" s="2"/>
    </row>
    <row r="12" spans="4:64" ht="18">
      <c r="D12" s="60" t="s">
        <v>26</v>
      </c>
      <c r="E12" s="60"/>
      <c r="F12" s="60"/>
      <c r="G12" s="62" t="str">
        <f>'様式２（記入例） (1ヶ月目)'!G12</f>
        <v>○○建設株式会社</v>
      </c>
      <c r="H12" s="62"/>
      <c r="I12" s="62"/>
      <c r="J12" s="62"/>
      <c r="K12" s="62"/>
      <c r="L12" s="62"/>
      <c r="M12" s="62"/>
      <c r="N12" s="62"/>
      <c r="O12" s="62"/>
      <c r="P12" s="62"/>
      <c r="Q12" s="62"/>
      <c r="R12" s="62"/>
      <c r="S12" s="62"/>
      <c r="T12" s="62"/>
      <c r="U12" s="62"/>
      <c r="V12" s="2"/>
      <c r="W12" s="2"/>
      <c r="X12" s="2"/>
      <c r="Y12" s="2"/>
      <c r="Z12" s="2"/>
      <c r="AA12" s="2"/>
      <c r="AB12" s="2"/>
      <c r="AC12" s="2"/>
      <c r="AD12" s="2"/>
      <c r="AE12" s="2"/>
      <c r="AF12" s="2"/>
      <c r="AG12" s="2"/>
      <c r="AH12" s="2"/>
      <c r="AI12" s="2"/>
      <c r="AJ12" s="2"/>
      <c r="AK12" s="2"/>
      <c r="AL12" s="2"/>
      <c r="AN12" s="3"/>
      <c r="AO12" s="2"/>
      <c r="AP12" s="2"/>
      <c r="AQ12" s="2"/>
      <c r="AR12" s="2"/>
      <c r="AS12" s="2"/>
      <c r="AT12" s="2"/>
      <c r="AU12" s="2"/>
      <c r="AV12" s="2"/>
      <c r="AW12" s="2"/>
      <c r="AX12" s="2"/>
      <c r="AY12" s="2"/>
      <c r="AZ12" s="2"/>
      <c r="BA12" s="2"/>
      <c r="BB12" s="2"/>
      <c r="BC12" s="2"/>
      <c r="BD12" s="2"/>
      <c r="BE12" s="3"/>
      <c r="BF12" s="3"/>
      <c r="BH12" s="3"/>
      <c r="BJ12" s="3"/>
      <c r="BL12" s="3"/>
    </row>
    <row r="13" spans="4:64" ht="18">
      <c r="D13" s="18"/>
      <c r="E13" s="18"/>
      <c r="F13" s="20">
        <f>IFERROR(WEEKNUM(F16,1),"")</f>
        <v>14</v>
      </c>
      <c r="G13" s="20">
        <f t="shared" ref="G13:AJ13" si="0">IFERROR(WEEKNUM(G16,1),"")</f>
        <v>14</v>
      </c>
      <c r="H13" s="20">
        <f t="shared" si="0"/>
        <v>14</v>
      </c>
      <c r="I13" s="20">
        <f t="shared" si="0"/>
        <v>14</v>
      </c>
      <c r="J13" s="20">
        <f t="shared" si="0"/>
        <v>15</v>
      </c>
      <c r="K13" s="20">
        <f t="shared" si="0"/>
        <v>15</v>
      </c>
      <c r="L13" s="20">
        <f t="shared" si="0"/>
        <v>15</v>
      </c>
      <c r="M13" s="20">
        <f t="shared" si="0"/>
        <v>15</v>
      </c>
      <c r="N13" s="20">
        <f t="shared" si="0"/>
        <v>15</v>
      </c>
      <c r="O13" s="20">
        <f t="shared" si="0"/>
        <v>15</v>
      </c>
      <c r="P13" s="20">
        <f t="shared" si="0"/>
        <v>15</v>
      </c>
      <c r="Q13" s="20">
        <f t="shared" si="0"/>
        <v>16</v>
      </c>
      <c r="R13" s="20">
        <f t="shared" si="0"/>
        <v>16</v>
      </c>
      <c r="S13" s="20">
        <f t="shared" si="0"/>
        <v>16</v>
      </c>
      <c r="T13" s="20">
        <f t="shared" si="0"/>
        <v>16</v>
      </c>
      <c r="U13" s="20">
        <f t="shared" si="0"/>
        <v>16</v>
      </c>
      <c r="V13" s="20">
        <f t="shared" si="0"/>
        <v>16</v>
      </c>
      <c r="W13" s="20">
        <f t="shared" si="0"/>
        <v>16</v>
      </c>
      <c r="X13" s="20">
        <f t="shared" si="0"/>
        <v>17</v>
      </c>
      <c r="Y13" s="20">
        <f t="shared" si="0"/>
        <v>17</v>
      </c>
      <c r="Z13" s="20">
        <f t="shared" si="0"/>
        <v>17</v>
      </c>
      <c r="AA13" s="20">
        <f t="shared" si="0"/>
        <v>17</v>
      </c>
      <c r="AB13" s="20">
        <f t="shared" si="0"/>
        <v>17</v>
      </c>
      <c r="AC13" s="20">
        <f t="shared" si="0"/>
        <v>17</v>
      </c>
      <c r="AD13" s="20">
        <f t="shared" si="0"/>
        <v>17</v>
      </c>
      <c r="AE13" s="20">
        <f t="shared" si="0"/>
        <v>18</v>
      </c>
      <c r="AF13" s="20">
        <f t="shared" si="0"/>
        <v>18</v>
      </c>
      <c r="AG13" s="20">
        <f t="shared" si="0"/>
        <v>18</v>
      </c>
      <c r="AH13" s="20">
        <f t="shared" si="0"/>
        <v>18</v>
      </c>
      <c r="AI13" s="20">
        <f t="shared" si="0"/>
        <v>18</v>
      </c>
      <c r="AJ13" s="20" t="str">
        <f t="shared" si="0"/>
        <v/>
      </c>
      <c r="AK13" s="2"/>
      <c r="AL13" s="2"/>
      <c r="AN13" s="3"/>
      <c r="AO13" s="2"/>
      <c r="AP13" s="2"/>
      <c r="AQ13" s="2"/>
      <c r="AR13" s="2"/>
      <c r="AS13" s="2"/>
      <c r="AT13" s="2"/>
      <c r="AU13" s="2"/>
      <c r="AV13" s="2"/>
      <c r="AW13" s="2"/>
      <c r="AX13" s="2"/>
      <c r="AY13" s="2"/>
      <c r="AZ13" s="2"/>
      <c r="BA13" s="2"/>
      <c r="BB13" s="2"/>
      <c r="BC13" s="2"/>
      <c r="BD13" s="2"/>
      <c r="BE13" s="3"/>
      <c r="BF13" s="3"/>
      <c r="BH13" s="3"/>
      <c r="BJ13" s="3"/>
      <c r="BL13" s="3"/>
    </row>
    <row r="14" spans="4:64" ht="18" customHeight="1">
      <c r="D14" s="46" t="s">
        <v>0</v>
      </c>
      <c r="E14" s="49" t="s">
        <v>1</v>
      </c>
      <c r="F14" s="63">
        <f>YEAR(M14)</f>
        <v>2026</v>
      </c>
      <c r="G14" s="64"/>
      <c r="H14" s="64"/>
      <c r="I14" s="64"/>
      <c r="J14" s="64"/>
      <c r="K14" s="64"/>
      <c r="L14" s="67" t="s">
        <v>27</v>
      </c>
      <c r="M14" s="69">
        <f>EDATE('様式２（記入例） (1ヶ月目)'!M$14,6)</f>
        <v>46113</v>
      </c>
      <c r="N14" s="69"/>
      <c r="O14" s="56" t="s">
        <v>28</v>
      </c>
      <c r="P14" s="56"/>
      <c r="Q14" s="56" t="s">
        <v>29</v>
      </c>
      <c r="R14" s="56"/>
      <c r="S14" s="56"/>
      <c r="T14" s="56"/>
      <c r="U14" s="56"/>
      <c r="V14" s="56"/>
      <c r="W14" s="56"/>
      <c r="X14" s="56"/>
      <c r="Y14" s="56"/>
      <c r="Z14" s="56"/>
      <c r="AA14" s="56"/>
      <c r="AB14" s="56"/>
      <c r="AC14" s="56"/>
      <c r="AD14" s="56"/>
      <c r="AE14" s="56"/>
      <c r="AF14" s="56"/>
      <c r="AG14" s="56"/>
      <c r="AH14" s="56"/>
      <c r="AI14" s="56"/>
      <c r="AJ14" s="58"/>
      <c r="AK14" s="81" t="s">
        <v>16</v>
      </c>
      <c r="AL14" s="81"/>
      <c r="AM14" s="81"/>
      <c r="AN14" s="81"/>
      <c r="AO14" s="73" t="s">
        <v>15</v>
      </c>
      <c r="AP14" s="74"/>
      <c r="AQ14" s="74"/>
      <c r="AR14" s="75"/>
      <c r="AS14" s="73" t="s">
        <v>14</v>
      </c>
      <c r="AT14" s="74"/>
      <c r="AU14" s="74"/>
      <c r="AV14" s="75"/>
      <c r="AW14" s="73" t="s">
        <v>13</v>
      </c>
      <c r="AX14" s="74"/>
      <c r="AY14" s="74"/>
      <c r="AZ14" s="75"/>
      <c r="BA14" s="73" t="s">
        <v>17</v>
      </c>
      <c r="BB14" s="74"/>
      <c r="BC14" s="74"/>
      <c r="BD14" s="75"/>
      <c r="BE14" s="44" t="s">
        <v>19</v>
      </c>
      <c r="BF14" s="78"/>
      <c r="BG14" s="78"/>
      <c r="BH14" s="45"/>
    </row>
    <row r="15" spans="4:64" ht="18.75" customHeight="1">
      <c r="D15" s="47"/>
      <c r="E15" s="50"/>
      <c r="F15" s="65"/>
      <c r="G15" s="66"/>
      <c r="H15" s="66"/>
      <c r="I15" s="66"/>
      <c r="J15" s="66"/>
      <c r="K15" s="66"/>
      <c r="L15" s="68"/>
      <c r="M15" s="70"/>
      <c r="N15" s="70"/>
      <c r="O15" s="57"/>
      <c r="P15" s="57"/>
      <c r="Q15" s="57"/>
      <c r="R15" s="57"/>
      <c r="S15" s="57"/>
      <c r="T15" s="57"/>
      <c r="U15" s="57"/>
      <c r="V15" s="57"/>
      <c r="W15" s="57"/>
      <c r="X15" s="57"/>
      <c r="Y15" s="57"/>
      <c r="Z15" s="57"/>
      <c r="AA15" s="57"/>
      <c r="AB15" s="57"/>
      <c r="AC15" s="57"/>
      <c r="AD15" s="57"/>
      <c r="AE15" s="57"/>
      <c r="AF15" s="57"/>
      <c r="AG15" s="57"/>
      <c r="AH15" s="57"/>
      <c r="AI15" s="57"/>
      <c r="AJ15" s="59"/>
      <c r="AK15" s="77" t="s">
        <v>8</v>
      </c>
      <c r="AL15" s="77" t="s">
        <v>6</v>
      </c>
      <c r="AM15" s="77" t="s">
        <v>9</v>
      </c>
      <c r="AN15" s="71" t="s">
        <v>10</v>
      </c>
      <c r="AO15" s="77" t="s">
        <v>8</v>
      </c>
      <c r="AP15" s="77" t="s">
        <v>6</v>
      </c>
      <c r="AQ15" s="77" t="s">
        <v>9</v>
      </c>
      <c r="AR15" s="71" t="s">
        <v>10</v>
      </c>
      <c r="AS15" s="77" t="s">
        <v>8</v>
      </c>
      <c r="AT15" s="77" t="s">
        <v>6</v>
      </c>
      <c r="AU15" s="77" t="s">
        <v>9</v>
      </c>
      <c r="AV15" s="71" t="s">
        <v>10</v>
      </c>
      <c r="AW15" s="77" t="s">
        <v>8</v>
      </c>
      <c r="AX15" s="77" t="s">
        <v>6</v>
      </c>
      <c r="AY15" s="77" t="s">
        <v>9</v>
      </c>
      <c r="AZ15" s="71" t="s">
        <v>10</v>
      </c>
      <c r="BA15" s="77" t="s">
        <v>8</v>
      </c>
      <c r="BB15" s="77" t="s">
        <v>6</v>
      </c>
      <c r="BC15" s="77" t="s">
        <v>9</v>
      </c>
      <c r="BD15" s="71" t="s">
        <v>10</v>
      </c>
      <c r="BE15" s="77" t="s">
        <v>8</v>
      </c>
      <c r="BF15" s="77" t="s">
        <v>6</v>
      </c>
      <c r="BG15" s="77" t="s">
        <v>9</v>
      </c>
      <c r="BH15" s="71" t="s">
        <v>18</v>
      </c>
    </row>
    <row r="16" spans="4:64" ht="16.2" customHeight="1">
      <c r="D16" s="47"/>
      <c r="E16" s="50"/>
      <c r="F16" s="14">
        <f>EOMONTH(M14,-1)+1</f>
        <v>46113</v>
      </c>
      <c r="G16" s="15">
        <f>IF(F16="","",IF(MONTH(F16+1)=MONTH(F16),F16+1,""))</f>
        <v>46114</v>
      </c>
      <c r="H16" s="15">
        <f>IF(G16="","",IF(MONTH(G16+1)=MONTH(G16),G16+1,""))</f>
        <v>46115</v>
      </c>
      <c r="I16" s="15">
        <f t="shared" ref="I16:AJ16" si="1">IF(H16="","",IF(MONTH(H16+1)=MONTH(H16),H16+1,""))</f>
        <v>46116</v>
      </c>
      <c r="J16" s="15">
        <f t="shared" si="1"/>
        <v>46117</v>
      </c>
      <c r="K16" s="15">
        <f t="shared" si="1"/>
        <v>46118</v>
      </c>
      <c r="L16" s="15">
        <f t="shared" si="1"/>
        <v>46119</v>
      </c>
      <c r="M16" s="15">
        <f t="shared" si="1"/>
        <v>46120</v>
      </c>
      <c r="N16" s="15">
        <f>IF(M16="","",IF(MONTH(M16+1)=MONTH(M16),M16+1,""))</f>
        <v>46121</v>
      </c>
      <c r="O16" s="15">
        <f t="shared" si="1"/>
        <v>46122</v>
      </c>
      <c r="P16" s="15">
        <f t="shared" si="1"/>
        <v>46123</v>
      </c>
      <c r="Q16" s="15">
        <f t="shared" si="1"/>
        <v>46124</v>
      </c>
      <c r="R16" s="15">
        <f t="shared" si="1"/>
        <v>46125</v>
      </c>
      <c r="S16" s="15">
        <f>IF(R16="","",IF(MONTH(R16+1)=MONTH(R16),R16+1,""))</f>
        <v>46126</v>
      </c>
      <c r="T16" s="15">
        <f t="shared" si="1"/>
        <v>46127</v>
      </c>
      <c r="U16" s="15">
        <f t="shared" si="1"/>
        <v>46128</v>
      </c>
      <c r="V16" s="15">
        <f t="shared" si="1"/>
        <v>46129</v>
      </c>
      <c r="W16" s="15">
        <f t="shared" si="1"/>
        <v>46130</v>
      </c>
      <c r="X16" s="15">
        <f t="shared" si="1"/>
        <v>46131</v>
      </c>
      <c r="Y16" s="15">
        <f t="shared" si="1"/>
        <v>46132</v>
      </c>
      <c r="Z16" s="15">
        <f t="shared" si="1"/>
        <v>46133</v>
      </c>
      <c r="AA16" s="15">
        <f t="shared" si="1"/>
        <v>46134</v>
      </c>
      <c r="AB16" s="15">
        <f>IF(AA16="","",IF(MONTH(AA16+1)=MONTH(AA16),AA16+1,""))</f>
        <v>46135</v>
      </c>
      <c r="AC16" s="15">
        <f t="shared" si="1"/>
        <v>46136</v>
      </c>
      <c r="AD16" s="15">
        <f t="shared" si="1"/>
        <v>46137</v>
      </c>
      <c r="AE16" s="15">
        <f t="shared" si="1"/>
        <v>46138</v>
      </c>
      <c r="AF16" s="15">
        <f t="shared" si="1"/>
        <v>46139</v>
      </c>
      <c r="AG16" s="15">
        <f t="shared" si="1"/>
        <v>46140</v>
      </c>
      <c r="AH16" s="15">
        <f t="shared" si="1"/>
        <v>46141</v>
      </c>
      <c r="AI16" s="15">
        <f t="shared" si="1"/>
        <v>46142</v>
      </c>
      <c r="AJ16" s="16" t="str">
        <f t="shared" si="1"/>
        <v/>
      </c>
      <c r="AK16" s="82"/>
      <c r="AL16" s="82"/>
      <c r="AM16" s="77"/>
      <c r="AN16" s="72"/>
      <c r="AO16" s="82"/>
      <c r="AP16" s="82"/>
      <c r="AQ16" s="77"/>
      <c r="AR16" s="72"/>
      <c r="AS16" s="82"/>
      <c r="AT16" s="82"/>
      <c r="AU16" s="77"/>
      <c r="AV16" s="72"/>
      <c r="AW16" s="82"/>
      <c r="AX16" s="82"/>
      <c r="AY16" s="77"/>
      <c r="AZ16" s="72"/>
      <c r="BA16" s="82"/>
      <c r="BB16" s="82"/>
      <c r="BC16" s="77"/>
      <c r="BD16" s="72"/>
      <c r="BE16" s="82"/>
      <c r="BF16" s="82"/>
      <c r="BG16" s="77"/>
      <c r="BH16" s="72"/>
    </row>
    <row r="17" spans="4:72" ht="18">
      <c r="D17" s="48"/>
      <c r="E17" s="51"/>
      <c r="F17" s="31">
        <f>F16</f>
        <v>46113</v>
      </c>
      <c r="G17" s="31">
        <f t="shared" ref="G17:AJ17" si="2">G16</f>
        <v>46114</v>
      </c>
      <c r="H17" s="31">
        <f t="shared" si="2"/>
        <v>46115</v>
      </c>
      <c r="I17" s="31">
        <f t="shared" si="2"/>
        <v>46116</v>
      </c>
      <c r="J17" s="31">
        <f t="shared" si="2"/>
        <v>46117</v>
      </c>
      <c r="K17" s="31">
        <f t="shared" si="2"/>
        <v>46118</v>
      </c>
      <c r="L17" s="31">
        <f t="shared" si="2"/>
        <v>46119</v>
      </c>
      <c r="M17" s="31">
        <f t="shared" si="2"/>
        <v>46120</v>
      </c>
      <c r="N17" s="31">
        <f t="shared" si="2"/>
        <v>46121</v>
      </c>
      <c r="O17" s="31">
        <f t="shared" si="2"/>
        <v>46122</v>
      </c>
      <c r="P17" s="31">
        <f t="shared" si="2"/>
        <v>46123</v>
      </c>
      <c r="Q17" s="31">
        <f t="shared" si="2"/>
        <v>46124</v>
      </c>
      <c r="R17" s="31">
        <f t="shared" si="2"/>
        <v>46125</v>
      </c>
      <c r="S17" s="31">
        <f t="shared" si="2"/>
        <v>46126</v>
      </c>
      <c r="T17" s="31">
        <f t="shared" si="2"/>
        <v>46127</v>
      </c>
      <c r="U17" s="31">
        <f t="shared" si="2"/>
        <v>46128</v>
      </c>
      <c r="V17" s="31">
        <f t="shared" si="2"/>
        <v>46129</v>
      </c>
      <c r="W17" s="31">
        <f t="shared" si="2"/>
        <v>46130</v>
      </c>
      <c r="X17" s="31">
        <f t="shared" si="2"/>
        <v>46131</v>
      </c>
      <c r="Y17" s="31">
        <f t="shared" si="2"/>
        <v>46132</v>
      </c>
      <c r="Z17" s="31">
        <f t="shared" si="2"/>
        <v>46133</v>
      </c>
      <c r="AA17" s="31">
        <f t="shared" si="2"/>
        <v>46134</v>
      </c>
      <c r="AB17" s="31">
        <f t="shared" si="2"/>
        <v>46135</v>
      </c>
      <c r="AC17" s="31">
        <f t="shared" si="2"/>
        <v>46136</v>
      </c>
      <c r="AD17" s="31">
        <f t="shared" si="2"/>
        <v>46137</v>
      </c>
      <c r="AE17" s="31">
        <f t="shared" si="2"/>
        <v>46138</v>
      </c>
      <c r="AF17" s="31">
        <f t="shared" si="2"/>
        <v>46139</v>
      </c>
      <c r="AG17" s="31">
        <f t="shared" si="2"/>
        <v>46140</v>
      </c>
      <c r="AH17" s="31">
        <f t="shared" si="2"/>
        <v>46141</v>
      </c>
      <c r="AI17" s="31">
        <f t="shared" si="2"/>
        <v>46142</v>
      </c>
      <c r="AJ17" s="31" t="str">
        <f t="shared" si="2"/>
        <v/>
      </c>
      <c r="AK17" s="32"/>
      <c r="AL17" s="32"/>
      <c r="AM17" s="33"/>
      <c r="AN17" s="34"/>
      <c r="AO17" s="32"/>
      <c r="AP17" s="32"/>
      <c r="AQ17" s="33"/>
      <c r="AR17" s="34"/>
      <c r="AS17" s="32"/>
      <c r="AT17" s="32"/>
      <c r="AU17" s="33"/>
      <c r="AV17" s="34"/>
      <c r="AW17" s="32"/>
      <c r="AX17" s="32"/>
      <c r="AY17" s="33"/>
      <c r="AZ17" s="34"/>
      <c r="BA17" s="32"/>
      <c r="BB17" s="32"/>
      <c r="BC17" s="33"/>
      <c r="BD17" s="34"/>
      <c r="BE17" s="32"/>
      <c r="BF17" s="32"/>
      <c r="BG17" s="33"/>
      <c r="BH17" s="34"/>
    </row>
    <row r="18" spans="4:72" ht="18">
      <c r="D18" s="44" t="s">
        <v>58</v>
      </c>
      <c r="E18" s="45"/>
      <c r="F18" s="30">
        <f>WEEKNUM(F17,2)-WEEKNUM(EOMONTH(F17,-1)+1,2)+1</f>
        <v>1</v>
      </c>
      <c r="G18" s="30">
        <f t="shared" ref="G18:AJ18" si="3">WEEKNUM(G17,2)-WEEKNUM(EOMONTH(G17,-1)+1,2)+1</f>
        <v>1</v>
      </c>
      <c r="H18" s="30">
        <f t="shared" si="3"/>
        <v>1</v>
      </c>
      <c r="I18" s="30">
        <f t="shared" si="3"/>
        <v>1</v>
      </c>
      <c r="J18" s="30">
        <f t="shared" si="3"/>
        <v>1</v>
      </c>
      <c r="K18" s="30">
        <f t="shared" si="3"/>
        <v>2</v>
      </c>
      <c r="L18" s="30">
        <f t="shared" si="3"/>
        <v>2</v>
      </c>
      <c r="M18" s="30">
        <f t="shared" si="3"/>
        <v>2</v>
      </c>
      <c r="N18" s="30">
        <f t="shared" si="3"/>
        <v>2</v>
      </c>
      <c r="O18" s="30">
        <f t="shared" si="3"/>
        <v>2</v>
      </c>
      <c r="P18" s="30">
        <f t="shared" si="3"/>
        <v>2</v>
      </c>
      <c r="Q18" s="30">
        <f t="shared" si="3"/>
        <v>2</v>
      </c>
      <c r="R18" s="30">
        <f t="shared" si="3"/>
        <v>3</v>
      </c>
      <c r="S18" s="30">
        <f t="shared" si="3"/>
        <v>3</v>
      </c>
      <c r="T18" s="30">
        <f t="shared" si="3"/>
        <v>3</v>
      </c>
      <c r="U18" s="30">
        <f t="shared" si="3"/>
        <v>3</v>
      </c>
      <c r="V18" s="30">
        <f t="shared" si="3"/>
        <v>3</v>
      </c>
      <c r="W18" s="30">
        <f t="shared" si="3"/>
        <v>3</v>
      </c>
      <c r="X18" s="30">
        <f t="shared" si="3"/>
        <v>3</v>
      </c>
      <c r="Y18" s="30">
        <f t="shared" si="3"/>
        <v>4</v>
      </c>
      <c r="Z18" s="30">
        <f t="shared" si="3"/>
        <v>4</v>
      </c>
      <c r="AA18" s="30">
        <f t="shared" si="3"/>
        <v>4</v>
      </c>
      <c r="AB18" s="30">
        <f t="shared" si="3"/>
        <v>4</v>
      </c>
      <c r="AC18" s="30">
        <f t="shared" si="3"/>
        <v>4</v>
      </c>
      <c r="AD18" s="30">
        <f t="shared" si="3"/>
        <v>4</v>
      </c>
      <c r="AE18" s="30">
        <f t="shared" si="3"/>
        <v>4</v>
      </c>
      <c r="AF18" s="30">
        <f t="shared" si="3"/>
        <v>5</v>
      </c>
      <c r="AG18" s="30">
        <f t="shared" si="3"/>
        <v>5</v>
      </c>
      <c r="AH18" s="30">
        <f t="shared" si="3"/>
        <v>5</v>
      </c>
      <c r="AI18" s="30">
        <f t="shared" si="3"/>
        <v>5</v>
      </c>
      <c r="AJ18" s="30" t="e">
        <f t="shared" si="3"/>
        <v>#VALUE!</v>
      </c>
      <c r="AK18" s="32"/>
      <c r="AL18" s="32"/>
      <c r="AM18" s="33"/>
      <c r="AN18" s="34"/>
      <c r="AO18" s="32"/>
      <c r="AP18" s="32"/>
      <c r="AQ18" s="33"/>
      <c r="AR18" s="34"/>
      <c r="AS18" s="32"/>
      <c r="AT18" s="32"/>
      <c r="AU18" s="33"/>
      <c r="AV18" s="34"/>
      <c r="AW18" s="32"/>
      <c r="AX18" s="32"/>
      <c r="AY18" s="33"/>
      <c r="AZ18" s="34"/>
      <c r="BA18" s="32"/>
      <c r="BB18" s="32"/>
      <c r="BC18" s="33"/>
      <c r="BD18" s="34"/>
      <c r="BE18" s="32"/>
      <c r="BF18" s="32"/>
      <c r="BG18" s="33"/>
      <c r="BH18" s="34"/>
    </row>
    <row r="19" spans="4:72" ht="18">
      <c r="D19" s="4" t="s">
        <v>2</v>
      </c>
      <c r="E19" s="4" t="s">
        <v>31</v>
      </c>
      <c r="F19" s="29" t="s">
        <v>30</v>
      </c>
      <c r="G19" s="29" t="s">
        <v>30</v>
      </c>
      <c r="H19" s="29" t="s">
        <v>5</v>
      </c>
      <c r="I19" s="29" t="s">
        <v>30</v>
      </c>
      <c r="J19" s="29" t="s">
        <v>5</v>
      </c>
      <c r="K19" s="29" t="s">
        <v>30</v>
      </c>
      <c r="L19" s="29" t="s">
        <v>30</v>
      </c>
      <c r="M19" s="29" t="s">
        <v>30</v>
      </c>
      <c r="N19" s="29" t="s">
        <v>30</v>
      </c>
      <c r="O19" s="29" t="s">
        <v>30</v>
      </c>
      <c r="P19" s="29" t="s">
        <v>5</v>
      </c>
      <c r="Q19" s="29" t="s">
        <v>5</v>
      </c>
      <c r="R19" s="29" t="s">
        <v>30</v>
      </c>
      <c r="S19" s="29" t="s">
        <v>30</v>
      </c>
      <c r="T19" s="29" t="s">
        <v>30</v>
      </c>
      <c r="U19" s="29" t="s">
        <v>5</v>
      </c>
      <c r="V19" s="29" t="s">
        <v>30</v>
      </c>
      <c r="W19" s="29" t="s">
        <v>30</v>
      </c>
      <c r="X19" s="29" t="s">
        <v>5</v>
      </c>
      <c r="Y19" s="29" t="s">
        <v>30</v>
      </c>
      <c r="Z19" s="29" t="s">
        <v>30</v>
      </c>
      <c r="AA19" s="29" t="s">
        <v>30</v>
      </c>
      <c r="AB19" s="29" t="s">
        <v>5</v>
      </c>
      <c r="AC19" s="29" t="s">
        <v>30</v>
      </c>
      <c r="AD19" s="29" t="s">
        <v>30</v>
      </c>
      <c r="AE19" s="29" t="s">
        <v>5</v>
      </c>
      <c r="AF19" s="29" t="s">
        <v>30</v>
      </c>
      <c r="AG19" s="29" t="s">
        <v>30</v>
      </c>
      <c r="AH19" s="29" t="s">
        <v>5</v>
      </c>
      <c r="AI19" s="29" t="s">
        <v>30</v>
      </c>
      <c r="AJ19" s="29"/>
      <c r="AK19" s="23">
        <v>7</v>
      </c>
      <c r="AL19" s="23">
        <v>2</v>
      </c>
      <c r="AM19" s="10">
        <f>IF(AK19&lt;7,"-",IFERROR(AL19/AK19,"-"))</f>
        <v>0.2857142857142857</v>
      </c>
      <c r="AN19" s="76">
        <f>IFERROR(AVERAGE(AM19:AM28),"-")</f>
        <v>0.28571428571428564</v>
      </c>
      <c r="AO19" s="29">
        <f>AP19+COUNTIFS(F$13:AJ$13,WEEKNUM(F$16,2)+1,F19:AJ19,"工")</f>
        <v>7</v>
      </c>
      <c r="AP19" s="29">
        <f>IFERROR(COUNTIFS(F$13:AJ$13,WEEKNUM(F$16,2)+1,F19:AJ19,"休"),"-")</f>
        <v>2</v>
      </c>
      <c r="AQ19" s="10">
        <f>IF(AO19&lt;7,"-",IFERROR(AP19/AO19,"-"))</f>
        <v>0.2857142857142857</v>
      </c>
      <c r="AR19" s="76">
        <f>IFERROR(AVERAGE(AQ19:AQ28),"-")</f>
        <v>0.28571428571428564</v>
      </c>
      <c r="AS19" s="29">
        <f>AT19+COUNTIFS(F$13:AJ$13,WEEKNUM(F$16,2)+2,F19:AJ19,"工")</f>
        <v>7</v>
      </c>
      <c r="AT19" s="29">
        <f>IFERROR(COUNTIFS(F$13:AJ$13,WEEKNUM(F$16,2)+2,F19:AJ19,"休"),"-")</f>
        <v>2</v>
      </c>
      <c r="AU19" s="10">
        <f>IF(AS19&lt;7,"-",IFERROR(AT19/AS19,"-"))</f>
        <v>0.2857142857142857</v>
      </c>
      <c r="AV19" s="76">
        <f>IFERROR(AVERAGE(AU19:AU28),"-")</f>
        <v>0.28571428571428564</v>
      </c>
      <c r="AW19" s="29">
        <f>AX19+COUNTIFS(F$13:AJ$13,WEEKNUM(F$16,2)+3,F19:AJ19,"工")</f>
        <v>7</v>
      </c>
      <c r="AX19" s="29">
        <f>IFERROR(COUNTIFS(F$13:AJ$13,WEEKNUM(F$16,2)+3,F19:AJ19,"休"),"-")</f>
        <v>2</v>
      </c>
      <c r="AY19" s="10">
        <f>IF(AW19&lt;7,"-",IFERROR(AX19/AW19,"-"))</f>
        <v>0.2857142857142857</v>
      </c>
      <c r="AZ19" s="76">
        <f>IFERROR(AVERAGE(AY19:AY28),"-")</f>
        <v>0.28571428571428564</v>
      </c>
      <c r="BA19" s="23">
        <v>7</v>
      </c>
      <c r="BB19" s="23">
        <v>2</v>
      </c>
      <c r="BC19" s="10">
        <f>IF(BA19&lt;7,"-",IFERROR(BB19/BA19,"-"))</f>
        <v>0.2857142857142857</v>
      </c>
      <c r="BD19" s="76">
        <f>IFERROR(AVERAGE(BC19:BC28),"-")</f>
        <v>0.28571428571428564</v>
      </c>
      <c r="BE19" s="4">
        <f>COUNTIF(F19:AJ19,"工")+COUNTIF(F19:AJ19,"休")</f>
        <v>30</v>
      </c>
      <c r="BF19" s="4">
        <f>COUNTIF(F19:AJ19,"休")</f>
        <v>9</v>
      </c>
      <c r="BG19" s="10">
        <f>IFERROR(BF19/BE19,"-")</f>
        <v>0.3</v>
      </c>
      <c r="BH19" s="76">
        <f>IFERROR(AVERAGE(BG19:BG28),"-")</f>
        <v>0.3</v>
      </c>
    </row>
    <row r="20" spans="4:72" ht="21" customHeight="1">
      <c r="D20" s="4"/>
      <c r="E20" s="4" t="s">
        <v>32</v>
      </c>
      <c r="F20" s="29" t="s">
        <v>30</v>
      </c>
      <c r="G20" s="29" t="s">
        <v>5</v>
      </c>
      <c r="H20" s="29" t="s">
        <v>30</v>
      </c>
      <c r="I20" s="29" t="s">
        <v>30</v>
      </c>
      <c r="J20" s="29" t="s">
        <v>5</v>
      </c>
      <c r="K20" s="29" t="s">
        <v>30</v>
      </c>
      <c r="L20" s="29" t="s">
        <v>30</v>
      </c>
      <c r="M20" s="29" t="s">
        <v>30</v>
      </c>
      <c r="N20" s="29" t="s">
        <v>30</v>
      </c>
      <c r="O20" s="29" t="s">
        <v>5</v>
      </c>
      <c r="P20" s="29" t="s">
        <v>30</v>
      </c>
      <c r="Q20" s="29" t="s">
        <v>5</v>
      </c>
      <c r="R20" s="29" t="s">
        <v>30</v>
      </c>
      <c r="S20" s="29" t="s">
        <v>30</v>
      </c>
      <c r="T20" s="29" t="s">
        <v>30</v>
      </c>
      <c r="U20" s="29" t="s">
        <v>30</v>
      </c>
      <c r="V20" s="29" t="s">
        <v>30</v>
      </c>
      <c r="W20" s="29" t="s">
        <v>5</v>
      </c>
      <c r="X20" s="29" t="s">
        <v>5</v>
      </c>
      <c r="Y20" s="29" t="s">
        <v>30</v>
      </c>
      <c r="Z20" s="29" t="s">
        <v>30</v>
      </c>
      <c r="AA20" s="29" t="s">
        <v>30</v>
      </c>
      <c r="AB20" s="29" t="s">
        <v>30</v>
      </c>
      <c r="AC20" s="29" t="s">
        <v>30</v>
      </c>
      <c r="AD20" s="29" t="s">
        <v>5</v>
      </c>
      <c r="AE20" s="29" t="s">
        <v>5</v>
      </c>
      <c r="AF20" s="29" t="s">
        <v>30</v>
      </c>
      <c r="AG20" s="29" t="s">
        <v>30</v>
      </c>
      <c r="AH20" s="29" t="s">
        <v>5</v>
      </c>
      <c r="AI20" s="29" t="s">
        <v>30</v>
      </c>
      <c r="AJ20" s="29"/>
      <c r="AK20" s="23">
        <v>7</v>
      </c>
      <c r="AL20" s="23">
        <v>2</v>
      </c>
      <c r="AM20" s="10">
        <f t="shared" ref="AM20:AM28" si="4">IF(AK20&lt;7,"-",IFERROR(AL20/AK20,"-"))</f>
        <v>0.2857142857142857</v>
      </c>
      <c r="AN20" s="76"/>
      <c r="AO20" s="29">
        <f t="shared" ref="AO20:AO28" si="5">AP20+COUNTIFS(F$13:AJ$13,WEEKNUM(F$16,2)+1,F20:AJ20,"工")</f>
        <v>7</v>
      </c>
      <c r="AP20" s="29">
        <f t="shared" ref="AP20:AP28" si="6">IFERROR(COUNTIFS(F$13:AJ$13,WEEKNUM(F$16,2)+1,F20:AJ20,"休"),"-")</f>
        <v>2</v>
      </c>
      <c r="AQ20" s="10">
        <f t="shared" ref="AQ20:AQ28" si="7">IF(AO20&lt;7,"-",IFERROR(AP20/AO20,"-"))</f>
        <v>0.2857142857142857</v>
      </c>
      <c r="AR20" s="76"/>
      <c r="AS20" s="29">
        <f t="shared" ref="AS20:AS28" si="8">AT20+COUNTIFS(F$13:AJ$13,WEEKNUM(F$16,2)+2,F20:AJ20,"工")</f>
        <v>7</v>
      </c>
      <c r="AT20" s="29">
        <f t="shared" ref="AT20:AT28" si="9">IFERROR(COUNTIFS(F$13:AJ$13,WEEKNUM(F$16,2)+2,F20:AJ20,"休"),"-")</f>
        <v>2</v>
      </c>
      <c r="AU20" s="10">
        <f t="shared" ref="AU20:AU28" si="10">IF(AS20&lt;7,"-",IFERROR(AT20/AS20,"-"))</f>
        <v>0.2857142857142857</v>
      </c>
      <c r="AV20" s="76"/>
      <c r="AW20" s="29">
        <f t="shared" ref="AW20:AW28" si="11">AX20+COUNTIFS(F$13:AJ$13,WEEKNUM(F$16,2)+3,F20:AJ20,"工")</f>
        <v>7</v>
      </c>
      <c r="AX20" s="29">
        <f t="shared" ref="AX20:AX28" si="12">IFERROR(COUNTIFS(F$13:AJ$13,WEEKNUM(F$16,2)+3,F20:AJ20,"休"),"-")</f>
        <v>2</v>
      </c>
      <c r="AY20" s="10">
        <f t="shared" ref="AY20:AY28" si="13">IF(AW20&lt;7,"-",IFERROR(AX20/AW20,"-"))</f>
        <v>0.2857142857142857</v>
      </c>
      <c r="AZ20" s="76"/>
      <c r="BA20" s="23">
        <v>7</v>
      </c>
      <c r="BB20" s="23">
        <v>2</v>
      </c>
      <c r="BC20" s="10">
        <f t="shared" ref="BC20:BC28" si="14">IF(BA20&lt;7,"-",IFERROR(BB20/BA20,"-"))</f>
        <v>0.2857142857142857</v>
      </c>
      <c r="BD20" s="76"/>
      <c r="BE20" s="4">
        <f t="shared" ref="BE20:BE28" si="15">COUNTIF(F20:AJ20,"工")+COUNTIF(F20:AJ20,"休")</f>
        <v>30</v>
      </c>
      <c r="BF20" s="4">
        <f t="shared" ref="BF20:BF28" si="16">COUNTIF(F20:AJ20,"休")</f>
        <v>9</v>
      </c>
      <c r="BG20" s="10">
        <f t="shared" ref="BG20:BG28" si="17">IFERROR(BF20/BE20,"-")</f>
        <v>0.3</v>
      </c>
      <c r="BH20" s="76"/>
      <c r="BJ20" ph="1"/>
      <c r="BL20" ph="1"/>
      <c r="BN20" ph="1"/>
      <c r="BP20" ph="1"/>
      <c r="BR20" ph="1"/>
      <c r="BT20" ph="1"/>
    </row>
    <row r="21" spans="4:72" ht="21" customHeight="1">
      <c r="D21" s="4"/>
      <c r="E21" s="4" t="s">
        <v>33</v>
      </c>
      <c r="F21" s="29" t="s">
        <v>5</v>
      </c>
      <c r="G21" s="29" t="s">
        <v>30</v>
      </c>
      <c r="H21" s="29" t="s">
        <v>30</v>
      </c>
      <c r="I21" s="29" t="s">
        <v>30</v>
      </c>
      <c r="J21" s="29" t="s">
        <v>5</v>
      </c>
      <c r="K21" s="29" t="s">
        <v>30</v>
      </c>
      <c r="L21" s="29" t="s">
        <v>30</v>
      </c>
      <c r="M21" s="29" t="s">
        <v>30</v>
      </c>
      <c r="N21" s="29" t="s">
        <v>5</v>
      </c>
      <c r="O21" s="29" t="s">
        <v>30</v>
      </c>
      <c r="P21" s="29" t="s">
        <v>30</v>
      </c>
      <c r="Q21" s="29" t="s">
        <v>5</v>
      </c>
      <c r="R21" s="29" t="s">
        <v>30</v>
      </c>
      <c r="S21" s="29" t="s">
        <v>30</v>
      </c>
      <c r="T21" s="29" t="s">
        <v>30</v>
      </c>
      <c r="U21" s="29" t="s">
        <v>30</v>
      </c>
      <c r="V21" s="29" t="s">
        <v>5</v>
      </c>
      <c r="W21" s="29" t="s">
        <v>30</v>
      </c>
      <c r="X21" s="29" t="s">
        <v>5</v>
      </c>
      <c r="Y21" s="29" t="s">
        <v>30</v>
      </c>
      <c r="Z21" s="29" t="s">
        <v>30</v>
      </c>
      <c r="AA21" s="29" t="s">
        <v>30</v>
      </c>
      <c r="AB21" s="29" t="s">
        <v>30</v>
      </c>
      <c r="AC21" s="29" t="s">
        <v>5</v>
      </c>
      <c r="AD21" s="29" t="s">
        <v>30</v>
      </c>
      <c r="AE21" s="29" t="s">
        <v>5</v>
      </c>
      <c r="AF21" s="29" t="s">
        <v>30</v>
      </c>
      <c r="AG21" s="29" t="s">
        <v>30</v>
      </c>
      <c r="AH21" s="29" t="s">
        <v>5</v>
      </c>
      <c r="AI21" s="29" t="s">
        <v>30</v>
      </c>
      <c r="AJ21" s="29"/>
      <c r="AK21" s="23">
        <v>7</v>
      </c>
      <c r="AL21" s="23">
        <v>2</v>
      </c>
      <c r="AM21" s="10">
        <f t="shared" si="4"/>
        <v>0.2857142857142857</v>
      </c>
      <c r="AN21" s="76"/>
      <c r="AO21" s="29">
        <f t="shared" si="5"/>
        <v>7</v>
      </c>
      <c r="AP21" s="29">
        <f t="shared" si="6"/>
        <v>2</v>
      </c>
      <c r="AQ21" s="10">
        <f t="shared" si="7"/>
        <v>0.2857142857142857</v>
      </c>
      <c r="AR21" s="76"/>
      <c r="AS21" s="29">
        <f t="shared" si="8"/>
        <v>7</v>
      </c>
      <c r="AT21" s="29">
        <f t="shared" si="9"/>
        <v>2</v>
      </c>
      <c r="AU21" s="10">
        <f t="shared" si="10"/>
        <v>0.2857142857142857</v>
      </c>
      <c r="AV21" s="76"/>
      <c r="AW21" s="29">
        <f t="shared" si="11"/>
        <v>7</v>
      </c>
      <c r="AX21" s="29">
        <f t="shared" si="12"/>
        <v>2</v>
      </c>
      <c r="AY21" s="10">
        <f t="shared" si="13"/>
        <v>0.2857142857142857</v>
      </c>
      <c r="AZ21" s="76"/>
      <c r="BA21" s="23">
        <v>7</v>
      </c>
      <c r="BB21" s="23">
        <v>2</v>
      </c>
      <c r="BC21" s="10">
        <f t="shared" si="14"/>
        <v>0.2857142857142857</v>
      </c>
      <c r="BD21" s="76"/>
      <c r="BE21" s="4">
        <f t="shared" si="15"/>
        <v>30</v>
      </c>
      <c r="BF21" s="4">
        <f t="shared" si="16"/>
        <v>9</v>
      </c>
      <c r="BG21" s="10">
        <f t="shared" si="17"/>
        <v>0.3</v>
      </c>
      <c r="BH21" s="76"/>
      <c r="BJ21" ph="1"/>
      <c r="BL21" ph="1"/>
      <c r="BN21" ph="1"/>
      <c r="BP21" ph="1"/>
      <c r="BR21" ph="1"/>
      <c r="BT21" ph="1"/>
    </row>
    <row r="22" spans="4:72" ht="21" customHeight="1">
      <c r="D22" s="4" t="s">
        <v>3</v>
      </c>
      <c r="E22" s="4" t="s">
        <v>34</v>
      </c>
      <c r="F22" s="29" t="s">
        <v>30</v>
      </c>
      <c r="G22" s="29" t="s">
        <v>30</v>
      </c>
      <c r="H22" s="29" t="s">
        <v>5</v>
      </c>
      <c r="I22" s="29" t="s">
        <v>30</v>
      </c>
      <c r="J22" s="29" t="s">
        <v>5</v>
      </c>
      <c r="K22" s="29" t="s">
        <v>30</v>
      </c>
      <c r="L22" s="29" t="s">
        <v>30</v>
      </c>
      <c r="M22" s="29" t="s">
        <v>5</v>
      </c>
      <c r="N22" s="29" t="s">
        <v>30</v>
      </c>
      <c r="O22" s="29" t="s">
        <v>30</v>
      </c>
      <c r="P22" s="29" t="s">
        <v>30</v>
      </c>
      <c r="Q22" s="29" t="s">
        <v>5</v>
      </c>
      <c r="R22" s="29" t="s">
        <v>30</v>
      </c>
      <c r="S22" s="29" t="s">
        <v>30</v>
      </c>
      <c r="T22" s="29" t="s">
        <v>30</v>
      </c>
      <c r="U22" s="29" t="s">
        <v>5</v>
      </c>
      <c r="V22" s="29" t="s">
        <v>30</v>
      </c>
      <c r="W22" s="29" t="s">
        <v>30</v>
      </c>
      <c r="X22" s="29" t="s">
        <v>5</v>
      </c>
      <c r="Y22" s="29" t="s">
        <v>30</v>
      </c>
      <c r="Z22" s="29" t="s">
        <v>30</v>
      </c>
      <c r="AA22" s="29" t="s">
        <v>30</v>
      </c>
      <c r="AB22" s="29" t="s">
        <v>5</v>
      </c>
      <c r="AC22" s="29" t="s">
        <v>30</v>
      </c>
      <c r="AD22" s="29" t="s">
        <v>30</v>
      </c>
      <c r="AE22" s="29" t="s">
        <v>5</v>
      </c>
      <c r="AF22" s="29" t="s">
        <v>30</v>
      </c>
      <c r="AG22" s="29" t="s">
        <v>30</v>
      </c>
      <c r="AH22" s="29" t="s">
        <v>5</v>
      </c>
      <c r="AI22" s="29" t="s">
        <v>30</v>
      </c>
      <c r="AJ22" s="29"/>
      <c r="AK22" s="23">
        <v>7</v>
      </c>
      <c r="AL22" s="23">
        <v>2</v>
      </c>
      <c r="AM22" s="10">
        <f t="shared" si="4"/>
        <v>0.2857142857142857</v>
      </c>
      <c r="AN22" s="76"/>
      <c r="AO22" s="29">
        <f t="shared" si="5"/>
        <v>7</v>
      </c>
      <c r="AP22" s="29">
        <f t="shared" si="6"/>
        <v>2</v>
      </c>
      <c r="AQ22" s="10">
        <f t="shared" si="7"/>
        <v>0.2857142857142857</v>
      </c>
      <c r="AR22" s="76"/>
      <c r="AS22" s="29">
        <f t="shared" si="8"/>
        <v>7</v>
      </c>
      <c r="AT22" s="29">
        <f t="shared" si="9"/>
        <v>2</v>
      </c>
      <c r="AU22" s="10">
        <f t="shared" si="10"/>
        <v>0.2857142857142857</v>
      </c>
      <c r="AV22" s="76"/>
      <c r="AW22" s="29">
        <f t="shared" si="11"/>
        <v>7</v>
      </c>
      <c r="AX22" s="29">
        <f t="shared" si="12"/>
        <v>2</v>
      </c>
      <c r="AY22" s="10">
        <f t="shared" si="13"/>
        <v>0.2857142857142857</v>
      </c>
      <c r="AZ22" s="76"/>
      <c r="BA22" s="23">
        <v>7</v>
      </c>
      <c r="BB22" s="23">
        <v>2</v>
      </c>
      <c r="BC22" s="10">
        <f t="shared" si="14"/>
        <v>0.2857142857142857</v>
      </c>
      <c r="BD22" s="76"/>
      <c r="BE22" s="4">
        <f t="shared" si="15"/>
        <v>30</v>
      </c>
      <c r="BF22" s="4">
        <f t="shared" si="16"/>
        <v>9</v>
      </c>
      <c r="BG22" s="10">
        <f t="shared" si="17"/>
        <v>0.3</v>
      </c>
      <c r="BH22" s="76"/>
      <c r="BJ22" ph="1"/>
      <c r="BL22" ph="1"/>
      <c r="BN22" ph="1"/>
      <c r="BP22" ph="1"/>
      <c r="BR22" ph="1"/>
      <c r="BT22" ph="1"/>
    </row>
    <row r="23" spans="4:72" ht="21" customHeight="1">
      <c r="D23" s="4"/>
      <c r="E23" s="4" t="s">
        <v>35</v>
      </c>
      <c r="F23" s="29" t="s">
        <v>30</v>
      </c>
      <c r="G23" s="29" t="s">
        <v>5</v>
      </c>
      <c r="H23" s="29" t="s">
        <v>30</v>
      </c>
      <c r="I23" s="29" t="s">
        <v>30</v>
      </c>
      <c r="J23" s="29" t="s">
        <v>5</v>
      </c>
      <c r="K23" s="29" t="s">
        <v>30</v>
      </c>
      <c r="L23" s="29" t="s">
        <v>30</v>
      </c>
      <c r="M23" s="29" t="s">
        <v>30</v>
      </c>
      <c r="N23" s="29" t="s">
        <v>5</v>
      </c>
      <c r="O23" s="29" t="s">
        <v>30</v>
      </c>
      <c r="P23" s="29" t="s">
        <v>30</v>
      </c>
      <c r="Q23" s="29" t="s">
        <v>5</v>
      </c>
      <c r="R23" s="29" t="s">
        <v>30</v>
      </c>
      <c r="S23" s="29" t="s">
        <v>30</v>
      </c>
      <c r="T23" s="29" t="s">
        <v>30</v>
      </c>
      <c r="U23" s="29" t="s">
        <v>30</v>
      </c>
      <c r="V23" s="29" t="s">
        <v>5</v>
      </c>
      <c r="W23" s="29" t="s">
        <v>30</v>
      </c>
      <c r="X23" s="29" t="s">
        <v>5</v>
      </c>
      <c r="Y23" s="29" t="s">
        <v>30</v>
      </c>
      <c r="Z23" s="29" t="s">
        <v>30</v>
      </c>
      <c r="AA23" s="29" t="s">
        <v>30</v>
      </c>
      <c r="AB23" s="29" t="s">
        <v>30</v>
      </c>
      <c r="AC23" s="29" t="s">
        <v>5</v>
      </c>
      <c r="AD23" s="29" t="s">
        <v>30</v>
      </c>
      <c r="AE23" s="29" t="s">
        <v>5</v>
      </c>
      <c r="AF23" s="29" t="s">
        <v>30</v>
      </c>
      <c r="AG23" s="29" t="s">
        <v>30</v>
      </c>
      <c r="AH23" s="29" t="s">
        <v>5</v>
      </c>
      <c r="AI23" s="29" t="s">
        <v>30</v>
      </c>
      <c r="AJ23" s="29"/>
      <c r="AK23" s="23">
        <v>7</v>
      </c>
      <c r="AL23" s="23">
        <v>2</v>
      </c>
      <c r="AM23" s="10">
        <f t="shared" si="4"/>
        <v>0.2857142857142857</v>
      </c>
      <c r="AN23" s="76"/>
      <c r="AO23" s="29">
        <f t="shared" si="5"/>
        <v>7</v>
      </c>
      <c r="AP23" s="29">
        <f t="shared" si="6"/>
        <v>2</v>
      </c>
      <c r="AQ23" s="10">
        <f t="shared" si="7"/>
        <v>0.2857142857142857</v>
      </c>
      <c r="AR23" s="76"/>
      <c r="AS23" s="29">
        <f t="shared" si="8"/>
        <v>7</v>
      </c>
      <c r="AT23" s="29">
        <f t="shared" si="9"/>
        <v>2</v>
      </c>
      <c r="AU23" s="10">
        <f t="shared" si="10"/>
        <v>0.2857142857142857</v>
      </c>
      <c r="AV23" s="76"/>
      <c r="AW23" s="29">
        <f t="shared" si="11"/>
        <v>7</v>
      </c>
      <c r="AX23" s="29">
        <f t="shared" si="12"/>
        <v>2</v>
      </c>
      <c r="AY23" s="10">
        <f t="shared" si="13"/>
        <v>0.2857142857142857</v>
      </c>
      <c r="AZ23" s="76"/>
      <c r="BA23" s="23">
        <v>7</v>
      </c>
      <c r="BB23" s="23">
        <v>2</v>
      </c>
      <c r="BC23" s="10">
        <f t="shared" si="14"/>
        <v>0.2857142857142857</v>
      </c>
      <c r="BD23" s="76"/>
      <c r="BE23" s="4">
        <f t="shared" si="15"/>
        <v>30</v>
      </c>
      <c r="BF23" s="4">
        <f t="shared" si="16"/>
        <v>9</v>
      </c>
      <c r="BG23" s="10">
        <f t="shared" si="17"/>
        <v>0.3</v>
      </c>
      <c r="BH23" s="76"/>
      <c r="BJ23" ph="1"/>
      <c r="BL23" ph="1"/>
      <c r="BN23" ph="1"/>
      <c r="BP23" ph="1"/>
      <c r="BR23" ph="1"/>
      <c r="BT23" ph="1"/>
    </row>
    <row r="24" spans="4:72" ht="21" customHeight="1">
      <c r="D24" s="4"/>
      <c r="E24" s="4" t="s">
        <v>36</v>
      </c>
      <c r="F24" s="29" t="s">
        <v>5</v>
      </c>
      <c r="G24" s="29" t="s">
        <v>30</v>
      </c>
      <c r="H24" s="29" t="s">
        <v>30</v>
      </c>
      <c r="I24" s="29" t="s">
        <v>30</v>
      </c>
      <c r="J24" s="29" t="s">
        <v>5</v>
      </c>
      <c r="K24" s="29" t="s">
        <v>30</v>
      </c>
      <c r="L24" s="29" t="s">
        <v>30</v>
      </c>
      <c r="M24" s="29" t="s">
        <v>30</v>
      </c>
      <c r="N24" s="29" t="s">
        <v>30</v>
      </c>
      <c r="O24" s="29" t="s">
        <v>5</v>
      </c>
      <c r="P24" s="29" t="s">
        <v>30</v>
      </c>
      <c r="Q24" s="29" t="s">
        <v>5</v>
      </c>
      <c r="R24" s="29" t="s">
        <v>30</v>
      </c>
      <c r="S24" s="29" t="s">
        <v>30</v>
      </c>
      <c r="T24" s="29" t="s">
        <v>30</v>
      </c>
      <c r="U24" s="29" t="s">
        <v>5</v>
      </c>
      <c r="V24" s="29" t="s">
        <v>30</v>
      </c>
      <c r="W24" s="29" t="s">
        <v>30</v>
      </c>
      <c r="X24" s="29" t="s">
        <v>5</v>
      </c>
      <c r="Y24" s="29" t="s">
        <v>30</v>
      </c>
      <c r="Z24" s="29" t="s">
        <v>30</v>
      </c>
      <c r="AA24" s="29" t="s">
        <v>30</v>
      </c>
      <c r="AB24" s="29" t="s">
        <v>5</v>
      </c>
      <c r="AC24" s="29" t="s">
        <v>30</v>
      </c>
      <c r="AD24" s="29" t="s">
        <v>30</v>
      </c>
      <c r="AE24" s="29" t="s">
        <v>5</v>
      </c>
      <c r="AF24" s="29" t="s">
        <v>30</v>
      </c>
      <c r="AG24" s="29" t="s">
        <v>30</v>
      </c>
      <c r="AH24" s="29" t="s">
        <v>5</v>
      </c>
      <c r="AI24" s="29" t="s">
        <v>30</v>
      </c>
      <c r="AJ24" s="29"/>
      <c r="AK24" s="23">
        <v>7</v>
      </c>
      <c r="AL24" s="23">
        <v>2</v>
      </c>
      <c r="AM24" s="10">
        <f t="shared" si="4"/>
        <v>0.2857142857142857</v>
      </c>
      <c r="AN24" s="76"/>
      <c r="AO24" s="29">
        <f t="shared" si="5"/>
        <v>7</v>
      </c>
      <c r="AP24" s="29">
        <f t="shared" si="6"/>
        <v>2</v>
      </c>
      <c r="AQ24" s="10">
        <f t="shared" si="7"/>
        <v>0.2857142857142857</v>
      </c>
      <c r="AR24" s="76"/>
      <c r="AS24" s="29">
        <f t="shared" si="8"/>
        <v>7</v>
      </c>
      <c r="AT24" s="29">
        <f t="shared" si="9"/>
        <v>2</v>
      </c>
      <c r="AU24" s="10">
        <f t="shared" si="10"/>
        <v>0.2857142857142857</v>
      </c>
      <c r="AV24" s="76"/>
      <c r="AW24" s="29">
        <f t="shared" si="11"/>
        <v>7</v>
      </c>
      <c r="AX24" s="29">
        <f t="shared" si="12"/>
        <v>2</v>
      </c>
      <c r="AY24" s="10">
        <f t="shared" si="13"/>
        <v>0.2857142857142857</v>
      </c>
      <c r="AZ24" s="76"/>
      <c r="BA24" s="23">
        <v>7</v>
      </c>
      <c r="BB24" s="23">
        <v>2</v>
      </c>
      <c r="BC24" s="10">
        <f t="shared" si="14"/>
        <v>0.2857142857142857</v>
      </c>
      <c r="BD24" s="76"/>
      <c r="BE24" s="4">
        <f t="shared" si="15"/>
        <v>30</v>
      </c>
      <c r="BF24" s="4">
        <f t="shared" si="16"/>
        <v>9</v>
      </c>
      <c r="BG24" s="10">
        <f t="shared" si="17"/>
        <v>0.3</v>
      </c>
      <c r="BH24" s="76"/>
      <c r="BJ24" ph="1"/>
      <c r="BL24" ph="1"/>
      <c r="BN24" ph="1"/>
      <c r="BP24" ph="1"/>
      <c r="BR24" ph="1"/>
      <c r="BT24" ph="1"/>
    </row>
    <row r="25" spans="4:72" ht="21" customHeight="1">
      <c r="D25" s="4" t="s">
        <v>4</v>
      </c>
      <c r="E25" s="4" t="s">
        <v>32</v>
      </c>
      <c r="F25" s="29" t="s">
        <v>30</v>
      </c>
      <c r="G25" s="29" t="s">
        <v>30</v>
      </c>
      <c r="H25" s="29" t="s">
        <v>5</v>
      </c>
      <c r="I25" s="29" t="s">
        <v>30</v>
      </c>
      <c r="J25" s="29" t="s">
        <v>5</v>
      </c>
      <c r="K25" s="29" t="s">
        <v>30</v>
      </c>
      <c r="L25" s="29" t="s">
        <v>30</v>
      </c>
      <c r="M25" s="29" t="s">
        <v>30</v>
      </c>
      <c r="N25" s="29" t="s">
        <v>30</v>
      </c>
      <c r="O25" s="29" t="s">
        <v>30</v>
      </c>
      <c r="P25" s="29" t="s">
        <v>5</v>
      </c>
      <c r="Q25" s="29" t="s">
        <v>5</v>
      </c>
      <c r="R25" s="29" t="s">
        <v>30</v>
      </c>
      <c r="S25" s="29" t="s">
        <v>30</v>
      </c>
      <c r="T25" s="29" t="s">
        <v>5</v>
      </c>
      <c r="U25" s="29" t="s">
        <v>30</v>
      </c>
      <c r="V25" s="29" t="s">
        <v>30</v>
      </c>
      <c r="W25" s="29" t="s">
        <v>30</v>
      </c>
      <c r="X25" s="29" t="s">
        <v>5</v>
      </c>
      <c r="Y25" s="29" t="s">
        <v>30</v>
      </c>
      <c r="Z25" s="29" t="s">
        <v>30</v>
      </c>
      <c r="AA25" s="29" t="s">
        <v>5</v>
      </c>
      <c r="AB25" s="29" t="s">
        <v>30</v>
      </c>
      <c r="AC25" s="29" t="s">
        <v>30</v>
      </c>
      <c r="AD25" s="29" t="s">
        <v>30</v>
      </c>
      <c r="AE25" s="29" t="s">
        <v>5</v>
      </c>
      <c r="AF25" s="29" t="s">
        <v>30</v>
      </c>
      <c r="AG25" s="29" t="s">
        <v>30</v>
      </c>
      <c r="AH25" s="29" t="s">
        <v>5</v>
      </c>
      <c r="AI25" s="29" t="s">
        <v>30</v>
      </c>
      <c r="AJ25" s="29"/>
      <c r="AK25" s="23">
        <v>7</v>
      </c>
      <c r="AL25" s="23">
        <v>2</v>
      </c>
      <c r="AM25" s="10">
        <f t="shared" si="4"/>
        <v>0.2857142857142857</v>
      </c>
      <c r="AN25" s="76"/>
      <c r="AO25" s="29">
        <f t="shared" si="5"/>
        <v>7</v>
      </c>
      <c r="AP25" s="29">
        <f t="shared" si="6"/>
        <v>2</v>
      </c>
      <c r="AQ25" s="10">
        <f t="shared" si="7"/>
        <v>0.2857142857142857</v>
      </c>
      <c r="AR25" s="76"/>
      <c r="AS25" s="29">
        <f t="shared" si="8"/>
        <v>7</v>
      </c>
      <c r="AT25" s="29">
        <f t="shared" si="9"/>
        <v>2</v>
      </c>
      <c r="AU25" s="10">
        <f t="shared" si="10"/>
        <v>0.2857142857142857</v>
      </c>
      <c r="AV25" s="76"/>
      <c r="AW25" s="29">
        <f t="shared" si="11"/>
        <v>7</v>
      </c>
      <c r="AX25" s="29">
        <f t="shared" si="12"/>
        <v>2</v>
      </c>
      <c r="AY25" s="10">
        <f t="shared" si="13"/>
        <v>0.2857142857142857</v>
      </c>
      <c r="AZ25" s="76"/>
      <c r="BA25" s="23">
        <v>7</v>
      </c>
      <c r="BB25" s="23">
        <v>2</v>
      </c>
      <c r="BC25" s="10">
        <f t="shared" si="14"/>
        <v>0.2857142857142857</v>
      </c>
      <c r="BD25" s="76"/>
      <c r="BE25" s="4">
        <f t="shared" si="15"/>
        <v>30</v>
      </c>
      <c r="BF25" s="4">
        <f t="shared" si="16"/>
        <v>9</v>
      </c>
      <c r="BG25" s="10">
        <f t="shared" si="17"/>
        <v>0.3</v>
      </c>
      <c r="BH25" s="76"/>
      <c r="BJ25" ph="1"/>
      <c r="BL25" ph="1"/>
      <c r="BN25" ph="1"/>
      <c r="BP25" ph="1"/>
      <c r="BR25" ph="1"/>
      <c r="BT25" ph="1"/>
    </row>
    <row r="26" spans="4:72" ht="21" customHeight="1">
      <c r="D26" s="4"/>
      <c r="E26" s="4"/>
      <c r="F26" s="29"/>
      <c r="G26" s="29"/>
      <c r="H26" s="29"/>
      <c r="I26" s="29"/>
      <c r="J26" s="29"/>
      <c r="K26" s="29"/>
      <c r="L26" s="29"/>
      <c r="M26" s="29"/>
      <c r="N26" s="29"/>
      <c r="O26" s="29"/>
      <c r="P26" s="29"/>
      <c r="Q26" s="29"/>
      <c r="R26" s="29"/>
      <c r="S26" s="29"/>
      <c r="T26" s="29"/>
      <c r="U26" s="29"/>
      <c r="V26" s="29"/>
      <c r="W26" s="29"/>
      <c r="X26" s="29"/>
      <c r="Y26" s="29"/>
      <c r="Z26" s="29"/>
      <c r="AA26" s="29"/>
      <c r="AB26" s="29"/>
      <c r="AC26" s="29"/>
      <c r="AD26" s="29"/>
      <c r="AE26" s="29"/>
      <c r="AF26" s="29"/>
      <c r="AG26" s="29"/>
      <c r="AH26" s="29"/>
      <c r="AI26" s="29"/>
      <c r="AJ26" s="29"/>
      <c r="AK26" s="23">
        <v>0</v>
      </c>
      <c r="AL26" s="23">
        <v>0</v>
      </c>
      <c r="AM26" s="10" t="str">
        <f t="shared" si="4"/>
        <v>-</v>
      </c>
      <c r="AN26" s="76"/>
      <c r="AO26" s="29">
        <f t="shared" si="5"/>
        <v>0</v>
      </c>
      <c r="AP26" s="29">
        <f t="shared" si="6"/>
        <v>0</v>
      </c>
      <c r="AQ26" s="10" t="str">
        <f t="shared" si="7"/>
        <v>-</v>
      </c>
      <c r="AR26" s="76"/>
      <c r="AS26" s="29">
        <f t="shared" si="8"/>
        <v>0</v>
      </c>
      <c r="AT26" s="29">
        <f t="shared" si="9"/>
        <v>0</v>
      </c>
      <c r="AU26" s="10" t="str">
        <f t="shared" si="10"/>
        <v>-</v>
      </c>
      <c r="AV26" s="76"/>
      <c r="AW26" s="29">
        <f t="shared" si="11"/>
        <v>0</v>
      </c>
      <c r="AX26" s="29">
        <f t="shared" si="12"/>
        <v>0</v>
      </c>
      <c r="AY26" s="10" t="str">
        <f t="shared" si="13"/>
        <v>-</v>
      </c>
      <c r="AZ26" s="76"/>
      <c r="BA26" s="23">
        <v>0</v>
      </c>
      <c r="BB26" s="23">
        <v>0</v>
      </c>
      <c r="BC26" s="10" t="str">
        <f t="shared" si="14"/>
        <v>-</v>
      </c>
      <c r="BD26" s="76"/>
      <c r="BE26" s="4">
        <f t="shared" si="15"/>
        <v>0</v>
      </c>
      <c r="BF26" s="4">
        <f t="shared" si="16"/>
        <v>0</v>
      </c>
      <c r="BG26" s="10" t="str">
        <f t="shared" si="17"/>
        <v>-</v>
      </c>
      <c r="BH26" s="76"/>
      <c r="BJ26" ph="1"/>
      <c r="BL26" ph="1"/>
      <c r="BN26" ph="1"/>
      <c r="BP26" ph="1"/>
      <c r="BR26" ph="1"/>
      <c r="BT26" ph="1"/>
    </row>
    <row r="27" spans="4:72" ht="21" customHeight="1">
      <c r="D27" s="4"/>
      <c r="E27" s="4"/>
      <c r="F27" s="29"/>
      <c r="G27" s="29"/>
      <c r="H27" s="29"/>
      <c r="I27" s="29"/>
      <c r="J27" s="29"/>
      <c r="K27" s="29"/>
      <c r="L27" s="29"/>
      <c r="M27" s="29"/>
      <c r="N27" s="29"/>
      <c r="O27" s="29"/>
      <c r="P27" s="29"/>
      <c r="Q27" s="29"/>
      <c r="R27" s="29"/>
      <c r="S27" s="29"/>
      <c r="T27" s="29"/>
      <c r="U27" s="29"/>
      <c r="V27" s="29"/>
      <c r="W27" s="29"/>
      <c r="X27" s="29"/>
      <c r="Y27" s="29"/>
      <c r="Z27" s="29"/>
      <c r="AA27" s="29"/>
      <c r="AB27" s="29"/>
      <c r="AC27" s="29"/>
      <c r="AD27" s="29"/>
      <c r="AE27" s="29"/>
      <c r="AF27" s="29"/>
      <c r="AG27" s="29"/>
      <c r="AH27" s="29"/>
      <c r="AI27" s="29"/>
      <c r="AJ27" s="29"/>
      <c r="AK27" s="23">
        <v>0</v>
      </c>
      <c r="AL27" s="23">
        <v>0</v>
      </c>
      <c r="AM27" s="10" t="str">
        <f t="shared" si="4"/>
        <v>-</v>
      </c>
      <c r="AN27" s="76"/>
      <c r="AO27" s="29">
        <f t="shared" si="5"/>
        <v>0</v>
      </c>
      <c r="AP27" s="29">
        <f t="shared" si="6"/>
        <v>0</v>
      </c>
      <c r="AQ27" s="10" t="str">
        <f t="shared" si="7"/>
        <v>-</v>
      </c>
      <c r="AR27" s="76"/>
      <c r="AS27" s="29">
        <f t="shared" si="8"/>
        <v>0</v>
      </c>
      <c r="AT27" s="29">
        <f t="shared" si="9"/>
        <v>0</v>
      </c>
      <c r="AU27" s="10" t="str">
        <f t="shared" si="10"/>
        <v>-</v>
      </c>
      <c r="AV27" s="76"/>
      <c r="AW27" s="29">
        <f t="shared" si="11"/>
        <v>0</v>
      </c>
      <c r="AX27" s="29">
        <f t="shared" si="12"/>
        <v>0</v>
      </c>
      <c r="AY27" s="10" t="str">
        <f t="shared" si="13"/>
        <v>-</v>
      </c>
      <c r="AZ27" s="76"/>
      <c r="BA27" s="23">
        <v>0</v>
      </c>
      <c r="BB27" s="23">
        <v>0</v>
      </c>
      <c r="BC27" s="10" t="str">
        <f t="shared" si="14"/>
        <v>-</v>
      </c>
      <c r="BD27" s="76"/>
      <c r="BE27" s="4">
        <f t="shared" si="15"/>
        <v>0</v>
      </c>
      <c r="BF27" s="4">
        <f t="shared" si="16"/>
        <v>0</v>
      </c>
      <c r="BG27" s="10" t="str">
        <f t="shared" si="17"/>
        <v>-</v>
      </c>
      <c r="BH27" s="76"/>
      <c r="BJ27" ph="1"/>
      <c r="BL27" ph="1"/>
      <c r="BN27" ph="1"/>
      <c r="BP27" ph="1"/>
      <c r="BR27" ph="1"/>
      <c r="BT27" ph="1"/>
    </row>
    <row r="28" spans="4:72" ht="21.75" customHeight="1">
      <c r="D28" s="4"/>
      <c r="E28" s="4"/>
      <c r="F28" s="29"/>
      <c r="G28" s="29"/>
      <c r="H28" s="29"/>
      <c r="I28" s="29"/>
      <c r="J28" s="29"/>
      <c r="K28" s="29"/>
      <c r="L28" s="29"/>
      <c r="M28" s="29"/>
      <c r="N28" s="29"/>
      <c r="O28" s="29"/>
      <c r="P28" s="29"/>
      <c r="Q28" s="29"/>
      <c r="R28" s="29"/>
      <c r="S28" s="29"/>
      <c r="T28" s="29"/>
      <c r="U28" s="29"/>
      <c r="V28" s="29"/>
      <c r="W28" s="29"/>
      <c r="X28" s="29"/>
      <c r="Y28" s="29"/>
      <c r="Z28" s="29"/>
      <c r="AA28" s="29"/>
      <c r="AB28" s="29"/>
      <c r="AC28" s="29"/>
      <c r="AD28" s="29"/>
      <c r="AE28" s="29"/>
      <c r="AF28" s="29"/>
      <c r="AG28" s="29"/>
      <c r="AH28" s="29"/>
      <c r="AI28" s="29"/>
      <c r="AJ28" s="29"/>
      <c r="AK28" s="23">
        <v>0</v>
      </c>
      <c r="AL28" s="23">
        <v>0</v>
      </c>
      <c r="AM28" s="10" t="str">
        <f t="shared" si="4"/>
        <v>-</v>
      </c>
      <c r="AN28" s="76"/>
      <c r="AO28" s="29">
        <f t="shared" si="5"/>
        <v>0</v>
      </c>
      <c r="AP28" s="29">
        <f t="shared" si="6"/>
        <v>0</v>
      </c>
      <c r="AQ28" s="10" t="str">
        <f t="shared" si="7"/>
        <v>-</v>
      </c>
      <c r="AR28" s="76"/>
      <c r="AS28" s="29">
        <f t="shared" si="8"/>
        <v>0</v>
      </c>
      <c r="AT28" s="29">
        <f t="shared" si="9"/>
        <v>0</v>
      </c>
      <c r="AU28" s="10" t="str">
        <f t="shared" si="10"/>
        <v>-</v>
      </c>
      <c r="AV28" s="76"/>
      <c r="AW28" s="29">
        <f t="shared" si="11"/>
        <v>0</v>
      </c>
      <c r="AX28" s="29">
        <f t="shared" si="12"/>
        <v>0</v>
      </c>
      <c r="AY28" s="10" t="str">
        <f t="shared" si="13"/>
        <v>-</v>
      </c>
      <c r="AZ28" s="76"/>
      <c r="BA28" s="23">
        <v>0</v>
      </c>
      <c r="BB28" s="23">
        <v>0</v>
      </c>
      <c r="BC28" s="10" t="str">
        <f t="shared" si="14"/>
        <v>-</v>
      </c>
      <c r="BD28" s="76"/>
      <c r="BE28" s="4">
        <f t="shared" si="15"/>
        <v>0</v>
      </c>
      <c r="BF28" s="4">
        <f t="shared" si="16"/>
        <v>0</v>
      </c>
      <c r="BG28" s="10" t="str">
        <f t="shared" si="17"/>
        <v>-</v>
      </c>
      <c r="BH28" s="76"/>
      <c r="BJ28" ph="1"/>
      <c r="BL28" ph="1"/>
      <c r="BN28" ph="1"/>
      <c r="BP28" ph="1"/>
      <c r="BR28" ph="1"/>
      <c r="BT28" ph="1"/>
    </row>
    <row r="29" spans="4:72" ht="18">
      <c r="E29" s="2"/>
      <c r="F29" s="2"/>
      <c r="G29" s="2"/>
      <c r="H29" s="2"/>
      <c r="I29" s="2"/>
      <c r="J29" s="2"/>
      <c r="K29" s="2"/>
      <c r="L29" s="2"/>
      <c r="M29" s="2"/>
      <c r="N29" s="2"/>
      <c r="O29" s="2"/>
      <c r="P29" s="2"/>
      <c r="Q29" s="2"/>
      <c r="R29" s="2"/>
      <c r="S29" s="2"/>
      <c r="T29" s="2"/>
      <c r="U29" s="2"/>
      <c r="V29" s="2"/>
      <c r="W29" s="2"/>
      <c r="X29" s="2"/>
      <c r="Y29" s="2"/>
      <c r="Z29" s="2"/>
      <c r="AA29" s="2"/>
      <c r="AB29" s="2"/>
      <c r="AC29" s="2"/>
      <c r="AD29" s="2"/>
      <c r="AE29" s="2"/>
      <c r="AF29" s="2"/>
      <c r="AG29" s="2"/>
      <c r="AH29" s="2"/>
      <c r="AI29" s="2"/>
      <c r="AJ29" s="2"/>
      <c r="AK29" s="82" t="s">
        <v>39</v>
      </c>
      <c r="AL29" s="82"/>
      <c r="AM29" s="82"/>
      <c r="AN29" s="29" t="str">
        <f>IF(AN19="-",AN19,IF(AN19&gt;=0.285,"○","×"))</f>
        <v>○</v>
      </c>
      <c r="AO29" s="82" t="s">
        <v>39</v>
      </c>
      <c r="AP29" s="82"/>
      <c r="AQ29" s="82"/>
      <c r="AR29" s="29" t="str">
        <f>IF(AR19="-",AR19,IF(AR19&gt;=0.285,"○","×"))</f>
        <v>○</v>
      </c>
      <c r="AS29" s="82" t="s">
        <v>38</v>
      </c>
      <c r="AT29" s="82"/>
      <c r="AU29" s="82"/>
      <c r="AV29" s="29" t="str">
        <f t="shared" ref="AV29" si="18">IF(AV19="-",AV19,IF(AV19&gt;=0.285,"○","×"))</f>
        <v>○</v>
      </c>
      <c r="AW29" s="82" t="s">
        <v>38</v>
      </c>
      <c r="AX29" s="82"/>
      <c r="AY29" s="82"/>
      <c r="AZ29" s="29" t="str">
        <f t="shared" ref="AZ29" si="19">IF(AZ19="-",AZ19,IF(AZ19&gt;=0.285,"○","×"))</f>
        <v>○</v>
      </c>
      <c r="BA29" s="82" t="s">
        <v>38</v>
      </c>
      <c r="BB29" s="82"/>
      <c r="BC29" s="82"/>
      <c r="BD29" s="29" t="str">
        <f t="shared" ref="BD29:BH29" si="20">IF(BD19="-",BD19,IF(BD19&gt;=0.285,"○","×"))</f>
        <v>○</v>
      </c>
      <c r="BE29" s="82" t="s">
        <v>38</v>
      </c>
      <c r="BF29" s="82"/>
      <c r="BG29" s="82"/>
      <c r="BH29" s="40" t="str">
        <f t="shared" si="20"/>
        <v>○</v>
      </c>
    </row>
    <row r="30" spans="4:72" ht="18">
      <c r="E30" s="2"/>
      <c r="F30" s="2"/>
      <c r="G30" s="2"/>
      <c r="H30" s="2"/>
      <c r="I30" s="2"/>
      <c r="J30" s="2"/>
      <c r="K30" s="2"/>
      <c r="L30" s="2"/>
      <c r="M30" s="2"/>
      <c r="N30" s="2"/>
      <c r="O30" s="2"/>
      <c r="P30" s="2"/>
      <c r="Q30" s="2"/>
      <c r="R30" s="2"/>
      <c r="S30" s="2"/>
      <c r="T30" s="2"/>
      <c r="U30" s="2"/>
      <c r="V30" s="2"/>
      <c r="W30" s="2"/>
      <c r="X30" s="2"/>
      <c r="Y30" s="2"/>
      <c r="Z30" s="2"/>
      <c r="AA30" s="2"/>
      <c r="AB30" s="2"/>
      <c r="AC30" s="2"/>
      <c r="AD30" s="2"/>
      <c r="AE30" s="2"/>
      <c r="AF30" s="2"/>
      <c r="AG30" s="2"/>
      <c r="AH30" s="2"/>
      <c r="AI30" s="2"/>
      <c r="AJ30" s="2"/>
      <c r="AK30" s="2"/>
      <c r="AL30" s="2"/>
      <c r="AM30" s="2"/>
      <c r="AN30" s="2"/>
      <c r="AO30" s="2"/>
      <c r="AP30" s="2"/>
      <c r="AQ30" s="2"/>
      <c r="AR30" s="2"/>
      <c r="AS30" s="2"/>
      <c r="AT30" s="2"/>
      <c r="AU30" s="2"/>
      <c r="AV30" s="2"/>
      <c r="AW30" s="2"/>
      <c r="AX30" s="2"/>
      <c r="AY30" s="2"/>
      <c r="AZ30" s="2"/>
      <c r="BA30" s="2"/>
      <c r="BB30" s="2"/>
      <c r="BC30" s="2"/>
      <c r="BD30" s="2"/>
      <c r="BE30" s="2"/>
      <c r="BF30" s="2"/>
      <c r="BG30" s="2"/>
      <c r="BH30" s="2"/>
      <c r="BI30" s="2"/>
      <c r="BJ30" s="2"/>
      <c r="BK30" s="2"/>
      <c r="BL30" s="2"/>
    </row>
    <row r="31" spans="4:72" ht="18.75" customHeight="1">
      <c r="D31" s="2" t="s">
        <v>57</v>
      </c>
      <c r="E31" s="2"/>
      <c r="F31" s="2"/>
      <c r="G31" s="2"/>
      <c r="H31" s="2"/>
      <c r="I31" s="2"/>
      <c r="J31" s="2"/>
      <c r="K31" s="2"/>
      <c r="L31" s="2"/>
      <c r="M31" s="2"/>
      <c r="N31" s="2"/>
      <c r="O31" s="2"/>
      <c r="P31" s="2"/>
      <c r="Q31" s="2"/>
      <c r="R31" s="2"/>
      <c r="S31" s="2"/>
      <c r="T31" s="2"/>
      <c r="U31" s="2"/>
      <c r="V31" s="2"/>
      <c r="W31" s="2"/>
      <c r="X31" s="2"/>
      <c r="Y31" s="2"/>
      <c r="Z31" s="2"/>
      <c r="AA31" s="2"/>
      <c r="AB31" s="2"/>
      <c r="AC31" s="2"/>
      <c r="AD31" s="2"/>
      <c r="AE31" s="2"/>
      <c r="AF31" s="2"/>
      <c r="AG31" s="2"/>
      <c r="AH31" s="2"/>
      <c r="AI31" s="2"/>
      <c r="AJ31" s="2"/>
      <c r="AK31" s="2"/>
      <c r="AL31" s="2"/>
      <c r="AM31" s="2"/>
      <c r="AN31" s="2"/>
      <c r="AO31" s="2"/>
      <c r="AP31" s="2"/>
      <c r="AQ31" s="2"/>
      <c r="AR31" s="2"/>
      <c r="AS31" s="2"/>
      <c r="AT31" s="2"/>
      <c r="AU31" s="2"/>
      <c r="AV31" s="2"/>
      <c r="AW31" s="2"/>
      <c r="AX31" s="2"/>
      <c r="AY31" s="2"/>
      <c r="AZ31" s="2"/>
      <c r="BA31" s="2"/>
      <c r="BB31" s="2"/>
      <c r="BC31" s="2"/>
      <c r="BD31" s="2"/>
      <c r="BE31" s="2"/>
      <c r="BF31" s="2"/>
      <c r="BG31" s="2"/>
      <c r="BH31" s="2"/>
      <c r="BI31" s="2"/>
      <c r="BJ31" s="2"/>
      <c r="BK31" s="2"/>
      <c r="BL31" s="2"/>
    </row>
    <row r="32" spans="4:72" ht="18.75" customHeight="1">
      <c r="D32" s="3" t="s">
        <v>12</v>
      </c>
      <c r="E32" s="3"/>
      <c r="F32" s="3"/>
      <c r="G32" s="3"/>
      <c r="H32" s="3"/>
      <c r="I32" s="3"/>
      <c r="J32" s="3"/>
      <c r="K32" s="3"/>
      <c r="L32" s="3"/>
      <c r="M32" s="3"/>
      <c r="N32" s="3"/>
      <c r="O32" s="3"/>
      <c r="P32" s="3"/>
      <c r="Q32" s="3"/>
      <c r="R32" s="3"/>
      <c r="S32" s="3"/>
      <c r="T32" s="3"/>
      <c r="U32" s="3"/>
      <c r="V32" s="3"/>
      <c r="W32" s="3"/>
      <c r="X32" s="3"/>
      <c r="Y32" s="3"/>
      <c r="Z32" s="3"/>
      <c r="AA32" s="3"/>
      <c r="AB32" s="3"/>
      <c r="AC32" s="3"/>
      <c r="AD32" s="3"/>
      <c r="AE32" s="3"/>
      <c r="AF32" s="3"/>
      <c r="AG32" s="2"/>
      <c r="AH32" s="2"/>
      <c r="AI32" s="2"/>
      <c r="AJ32" s="2"/>
      <c r="AK32" s="2"/>
      <c r="AL32" s="2"/>
      <c r="AM32" s="2"/>
      <c r="AN32" s="2"/>
      <c r="AO32" s="2"/>
      <c r="AP32" s="2"/>
      <c r="AQ32" s="2"/>
      <c r="AR32" s="2"/>
      <c r="AS32" s="2"/>
      <c r="AT32" s="2"/>
      <c r="AU32" s="2"/>
      <c r="AV32" s="2"/>
      <c r="AW32" s="2"/>
      <c r="AX32" s="2"/>
      <c r="AY32" s="2"/>
      <c r="AZ32" s="2"/>
      <c r="BA32" s="2"/>
      <c r="BB32" s="2"/>
      <c r="BC32" s="2"/>
      <c r="BD32" s="2"/>
      <c r="BE32" s="2"/>
      <c r="BF32" s="2"/>
      <c r="BG32" s="2"/>
      <c r="BH32" s="2"/>
      <c r="BI32" s="2"/>
      <c r="BJ32" s="2"/>
      <c r="BK32" s="2"/>
      <c r="BL32" s="2"/>
    </row>
    <row r="33" spans="4:72" ht="18">
      <c r="D33" s="2" t="s">
        <v>55</v>
      </c>
      <c r="E33" s="2"/>
      <c r="F33" s="2"/>
      <c r="G33" s="2"/>
      <c r="H33" s="2"/>
      <c r="I33" s="2"/>
      <c r="J33" s="2"/>
      <c r="K33" s="2"/>
      <c r="L33" s="2"/>
      <c r="M33" s="2"/>
      <c r="N33" s="2"/>
      <c r="O33" s="2"/>
      <c r="P33" s="2"/>
      <c r="Q33" s="2"/>
      <c r="R33" s="2"/>
      <c r="S33" s="2"/>
      <c r="T33" s="2"/>
      <c r="U33" s="2"/>
      <c r="V33" s="2"/>
      <c r="W33" s="2"/>
      <c r="X33" s="2"/>
      <c r="Y33" s="2"/>
      <c r="Z33" s="2"/>
      <c r="AA33" s="2"/>
      <c r="AB33" s="2"/>
      <c r="AC33" s="2"/>
      <c r="AD33" s="2"/>
      <c r="AE33" s="2"/>
      <c r="AF33" s="2"/>
      <c r="AG33" s="2"/>
      <c r="AH33" s="2"/>
      <c r="AI33" s="2"/>
      <c r="AJ33" s="2"/>
      <c r="AK33" s="2"/>
      <c r="AL33" s="2"/>
      <c r="AM33" s="2"/>
      <c r="AN33" s="2"/>
      <c r="AO33" s="2"/>
      <c r="AP33" s="2"/>
      <c r="AQ33" s="2"/>
      <c r="AR33" s="2"/>
      <c r="AS33" s="2"/>
      <c r="AT33" s="2"/>
      <c r="AU33" s="2"/>
      <c r="AV33" s="2"/>
      <c r="AW33" s="2"/>
      <c r="AX33" s="2"/>
      <c r="AY33" s="2"/>
      <c r="AZ33" s="2"/>
      <c r="BA33" s="2"/>
      <c r="BB33" s="2"/>
      <c r="BC33" s="2"/>
      <c r="BD33" s="2"/>
      <c r="BE33" s="2"/>
      <c r="BF33" s="2"/>
      <c r="BG33" s="2"/>
      <c r="BH33" s="2"/>
      <c r="BI33" s="2"/>
      <c r="BJ33" s="2"/>
      <c r="BK33" s="2"/>
      <c r="BL33" s="2"/>
    </row>
    <row r="34" spans="4:72" ht="18">
      <c r="D34" s="2" t="s">
        <v>11</v>
      </c>
      <c r="E34" s="2"/>
      <c r="F34" s="2"/>
      <c r="G34" s="2"/>
      <c r="H34" s="2"/>
      <c r="I34" s="2"/>
      <c r="J34" s="2"/>
      <c r="K34" s="2"/>
      <c r="L34" s="2"/>
      <c r="M34" s="2"/>
      <c r="N34" s="2"/>
      <c r="O34" s="2"/>
      <c r="P34" s="2"/>
      <c r="Q34" s="2"/>
      <c r="R34" s="2"/>
      <c r="S34" s="2"/>
      <c r="T34" s="2"/>
      <c r="U34" s="2"/>
      <c r="V34" s="2"/>
      <c r="W34" s="2"/>
      <c r="X34" s="2"/>
      <c r="Y34" s="2"/>
      <c r="Z34" s="2"/>
      <c r="AA34" s="2"/>
      <c r="AB34" s="2"/>
      <c r="AC34" s="2"/>
      <c r="AD34" s="2"/>
      <c r="AE34" s="2"/>
      <c r="AF34" s="2"/>
      <c r="AG34" s="2"/>
      <c r="AH34" s="2"/>
      <c r="AI34" s="2"/>
      <c r="AJ34" s="2"/>
      <c r="AK34" s="2"/>
      <c r="AL34" s="2"/>
      <c r="AM34" s="2"/>
      <c r="AN34" s="2"/>
      <c r="AO34" s="2"/>
      <c r="AP34" s="2"/>
      <c r="AQ34" s="2"/>
      <c r="AR34" s="2"/>
      <c r="AS34" s="2"/>
      <c r="AT34" s="2"/>
      <c r="AU34" s="2"/>
      <c r="AV34" s="2"/>
      <c r="AW34" s="2"/>
      <c r="AX34" s="2"/>
      <c r="AY34" s="2"/>
      <c r="AZ34" s="2"/>
      <c r="BA34" s="2"/>
      <c r="BB34" s="2"/>
      <c r="BC34" s="2"/>
      <c r="BD34" s="2"/>
      <c r="BE34" s="2"/>
      <c r="BF34" s="2"/>
      <c r="BG34" s="2"/>
      <c r="BH34" s="2"/>
      <c r="BI34" s="2"/>
      <c r="BJ34" s="2"/>
      <c r="BK34" s="2"/>
      <c r="BL34" s="2"/>
    </row>
    <row r="35" spans="4:72" ht="20.399999999999999">
      <c r="BN35" ph="1"/>
      <c r="BP35" ph="1"/>
      <c r="BR35" ph="1"/>
      <c r="BT35" ph="1"/>
    </row>
    <row r="36" spans="4:72" ht="20.399999999999999">
      <c r="BN36" ph="1"/>
      <c r="BP36" ph="1"/>
      <c r="BR36" ph="1"/>
      <c r="BT36" ph="1"/>
    </row>
    <row r="37" spans="4:72" ht="20.399999999999999">
      <c r="BN37" ph="1"/>
      <c r="BP37" ph="1"/>
      <c r="BR37" ph="1"/>
      <c r="BT37" ph="1"/>
    </row>
    <row r="38" spans="4:72" ht="20.399999999999999">
      <c r="BN38" ph="1"/>
      <c r="BP38" ph="1"/>
      <c r="BR38" ph="1"/>
      <c r="BT38" ph="1"/>
    </row>
    <row r="39" spans="4:72" ht="20.399999999999999">
      <c r="BN39" ph="1"/>
      <c r="BP39" ph="1"/>
      <c r="BR39" ph="1"/>
      <c r="BT39" ph="1"/>
    </row>
  </sheetData>
  <mergeCells count="70">
    <mergeCell ref="D11:G11"/>
    <mergeCell ref="H11:L11"/>
    <mergeCell ref="M11:P11"/>
    <mergeCell ref="Q11:U11"/>
    <mergeCell ref="AF2:AG2"/>
    <mergeCell ref="AF3:AG3"/>
    <mergeCell ref="D8:F8"/>
    <mergeCell ref="G8:U8"/>
    <mergeCell ref="Y8:AH8"/>
    <mergeCell ref="D9:F9"/>
    <mergeCell ref="G9:U9"/>
    <mergeCell ref="Y9:AC9"/>
    <mergeCell ref="AD9:AH9"/>
    <mergeCell ref="D10:F10"/>
    <mergeCell ref="G10:M10"/>
    <mergeCell ref="O10:U10"/>
    <mergeCell ref="Y10:AC10"/>
    <mergeCell ref="AD10:AH10"/>
    <mergeCell ref="BE14:BH14"/>
    <mergeCell ref="D12:F12"/>
    <mergeCell ref="G12:U12"/>
    <mergeCell ref="D14:D17"/>
    <mergeCell ref="E14:E17"/>
    <mergeCell ref="F14:K15"/>
    <mergeCell ref="L14:L15"/>
    <mergeCell ref="M14:N15"/>
    <mergeCell ref="O14:P15"/>
    <mergeCell ref="Q14:AJ15"/>
    <mergeCell ref="AK14:AN14"/>
    <mergeCell ref="AO14:AR14"/>
    <mergeCell ref="AS14:AV14"/>
    <mergeCell ref="AW14:AZ14"/>
    <mergeCell ref="BA14:BD14"/>
    <mergeCell ref="AV15:AV16"/>
    <mergeCell ref="AK15:AK16"/>
    <mergeCell ref="AL15:AL16"/>
    <mergeCell ref="AM15:AM16"/>
    <mergeCell ref="AN15:AN16"/>
    <mergeCell ref="AO15:AO16"/>
    <mergeCell ref="AP15:AP16"/>
    <mergeCell ref="AQ15:AQ16"/>
    <mergeCell ref="AR15:AR16"/>
    <mergeCell ref="AS15:AS16"/>
    <mergeCell ref="AT15:AT16"/>
    <mergeCell ref="AU15:AU16"/>
    <mergeCell ref="BH15:BH16"/>
    <mergeCell ref="AW15:AW16"/>
    <mergeCell ref="AX15:AX16"/>
    <mergeCell ref="AY15:AY16"/>
    <mergeCell ref="AZ15:AZ16"/>
    <mergeCell ref="BA15:BA16"/>
    <mergeCell ref="BB15:BB16"/>
    <mergeCell ref="BC15:BC16"/>
    <mergeCell ref="BD15:BD16"/>
    <mergeCell ref="BE15:BE16"/>
    <mergeCell ref="BF15:BF16"/>
    <mergeCell ref="BG15:BG16"/>
    <mergeCell ref="D18:E18"/>
    <mergeCell ref="AN19:AN28"/>
    <mergeCell ref="AR19:AR28"/>
    <mergeCell ref="AV19:AV28"/>
    <mergeCell ref="AZ19:AZ28"/>
    <mergeCell ref="BH19:BH28"/>
    <mergeCell ref="AK29:AM29"/>
    <mergeCell ref="AO29:AQ29"/>
    <mergeCell ref="AS29:AU29"/>
    <mergeCell ref="AW29:AY29"/>
    <mergeCell ref="BA29:BC29"/>
    <mergeCell ref="BE29:BG29"/>
    <mergeCell ref="BD19:BD28"/>
  </mergeCells>
  <phoneticPr fontId="5"/>
  <conditionalFormatting sqref="F16:AJ17">
    <cfRule type="expression" dxfId="23" priority="10">
      <formula>WEEKDAY(F16)=1</formula>
    </cfRule>
  </conditionalFormatting>
  <conditionalFormatting sqref="F19:AJ28">
    <cfRule type="expression" dxfId="22" priority="1">
      <formula>F19="休"</formula>
    </cfRule>
    <cfRule type="expression" dxfId="21" priority="2">
      <formula>F19="工"</formula>
    </cfRule>
    <cfRule type="expression" dxfId="20" priority="3">
      <formula>F19="×"</formula>
    </cfRule>
  </conditionalFormatting>
  <dataValidations count="1">
    <dataValidation type="list" allowBlank="1" showInputMessage="1" showErrorMessage="1" sqref="F19:AJ28" xr:uid="{D32D2744-2671-4193-8816-2E0C50C88364}">
      <formula1>$BJ$8:$BJ$10</formula1>
    </dataValidation>
  </dataValidations>
  <pageMargins left="0.25" right="0.25" top="0.75" bottom="0.75" header="0.3" footer="0.3"/>
  <pageSetup paperSize="9" scale="47" orientation="landscape" r:id="rId1"/>
  <drawing r:id="rId2"/>
  <legacyDrawing r:id="rId3"/>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04A6465-C9BE-4859-9342-69F25C73F9A3}">
  <sheetPr>
    <pageSetUpPr fitToPage="1"/>
  </sheetPr>
  <dimension ref="D2:BT39"/>
  <sheetViews>
    <sheetView showGridLines="0" view="pageBreakPreview" topLeftCell="E4" zoomScale="70" zoomScaleNormal="100" zoomScaleSheetLayoutView="70" workbookViewId="0">
      <selection activeCell="AN13" sqref="AN13"/>
    </sheetView>
  </sheetViews>
  <sheetFormatPr defaultRowHeight="13.2"/>
  <cols>
    <col min="3" max="3" width="3.33203125" bestFit="1" customWidth="1"/>
    <col min="4" max="4" width="18.6640625" customWidth="1"/>
    <col min="5" max="5" width="10.6640625" customWidth="1"/>
    <col min="6" max="36" width="3.6640625" customWidth="1"/>
    <col min="37" max="38" width="5.21875" customWidth="1"/>
    <col min="39" max="39" width="7.109375" customWidth="1"/>
    <col min="40" max="40" width="8.44140625" bestFit="1" customWidth="1"/>
    <col min="41" max="42" width="5.21875" customWidth="1"/>
    <col min="43" max="43" width="8.44140625" customWidth="1"/>
    <col min="44" max="44" width="7.77734375" customWidth="1"/>
    <col min="45" max="46" width="5.21875" customWidth="1"/>
    <col min="47" max="47" width="7.88671875" customWidth="1"/>
    <col min="48" max="48" width="8.109375" customWidth="1"/>
    <col min="49" max="50" width="5.21875" customWidth="1"/>
    <col min="51" max="51" width="7.88671875" customWidth="1"/>
    <col min="52" max="52" width="8.109375" customWidth="1"/>
    <col min="53" max="54" width="5.21875" customWidth="1"/>
    <col min="55" max="55" width="7.88671875" customWidth="1"/>
    <col min="56" max="56" width="8.109375" customWidth="1"/>
    <col min="57" max="58" width="5.21875" bestFit="1" customWidth="1"/>
    <col min="59" max="59" width="10.44140625" customWidth="1"/>
    <col min="60" max="60" width="8.44140625" bestFit="1" customWidth="1"/>
    <col min="61" max="62" width="6.6640625" customWidth="1"/>
    <col min="63" max="63" width="8.109375" customWidth="1"/>
    <col min="64" max="64" width="8.44140625" bestFit="1" customWidth="1"/>
  </cols>
  <sheetData>
    <row r="2" spans="4:64">
      <c r="N2" s="7"/>
      <c r="AE2" s="21"/>
      <c r="AF2" s="79"/>
      <c r="AG2" s="79"/>
      <c r="AH2" s="22"/>
    </row>
    <row r="3" spans="4:64">
      <c r="AE3" s="21"/>
      <c r="AF3" s="80"/>
      <c r="AG3" s="79"/>
      <c r="AH3" s="22"/>
    </row>
    <row r="6" spans="4:64" ht="18.75" customHeight="1">
      <c r="D6" s="1" t="s">
        <v>56</v>
      </c>
      <c r="O6" s="9"/>
      <c r="P6" s="9"/>
      <c r="Q6" s="9"/>
      <c r="R6" s="9"/>
      <c r="S6" s="9"/>
      <c r="T6" s="9"/>
      <c r="U6" s="9"/>
      <c r="V6" s="9"/>
      <c r="W6" s="9"/>
      <c r="X6" s="9"/>
      <c r="Y6" s="9"/>
      <c r="Z6" s="9"/>
      <c r="AA6" s="9"/>
      <c r="AB6" s="9"/>
      <c r="AC6" s="9"/>
      <c r="AD6" s="9"/>
    </row>
    <row r="7" spans="4:64" ht="13.5" customHeight="1">
      <c r="N7" s="8"/>
      <c r="BJ7" s="6" t="s">
        <v>7</v>
      </c>
    </row>
    <row r="8" spans="4:64" ht="18">
      <c r="D8" s="60" t="s">
        <v>20</v>
      </c>
      <c r="E8" s="60"/>
      <c r="F8" s="60"/>
      <c r="G8" s="62" t="str">
        <f>'様式２（記入例） (1ヶ月目)'!G8</f>
        <v>〇〇工事</v>
      </c>
      <c r="H8" s="62"/>
      <c r="I8" s="62"/>
      <c r="J8" s="62"/>
      <c r="K8" s="62"/>
      <c r="L8" s="62"/>
      <c r="M8" s="62"/>
      <c r="N8" s="62"/>
      <c r="O8" s="62"/>
      <c r="P8" s="62"/>
      <c r="Q8" s="62"/>
      <c r="R8" s="62"/>
      <c r="S8" s="62"/>
      <c r="T8" s="62"/>
      <c r="U8" s="62"/>
      <c r="V8" s="2"/>
      <c r="W8" s="2"/>
      <c r="X8" s="2"/>
      <c r="Y8" s="52" t="s">
        <v>42</v>
      </c>
      <c r="Z8" s="52"/>
      <c r="AA8" s="52"/>
      <c r="AB8" s="52"/>
      <c r="AC8" s="52"/>
      <c r="AD8" s="52"/>
      <c r="AE8" s="52"/>
      <c r="AF8" s="52"/>
      <c r="AG8" s="52"/>
      <c r="AH8" s="52"/>
      <c r="AI8" s="2"/>
      <c r="AJ8" s="2"/>
      <c r="AK8" s="2"/>
      <c r="AL8" s="2"/>
      <c r="AM8" s="2"/>
      <c r="AN8" s="2"/>
      <c r="AO8" s="2"/>
      <c r="AP8" s="2"/>
      <c r="AQ8" s="2"/>
      <c r="AR8" s="2"/>
      <c r="AS8" s="2"/>
      <c r="AT8" s="2"/>
      <c r="AU8" s="2"/>
      <c r="AV8" s="2"/>
      <c r="AW8" s="2"/>
      <c r="AX8" s="2"/>
      <c r="AY8" s="2"/>
      <c r="AZ8" s="2"/>
      <c r="BA8" s="2"/>
      <c r="BB8" s="2"/>
      <c r="BC8" s="2"/>
      <c r="BD8" s="2"/>
      <c r="BE8" s="2"/>
      <c r="BF8" s="2"/>
      <c r="BG8" s="2"/>
      <c r="BH8" s="2"/>
      <c r="BI8" s="2"/>
      <c r="BJ8" s="5" t="s">
        <v>37</v>
      </c>
    </row>
    <row r="9" spans="4:64" ht="18">
      <c r="D9" s="60" t="s">
        <v>21</v>
      </c>
      <c r="E9" s="60"/>
      <c r="F9" s="60"/>
      <c r="G9" s="62" t="str">
        <f>'様式２（記入例） (1ヶ月目)'!G9</f>
        <v>さいたま市</v>
      </c>
      <c r="H9" s="62"/>
      <c r="I9" s="62"/>
      <c r="J9" s="62"/>
      <c r="K9" s="62"/>
      <c r="L9" s="62"/>
      <c r="M9" s="62"/>
      <c r="N9" s="62"/>
      <c r="O9" s="62"/>
      <c r="P9" s="62"/>
      <c r="Q9" s="62"/>
      <c r="R9" s="62"/>
      <c r="S9" s="62"/>
      <c r="T9" s="62"/>
      <c r="U9" s="62"/>
      <c r="V9" s="2"/>
      <c r="W9" s="2"/>
      <c r="X9" s="2"/>
      <c r="Y9" s="53" t="s">
        <v>69</v>
      </c>
      <c r="Z9" s="54"/>
      <c r="AA9" s="54"/>
      <c r="AB9" s="54"/>
      <c r="AC9" s="55"/>
      <c r="AD9" s="53" t="str">
        <f>IF(COUNTIF(AK29:BD29,"×")&gt;0,"未達成","達成")</f>
        <v>達成</v>
      </c>
      <c r="AE9" s="54"/>
      <c r="AF9" s="54"/>
      <c r="AG9" s="54"/>
      <c r="AH9" s="55"/>
      <c r="AI9" s="2"/>
      <c r="AJ9" s="2"/>
      <c r="AK9" s="2"/>
      <c r="AL9" s="2"/>
      <c r="AM9" s="2"/>
      <c r="AN9" s="2"/>
      <c r="AO9" s="2"/>
      <c r="AP9" s="2"/>
      <c r="AQ9" s="2"/>
      <c r="AR9" s="2"/>
      <c r="AS9" s="2"/>
      <c r="AT9" s="2"/>
      <c r="AU9" s="2"/>
      <c r="AV9" s="2"/>
      <c r="AW9" s="2"/>
      <c r="AX9" s="2"/>
      <c r="AY9" s="2"/>
      <c r="AZ9" s="2"/>
      <c r="BA9" s="2"/>
      <c r="BB9" s="2"/>
      <c r="BC9" s="2"/>
      <c r="BD9" s="2"/>
      <c r="BE9" s="2"/>
      <c r="BF9" s="2"/>
      <c r="BG9" s="2"/>
      <c r="BH9" s="2"/>
      <c r="BI9" s="2"/>
      <c r="BJ9" s="19" t="s">
        <v>5</v>
      </c>
    </row>
    <row r="10" spans="4:64" ht="18">
      <c r="D10" s="60" t="s">
        <v>22</v>
      </c>
      <c r="E10" s="60"/>
      <c r="F10" s="60"/>
      <c r="G10" s="61">
        <f>'様式２（記入例） (1ヶ月目)'!G10</f>
        <v>45931</v>
      </c>
      <c r="H10" s="61"/>
      <c r="I10" s="61"/>
      <c r="J10" s="61"/>
      <c r="K10" s="61"/>
      <c r="L10" s="61"/>
      <c r="M10" s="61"/>
      <c r="N10" s="17" t="s">
        <v>23</v>
      </c>
      <c r="O10" s="61">
        <f>'様式２（記入例） (1ヶ月目)'!O10</f>
        <v>46295</v>
      </c>
      <c r="P10" s="61"/>
      <c r="Q10" s="61"/>
      <c r="R10" s="61"/>
      <c r="S10" s="61"/>
      <c r="T10" s="61"/>
      <c r="U10" s="61"/>
      <c r="V10" s="2"/>
      <c r="W10" s="2"/>
      <c r="X10" s="2"/>
      <c r="Y10" s="53" t="s">
        <v>41</v>
      </c>
      <c r="Z10" s="54"/>
      <c r="AA10" s="54"/>
      <c r="AB10" s="54"/>
      <c r="AC10" s="55"/>
      <c r="AD10" s="53" t="str">
        <f>IF(COUNTIF(BH29,"×")&gt;0,"未達成","達成")</f>
        <v>達成</v>
      </c>
      <c r="AE10" s="54"/>
      <c r="AF10" s="54"/>
      <c r="AG10" s="54"/>
      <c r="AH10" s="55"/>
      <c r="AI10" s="2"/>
      <c r="AJ10" s="2"/>
      <c r="AK10" s="2"/>
      <c r="AL10" s="2"/>
      <c r="AM10" s="2"/>
      <c r="AN10" s="2"/>
      <c r="AO10" s="2"/>
      <c r="AP10" s="2"/>
      <c r="AQ10" s="2"/>
      <c r="AR10" s="2"/>
      <c r="AS10" s="2"/>
      <c r="AT10" s="2"/>
      <c r="AU10" s="2"/>
      <c r="AV10" s="2"/>
      <c r="AW10" s="2"/>
      <c r="AX10" s="2"/>
      <c r="AY10" s="2"/>
      <c r="AZ10" s="2"/>
      <c r="BA10" s="2"/>
      <c r="BB10" s="2"/>
      <c r="BC10" s="2"/>
      <c r="BD10" s="2"/>
      <c r="BE10" s="2"/>
      <c r="BF10" s="2"/>
      <c r="BG10" s="2"/>
      <c r="BH10" s="2"/>
      <c r="BI10" s="2"/>
      <c r="BJ10" s="6" t="s">
        <v>30</v>
      </c>
    </row>
    <row r="11" spans="4:64" ht="18">
      <c r="D11" s="60" t="s">
        <v>24</v>
      </c>
      <c r="E11" s="60"/>
      <c r="F11" s="60"/>
      <c r="G11" s="60"/>
      <c r="H11" s="61">
        <f>'様式２（記入例） (1ヶ月目)'!H11</f>
        <v>45931</v>
      </c>
      <c r="I11" s="61"/>
      <c r="J11" s="61"/>
      <c r="K11" s="61"/>
      <c r="L11" s="61"/>
      <c r="M11" s="60" t="s">
        <v>25</v>
      </c>
      <c r="N11" s="60"/>
      <c r="O11" s="60"/>
      <c r="P11" s="60"/>
      <c r="Q11" s="61">
        <f>'様式２（記入例） (1ヶ月目)'!Q11</f>
        <v>46295</v>
      </c>
      <c r="R11" s="61"/>
      <c r="S11" s="61"/>
      <c r="T11" s="61"/>
      <c r="U11" s="61"/>
      <c r="V11" s="2"/>
      <c r="W11" s="2"/>
      <c r="X11" s="2"/>
      <c r="Y11" s="2"/>
      <c r="Z11" s="2"/>
      <c r="AA11" s="2"/>
      <c r="AB11" s="2"/>
      <c r="AC11" s="2"/>
      <c r="AD11" s="2"/>
      <c r="AE11" s="2"/>
      <c r="AF11" s="2"/>
      <c r="AG11" s="2"/>
      <c r="AH11" s="2"/>
      <c r="AI11" s="2"/>
      <c r="AJ11" s="2"/>
      <c r="AK11" s="2"/>
      <c r="AL11" s="2"/>
      <c r="AM11" s="2"/>
      <c r="AN11" s="2"/>
      <c r="AO11" s="2"/>
      <c r="AP11" s="2"/>
      <c r="AQ11" s="2"/>
      <c r="AR11" s="2"/>
      <c r="AS11" s="2"/>
      <c r="AT11" s="2"/>
      <c r="AU11" s="2"/>
      <c r="AV11" s="2"/>
      <c r="AW11" s="2"/>
      <c r="AX11" s="2"/>
      <c r="AY11" s="2"/>
    </row>
    <row r="12" spans="4:64" ht="18">
      <c r="D12" s="60" t="s">
        <v>26</v>
      </c>
      <c r="E12" s="60"/>
      <c r="F12" s="60"/>
      <c r="G12" s="62" t="str">
        <f>'様式２（記入例） (1ヶ月目)'!G12</f>
        <v>○○建設株式会社</v>
      </c>
      <c r="H12" s="62"/>
      <c r="I12" s="62"/>
      <c r="J12" s="62"/>
      <c r="K12" s="62"/>
      <c r="L12" s="62"/>
      <c r="M12" s="62"/>
      <c r="N12" s="62"/>
      <c r="O12" s="62"/>
      <c r="P12" s="62"/>
      <c r="Q12" s="62"/>
      <c r="R12" s="62"/>
      <c r="S12" s="62"/>
      <c r="T12" s="62"/>
      <c r="U12" s="62"/>
      <c r="V12" s="2"/>
      <c r="W12" s="2"/>
      <c r="X12" s="2"/>
      <c r="Y12" s="2"/>
      <c r="Z12" s="2"/>
      <c r="AA12" s="2"/>
      <c r="AB12" s="2"/>
      <c r="AC12" s="2"/>
      <c r="AD12" s="2"/>
      <c r="AE12" s="2"/>
      <c r="AF12" s="2"/>
      <c r="AG12" s="2"/>
      <c r="AH12" s="2"/>
      <c r="AI12" s="2"/>
      <c r="AJ12" s="2"/>
      <c r="AK12" s="2"/>
      <c r="AL12" s="2"/>
      <c r="AN12" s="3"/>
      <c r="AO12" s="2"/>
      <c r="AP12" s="2"/>
      <c r="AQ12" s="2"/>
      <c r="AR12" s="2"/>
      <c r="AS12" s="2"/>
      <c r="AT12" s="2"/>
      <c r="AU12" s="2"/>
      <c r="AV12" s="2"/>
      <c r="AW12" s="2"/>
      <c r="AX12" s="2"/>
      <c r="AY12" s="2"/>
      <c r="AZ12" s="2"/>
      <c r="BA12" s="2"/>
      <c r="BB12" s="2"/>
      <c r="BC12" s="2"/>
      <c r="BD12" s="2"/>
      <c r="BE12" s="3"/>
      <c r="BF12" s="3"/>
      <c r="BH12" s="3"/>
      <c r="BJ12" s="3"/>
      <c r="BL12" s="3"/>
    </row>
    <row r="13" spans="4:64" ht="18">
      <c r="D13" s="18"/>
      <c r="E13" s="18"/>
      <c r="F13" s="20">
        <f>IFERROR(WEEKNUM(F16,2),"")</f>
        <v>18</v>
      </c>
      <c r="G13" s="20">
        <f t="shared" ref="G13:AJ13" si="0">IFERROR(WEEKNUM(G16,2),"")</f>
        <v>18</v>
      </c>
      <c r="H13" s="20">
        <f t="shared" si="0"/>
        <v>18</v>
      </c>
      <c r="I13" s="20">
        <f t="shared" si="0"/>
        <v>19</v>
      </c>
      <c r="J13" s="20">
        <f t="shared" si="0"/>
        <v>19</v>
      </c>
      <c r="K13" s="20">
        <f t="shared" si="0"/>
        <v>19</v>
      </c>
      <c r="L13" s="20">
        <f t="shared" si="0"/>
        <v>19</v>
      </c>
      <c r="M13" s="20">
        <f t="shared" si="0"/>
        <v>19</v>
      </c>
      <c r="N13" s="20">
        <f t="shared" si="0"/>
        <v>19</v>
      </c>
      <c r="O13" s="20">
        <f t="shared" si="0"/>
        <v>19</v>
      </c>
      <c r="P13" s="20">
        <f t="shared" si="0"/>
        <v>20</v>
      </c>
      <c r="Q13" s="20">
        <f t="shared" si="0"/>
        <v>20</v>
      </c>
      <c r="R13" s="20">
        <f t="shared" si="0"/>
        <v>20</v>
      </c>
      <c r="S13" s="20">
        <f t="shared" si="0"/>
        <v>20</v>
      </c>
      <c r="T13" s="20">
        <f t="shared" si="0"/>
        <v>20</v>
      </c>
      <c r="U13" s="20">
        <f t="shared" si="0"/>
        <v>20</v>
      </c>
      <c r="V13" s="20">
        <f t="shared" si="0"/>
        <v>20</v>
      </c>
      <c r="W13" s="20">
        <f t="shared" si="0"/>
        <v>21</v>
      </c>
      <c r="X13" s="20">
        <f t="shared" si="0"/>
        <v>21</v>
      </c>
      <c r="Y13" s="20">
        <f t="shared" si="0"/>
        <v>21</v>
      </c>
      <c r="Z13" s="20">
        <f t="shared" si="0"/>
        <v>21</v>
      </c>
      <c r="AA13" s="20">
        <f t="shared" si="0"/>
        <v>21</v>
      </c>
      <c r="AB13" s="20">
        <f t="shared" si="0"/>
        <v>21</v>
      </c>
      <c r="AC13" s="20">
        <f t="shared" si="0"/>
        <v>21</v>
      </c>
      <c r="AD13" s="20">
        <f t="shared" si="0"/>
        <v>22</v>
      </c>
      <c r="AE13" s="20">
        <f t="shared" si="0"/>
        <v>22</v>
      </c>
      <c r="AF13" s="20">
        <f t="shared" si="0"/>
        <v>22</v>
      </c>
      <c r="AG13" s="20">
        <f t="shared" si="0"/>
        <v>22</v>
      </c>
      <c r="AH13" s="20">
        <f t="shared" si="0"/>
        <v>22</v>
      </c>
      <c r="AI13" s="20">
        <f t="shared" si="0"/>
        <v>22</v>
      </c>
      <c r="AJ13" s="20">
        <f t="shared" si="0"/>
        <v>22</v>
      </c>
      <c r="AK13" s="2"/>
      <c r="AL13" s="2"/>
      <c r="AN13" s="3"/>
      <c r="AO13" s="2"/>
      <c r="AP13" s="2"/>
      <c r="AQ13" s="2"/>
      <c r="AR13" s="2"/>
      <c r="AS13" s="2"/>
      <c r="AT13" s="2"/>
      <c r="AU13" s="2"/>
      <c r="AV13" s="2"/>
      <c r="AW13" s="2"/>
      <c r="AX13" s="2"/>
      <c r="AY13" s="2"/>
      <c r="AZ13" s="2"/>
      <c r="BA13" s="2"/>
      <c r="BB13" s="2"/>
      <c r="BC13" s="2"/>
      <c r="BD13" s="2"/>
      <c r="BE13" s="3"/>
      <c r="BF13" s="3"/>
      <c r="BH13" s="3"/>
      <c r="BJ13" s="3"/>
      <c r="BL13" s="3"/>
    </row>
    <row r="14" spans="4:64" ht="18" customHeight="1">
      <c r="D14" s="46" t="s">
        <v>0</v>
      </c>
      <c r="E14" s="49" t="s">
        <v>1</v>
      </c>
      <c r="F14" s="63">
        <f>YEAR(M14)</f>
        <v>2026</v>
      </c>
      <c r="G14" s="64"/>
      <c r="H14" s="64"/>
      <c r="I14" s="64"/>
      <c r="J14" s="64"/>
      <c r="K14" s="64"/>
      <c r="L14" s="67" t="s">
        <v>27</v>
      </c>
      <c r="M14" s="69">
        <f>EDATE('様式２（記入例） (1ヶ月目)'!M$14,7)</f>
        <v>46143</v>
      </c>
      <c r="N14" s="69"/>
      <c r="O14" s="56" t="s">
        <v>28</v>
      </c>
      <c r="P14" s="56"/>
      <c r="Q14" s="56" t="s">
        <v>29</v>
      </c>
      <c r="R14" s="56"/>
      <c r="S14" s="56"/>
      <c r="T14" s="56"/>
      <c r="U14" s="56"/>
      <c r="V14" s="56"/>
      <c r="W14" s="56"/>
      <c r="X14" s="56"/>
      <c r="Y14" s="56"/>
      <c r="Z14" s="56"/>
      <c r="AA14" s="56"/>
      <c r="AB14" s="56"/>
      <c r="AC14" s="56"/>
      <c r="AD14" s="56"/>
      <c r="AE14" s="56"/>
      <c r="AF14" s="56"/>
      <c r="AG14" s="56"/>
      <c r="AH14" s="56"/>
      <c r="AI14" s="56"/>
      <c r="AJ14" s="58"/>
      <c r="AK14" s="81" t="s">
        <v>16</v>
      </c>
      <c r="AL14" s="81"/>
      <c r="AM14" s="81"/>
      <c r="AN14" s="81"/>
      <c r="AO14" s="73" t="s">
        <v>15</v>
      </c>
      <c r="AP14" s="74"/>
      <c r="AQ14" s="74"/>
      <c r="AR14" s="75"/>
      <c r="AS14" s="73" t="s">
        <v>14</v>
      </c>
      <c r="AT14" s="74"/>
      <c r="AU14" s="74"/>
      <c r="AV14" s="75"/>
      <c r="AW14" s="73" t="s">
        <v>13</v>
      </c>
      <c r="AX14" s="74"/>
      <c r="AY14" s="74"/>
      <c r="AZ14" s="75"/>
      <c r="BA14" s="73" t="s">
        <v>17</v>
      </c>
      <c r="BB14" s="74"/>
      <c r="BC14" s="74"/>
      <c r="BD14" s="75"/>
      <c r="BE14" s="44" t="s">
        <v>19</v>
      </c>
      <c r="BF14" s="78"/>
      <c r="BG14" s="78"/>
      <c r="BH14" s="45"/>
    </row>
    <row r="15" spans="4:64" ht="18.75" customHeight="1">
      <c r="D15" s="47"/>
      <c r="E15" s="50"/>
      <c r="F15" s="65"/>
      <c r="G15" s="66"/>
      <c r="H15" s="66"/>
      <c r="I15" s="66"/>
      <c r="J15" s="66"/>
      <c r="K15" s="66"/>
      <c r="L15" s="68"/>
      <c r="M15" s="70"/>
      <c r="N15" s="70"/>
      <c r="O15" s="57"/>
      <c r="P15" s="57"/>
      <c r="Q15" s="57"/>
      <c r="R15" s="57"/>
      <c r="S15" s="57"/>
      <c r="T15" s="57"/>
      <c r="U15" s="57"/>
      <c r="V15" s="57"/>
      <c r="W15" s="57"/>
      <c r="X15" s="57"/>
      <c r="Y15" s="57"/>
      <c r="Z15" s="57"/>
      <c r="AA15" s="57"/>
      <c r="AB15" s="57"/>
      <c r="AC15" s="57"/>
      <c r="AD15" s="57"/>
      <c r="AE15" s="57"/>
      <c r="AF15" s="57"/>
      <c r="AG15" s="57"/>
      <c r="AH15" s="57"/>
      <c r="AI15" s="57"/>
      <c r="AJ15" s="59"/>
      <c r="AK15" s="77" t="s">
        <v>8</v>
      </c>
      <c r="AL15" s="77" t="s">
        <v>6</v>
      </c>
      <c r="AM15" s="77" t="s">
        <v>9</v>
      </c>
      <c r="AN15" s="71" t="s">
        <v>10</v>
      </c>
      <c r="AO15" s="77" t="s">
        <v>8</v>
      </c>
      <c r="AP15" s="77" t="s">
        <v>6</v>
      </c>
      <c r="AQ15" s="77" t="s">
        <v>9</v>
      </c>
      <c r="AR15" s="71" t="s">
        <v>10</v>
      </c>
      <c r="AS15" s="77" t="s">
        <v>8</v>
      </c>
      <c r="AT15" s="77" t="s">
        <v>6</v>
      </c>
      <c r="AU15" s="77" t="s">
        <v>9</v>
      </c>
      <c r="AV15" s="71" t="s">
        <v>10</v>
      </c>
      <c r="AW15" s="77" t="s">
        <v>8</v>
      </c>
      <c r="AX15" s="77" t="s">
        <v>6</v>
      </c>
      <c r="AY15" s="77" t="s">
        <v>9</v>
      </c>
      <c r="AZ15" s="71" t="s">
        <v>10</v>
      </c>
      <c r="BA15" s="77" t="s">
        <v>8</v>
      </c>
      <c r="BB15" s="77" t="s">
        <v>6</v>
      </c>
      <c r="BC15" s="77" t="s">
        <v>9</v>
      </c>
      <c r="BD15" s="71" t="s">
        <v>10</v>
      </c>
      <c r="BE15" s="77" t="s">
        <v>8</v>
      </c>
      <c r="BF15" s="77" t="s">
        <v>6</v>
      </c>
      <c r="BG15" s="77" t="s">
        <v>9</v>
      </c>
      <c r="BH15" s="71" t="s">
        <v>18</v>
      </c>
    </row>
    <row r="16" spans="4:64" ht="16.2" customHeight="1">
      <c r="D16" s="47"/>
      <c r="E16" s="50"/>
      <c r="F16" s="14">
        <f>EOMONTH(M14,-1)+1</f>
        <v>46143</v>
      </c>
      <c r="G16" s="15">
        <f>IF(F16="","",IF(MONTH(F16+1)=MONTH(F16),F16+1,""))</f>
        <v>46144</v>
      </c>
      <c r="H16" s="15">
        <f>IF(G16="","",IF(MONTH(G16+1)=MONTH(G16),G16+1,""))</f>
        <v>46145</v>
      </c>
      <c r="I16" s="15">
        <f t="shared" ref="I16:AJ16" si="1">IF(H16="","",IF(MONTH(H16+1)=MONTH(H16),H16+1,""))</f>
        <v>46146</v>
      </c>
      <c r="J16" s="15">
        <f t="shared" si="1"/>
        <v>46147</v>
      </c>
      <c r="K16" s="15">
        <f t="shared" si="1"/>
        <v>46148</v>
      </c>
      <c r="L16" s="15">
        <f t="shared" si="1"/>
        <v>46149</v>
      </c>
      <c r="M16" s="15">
        <f t="shared" si="1"/>
        <v>46150</v>
      </c>
      <c r="N16" s="15">
        <f>IF(M16="","",IF(MONTH(M16+1)=MONTH(M16),M16+1,""))</f>
        <v>46151</v>
      </c>
      <c r="O16" s="15">
        <f t="shared" si="1"/>
        <v>46152</v>
      </c>
      <c r="P16" s="15">
        <f t="shared" si="1"/>
        <v>46153</v>
      </c>
      <c r="Q16" s="15">
        <f t="shared" si="1"/>
        <v>46154</v>
      </c>
      <c r="R16" s="15">
        <f t="shared" si="1"/>
        <v>46155</v>
      </c>
      <c r="S16" s="15">
        <f>IF(R16="","",IF(MONTH(R16+1)=MONTH(R16),R16+1,""))</f>
        <v>46156</v>
      </c>
      <c r="T16" s="15">
        <f t="shared" si="1"/>
        <v>46157</v>
      </c>
      <c r="U16" s="15">
        <f t="shared" si="1"/>
        <v>46158</v>
      </c>
      <c r="V16" s="15">
        <f t="shared" si="1"/>
        <v>46159</v>
      </c>
      <c r="W16" s="15">
        <f t="shared" si="1"/>
        <v>46160</v>
      </c>
      <c r="X16" s="15">
        <f t="shared" si="1"/>
        <v>46161</v>
      </c>
      <c r="Y16" s="15">
        <f t="shared" si="1"/>
        <v>46162</v>
      </c>
      <c r="Z16" s="15">
        <f t="shared" si="1"/>
        <v>46163</v>
      </c>
      <c r="AA16" s="15">
        <f t="shared" si="1"/>
        <v>46164</v>
      </c>
      <c r="AB16" s="15">
        <f>IF(AA16="","",IF(MONTH(AA16+1)=MONTH(AA16),AA16+1,""))</f>
        <v>46165</v>
      </c>
      <c r="AC16" s="15">
        <f t="shared" si="1"/>
        <v>46166</v>
      </c>
      <c r="AD16" s="15">
        <f t="shared" si="1"/>
        <v>46167</v>
      </c>
      <c r="AE16" s="15">
        <f t="shared" si="1"/>
        <v>46168</v>
      </c>
      <c r="AF16" s="15">
        <f t="shared" si="1"/>
        <v>46169</v>
      </c>
      <c r="AG16" s="15">
        <f t="shared" si="1"/>
        <v>46170</v>
      </c>
      <c r="AH16" s="15">
        <f t="shared" si="1"/>
        <v>46171</v>
      </c>
      <c r="AI16" s="15">
        <f t="shared" si="1"/>
        <v>46172</v>
      </c>
      <c r="AJ16" s="16">
        <f t="shared" si="1"/>
        <v>46173</v>
      </c>
      <c r="AK16" s="82"/>
      <c r="AL16" s="82"/>
      <c r="AM16" s="77"/>
      <c r="AN16" s="72"/>
      <c r="AO16" s="82"/>
      <c r="AP16" s="82"/>
      <c r="AQ16" s="77"/>
      <c r="AR16" s="72"/>
      <c r="AS16" s="82"/>
      <c r="AT16" s="82"/>
      <c r="AU16" s="77"/>
      <c r="AV16" s="72"/>
      <c r="AW16" s="82"/>
      <c r="AX16" s="82"/>
      <c r="AY16" s="77"/>
      <c r="AZ16" s="72"/>
      <c r="BA16" s="82"/>
      <c r="BB16" s="82"/>
      <c r="BC16" s="77"/>
      <c r="BD16" s="72"/>
      <c r="BE16" s="82"/>
      <c r="BF16" s="82"/>
      <c r="BG16" s="77"/>
      <c r="BH16" s="72"/>
    </row>
    <row r="17" spans="4:72" ht="18">
      <c r="D17" s="48"/>
      <c r="E17" s="51"/>
      <c r="F17" s="31">
        <f>F16</f>
        <v>46143</v>
      </c>
      <c r="G17" s="31">
        <f t="shared" ref="G17:AJ17" si="2">G16</f>
        <v>46144</v>
      </c>
      <c r="H17" s="31">
        <f t="shared" si="2"/>
        <v>46145</v>
      </c>
      <c r="I17" s="31">
        <f t="shared" si="2"/>
        <v>46146</v>
      </c>
      <c r="J17" s="31">
        <f t="shared" si="2"/>
        <v>46147</v>
      </c>
      <c r="K17" s="31">
        <f t="shared" si="2"/>
        <v>46148</v>
      </c>
      <c r="L17" s="31">
        <f t="shared" si="2"/>
        <v>46149</v>
      </c>
      <c r="M17" s="31">
        <f t="shared" si="2"/>
        <v>46150</v>
      </c>
      <c r="N17" s="31">
        <f t="shared" si="2"/>
        <v>46151</v>
      </c>
      <c r="O17" s="31">
        <f t="shared" si="2"/>
        <v>46152</v>
      </c>
      <c r="P17" s="31">
        <f t="shared" si="2"/>
        <v>46153</v>
      </c>
      <c r="Q17" s="31">
        <f t="shared" si="2"/>
        <v>46154</v>
      </c>
      <c r="R17" s="31">
        <f t="shared" si="2"/>
        <v>46155</v>
      </c>
      <c r="S17" s="31">
        <f t="shared" si="2"/>
        <v>46156</v>
      </c>
      <c r="T17" s="31">
        <f t="shared" si="2"/>
        <v>46157</v>
      </c>
      <c r="U17" s="31">
        <f t="shared" si="2"/>
        <v>46158</v>
      </c>
      <c r="V17" s="31">
        <f t="shared" si="2"/>
        <v>46159</v>
      </c>
      <c r="W17" s="31">
        <f t="shared" si="2"/>
        <v>46160</v>
      </c>
      <c r="X17" s="31">
        <f t="shared" si="2"/>
        <v>46161</v>
      </c>
      <c r="Y17" s="31">
        <f t="shared" si="2"/>
        <v>46162</v>
      </c>
      <c r="Z17" s="31">
        <f t="shared" si="2"/>
        <v>46163</v>
      </c>
      <c r="AA17" s="31">
        <f t="shared" si="2"/>
        <v>46164</v>
      </c>
      <c r="AB17" s="31">
        <f t="shared" si="2"/>
        <v>46165</v>
      </c>
      <c r="AC17" s="31">
        <f t="shared" si="2"/>
        <v>46166</v>
      </c>
      <c r="AD17" s="31">
        <f t="shared" si="2"/>
        <v>46167</v>
      </c>
      <c r="AE17" s="31">
        <f t="shared" si="2"/>
        <v>46168</v>
      </c>
      <c r="AF17" s="31">
        <f t="shared" si="2"/>
        <v>46169</v>
      </c>
      <c r="AG17" s="31">
        <f t="shared" si="2"/>
        <v>46170</v>
      </c>
      <c r="AH17" s="31">
        <f t="shared" si="2"/>
        <v>46171</v>
      </c>
      <c r="AI17" s="31">
        <f t="shared" si="2"/>
        <v>46172</v>
      </c>
      <c r="AJ17" s="31">
        <f t="shared" si="2"/>
        <v>46173</v>
      </c>
      <c r="AK17" s="32"/>
      <c r="AL17" s="32"/>
      <c r="AM17" s="33"/>
      <c r="AN17" s="34"/>
      <c r="AO17" s="32"/>
      <c r="AP17" s="32"/>
      <c r="AQ17" s="33"/>
      <c r="AR17" s="34"/>
      <c r="AS17" s="32"/>
      <c r="AT17" s="32"/>
      <c r="AU17" s="33"/>
      <c r="AV17" s="34"/>
      <c r="AW17" s="32"/>
      <c r="AX17" s="32"/>
      <c r="AY17" s="33"/>
      <c r="AZ17" s="34"/>
      <c r="BA17" s="32"/>
      <c r="BB17" s="32"/>
      <c r="BC17" s="33"/>
      <c r="BD17" s="34"/>
      <c r="BE17" s="32"/>
      <c r="BF17" s="32"/>
      <c r="BG17" s="33"/>
      <c r="BH17" s="34"/>
    </row>
    <row r="18" spans="4:72" ht="18">
      <c r="D18" s="44" t="s">
        <v>58</v>
      </c>
      <c r="E18" s="45"/>
      <c r="F18" s="30">
        <f>WEEKNUM(F17,2)-WEEKNUM(EOMONTH(F17,-1)+1,2)+1</f>
        <v>1</v>
      </c>
      <c r="G18" s="30">
        <f t="shared" ref="G18:AJ18" si="3">WEEKNUM(G17,2)-WEEKNUM(EOMONTH(G17,-1)+1,2)+1</f>
        <v>1</v>
      </c>
      <c r="H18" s="30">
        <f t="shared" si="3"/>
        <v>1</v>
      </c>
      <c r="I18" s="30">
        <f t="shared" si="3"/>
        <v>2</v>
      </c>
      <c r="J18" s="30">
        <f t="shared" si="3"/>
        <v>2</v>
      </c>
      <c r="K18" s="30">
        <f t="shared" si="3"/>
        <v>2</v>
      </c>
      <c r="L18" s="30">
        <f t="shared" si="3"/>
        <v>2</v>
      </c>
      <c r="M18" s="30">
        <f t="shared" si="3"/>
        <v>2</v>
      </c>
      <c r="N18" s="30">
        <f t="shared" si="3"/>
        <v>2</v>
      </c>
      <c r="O18" s="30">
        <f t="shared" si="3"/>
        <v>2</v>
      </c>
      <c r="P18" s="30">
        <f t="shared" si="3"/>
        <v>3</v>
      </c>
      <c r="Q18" s="30">
        <f t="shared" si="3"/>
        <v>3</v>
      </c>
      <c r="R18" s="30">
        <f t="shared" si="3"/>
        <v>3</v>
      </c>
      <c r="S18" s="30">
        <f t="shared" si="3"/>
        <v>3</v>
      </c>
      <c r="T18" s="30">
        <f t="shared" si="3"/>
        <v>3</v>
      </c>
      <c r="U18" s="30">
        <f t="shared" si="3"/>
        <v>3</v>
      </c>
      <c r="V18" s="30">
        <f t="shared" si="3"/>
        <v>3</v>
      </c>
      <c r="W18" s="30">
        <f t="shared" si="3"/>
        <v>4</v>
      </c>
      <c r="X18" s="30">
        <f t="shared" si="3"/>
        <v>4</v>
      </c>
      <c r="Y18" s="30">
        <f t="shared" si="3"/>
        <v>4</v>
      </c>
      <c r="Z18" s="30">
        <f t="shared" si="3"/>
        <v>4</v>
      </c>
      <c r="AA18" s="30">
        <f t="shared" si="3"/>
        <v>4</v>
      </c>
      <c r="AB18" s="30">
        <f t="shared" si="3"/>
        <v>4</v>
      </c>
      <c r="AC18" s="30">
        <f t="shared" si="3"/>
        <v>4</v>
      </c>
      <c r="AD18" s="30">
        <f t="shared" si="3"/>
        <v>5</v>
      </c>
      <c r="AE18" s="30">
        <f t="shared" si="3"/>
        <v>5</v>
      </c>
      <c r="AF18" s="30">
        <f t="shared" si="3"/>
        <v>5</v>
      </c>
      <c r="AG18" s="30">
        <f t="shared" si="3"/>
        <v>5</v>
      </c>
      <c r="AH18" s="30">
        <f t="shared" si="3"/>
        <v>5</v>
      </c>
      <c r="AI18" s="30">
        <f t="shared" si="3"/>
        <v>5</v>
      </c>
      <c r="AJ18" s="30">
        <f t="shared" si="3"/>
        <v>5</v>
      </c>
      <c r="AK18" s="32"/>
      <c r="AL18" s="32"/>
      <c r="AM18" s="33"/>
      <c r="AN18" s="34"/>
      <c r="AO18" s="32"/>
      <c r="AP18" s="32"/>
      <c r="AQ18" s="33"/>
      <c r="AR18" s="34"/>
      <c r="AS18" s="32"/>
      <c r="AT18" s="32"/>
      <c r="AU18" s="33"/>
      <c r="AV18" s="34"/>
      <c r="AW18" s="32"/>
      <c r="AX18" s="32"/>
      <c r="AY18" s="33"/>
      <c r="AZ18" s="34"/>
      <c r="BA18" s="32"/>
      <c r="BB18" s="32"/>
      <c r="BC18" s="33"/>
      <c r="BD18" s="34"/>
      <c r="BE18" s="32"/>
      <c r="BF18" s="32"/>
      <c r="BG18" s="33"/>
      <c r="BH18" s="34"/>
    </row>
    <row r="19" spans="4:72" ht="18">
      <c r="D19" s="4" t="s">
        <v>2</v>
      </c>
      <c r="E19" s="4" t="s">
        <v>31</v>
      </c>
      <c r="F19" s="29" t="s">
        <v>30</v>
      </c>
      <c r="G19" s="29" t="s">
        <v>30</v>
      </c>
      <c r="H19" s="29" t="s">
        <v>5</v>
      </c>
      <c r="I19" s="29" t="s">
        <v>5</v>
      </c>
      <c r="J19" s="29" t="s">
        <v>5</v>
      </c>
      <c r="K19" s="29" t="s">
        <v>30</v>
      </c>
      <c r="L19" s="29" t="s">
        <v>30</v>
      </c>
      <c r="M19" s="29" t="s">
        <v>30</v>
      </c>
      <c r="N19" s="29" t="s">
        <v>30</v>
      </c>
      <c r="O19" s="29" t="s">
        <v>30</v>
      </c>
      <c r="P19" s="29" t="s">
        <v>5</v>
      </c>
      <c r="Q19" s="29" t="s">
        <v>5</v>
      </c>
      <c r="R19" s="29" t="s">
        <v>30</v>
      </c>
      <c r="S19" s="29" t="s">
        <v>30</v>
      </c>
      <c r="T19" s="29" t="s">
        <v>30</v>
      </c>
      <c r="U19" s="29" t="s">
        <v>5</v>
      </c>
      <c r="V19" s="29" t="s">
        <v>30</v>
      </c>
      <c r="W19" s="29" t="s">
        <v>30</v>
      </c>
      <c r="X19" s="29" t="s">
        <v>5</v>
      </c>
      <c r="Y19" s="29" t="s">
        <v>30</v>
      </c>
      <c r="Z19" s="29" t="s">
        <v>30</v>
      </c>
      <c r="AA19" s="29" t="s">
        <v>30</v>
      </c>
      <c r="AB19" s="29" t="s">
        <v>5</v>
      </c>
      <c r="AC19" s="29" t="s">
        <v>30</v>
      </c>
      <c r="AD19" s="29" t="s">
        <v>30</v>
      </c>
      <c r="AE19" s="29" t="s">
        <v>5</v>
      </c>
      <c r="AF19" s="29" t="s">
        <v>30</v>
      </c>
      <c r="AG19" s="29" t="s">
        <v>30</v>
      </c>
      <c r="AH19" s="29" t="s">
        <v>30</v>
      </c>
      <c r="AI19" s="29" t="s">
        <v>30</v>
      </c>
      <c r="AJ19" s="29" t="s">
        <v>5</v>
      </c>
      <c r="AK19" s="23">
        <v>0</v>
      </c>
      <c r="AL19" s="23">
        <v>0</v>
      </c>
      <c r="AM19" s="10" t="str">
        <f>IF(AK19&lt;7,"-",IFERROR(AL19/AK19,"-"))</f>
        <v>-</v>
      </c>
      <c r="AN19" s="76" t="str">
        <f>IFERROR(AVERAGE(AM19:AM28),"-")</f>
        <v>-</v>
      </c>
      <c r="AO19" s="29">
        <f>AP19+COUNTIFS(F$13:AJ$13,WEEKNUM(F$16,2)+1,F19:AJ19,"工")</f>
        <v>7</v>
      </c>
      <c r="AP19" s="29">
        <f>IFERROR(COUNTIFS(F$13:AJ$13,WEEKNUM(F$16,2)+1,F19:AJ19,"休"),"-")</f>
        <v>2</v>
      </c>
      <c r="AQ19" s="10">
        <f>IF(AO19&lt;7,"-",IFERROR(AP19/AO19,"-"))</f>
        <v>0.2857142857142857</v>
      </c>
      <c r="AR19" s="76">
        <f>IFERROR(AVERAGE(AQ19:AQ28),"-")</f>
        <v>0.38775510204081626</v>
      </c>
      <c r="AS19" s="29">
        <f>AT19+COUNTIFS(F$13:AJ$13,WEEKNUM(F$16,2)+2,F19:AJ19,"工")</f>
        <v>7</v>
      </c>
      <c r="AT19" s="29">
        <f>IFERROR(COUNTIFS(F$13:AJ$13,WEEKNUM(F$16,2)+2,F19:AJ19,"休"),"-")</f>
        <v>3</v>
      </c>
      <c r="AU19" s="10">
        <f>IF(AS19&lt;7,"-",IFERROR(AT19/AS19,"-"))</f>
        <v>0.42857142857142855</v>
      </c>
      <c r="AV19" s="76">
        <f>IFERROR(AVERAGE(AU19:AU28),"-")</f>
        <v>0.30612244897959179</v>
      </c>
      <c r="AW19" s="29">
        <f>AX19+COUNTIFS(F$13:AJ$13,WEEKNUM(F$16,2)+3,F19:AJ19,"工")</f>
        <v>7</v>
      </c>
      <c r="AX19" s="29">
        <f>IFERROR(COUNTIFS(F$13:AJ$13,WEEKNUM(F$16,2)+3,F19:AJ19,"休"),"-")</f>
        <v>2</v>
      </c>
      <c r="AY19" s="10">
        <f>IF(AW19&lt;7,"-",IFERROR(AX19/AW19,"-"))</f>
        <v>0.2857142857142857</v>
      </c>
      <c r="AZ19" s="76">
        <f>IFERROR(AVERAGE(AY19:AY28),"-")</f>
        <v>0.28571428571428564</v>
      </c>
      <c r="BA19" s="23">
        <v>7</v>
      </c>
      <c r="BB19" s="23">
        <v>2</v>
      </c>
      <c r="BC19" s="10">
        <f>IF(BA19&lt;7,"-",IFERROR(BB19/BA19,"-"))</f>
        <v>0.2857142857142857</v>
      </c>
      <c r="BD19" s="76">
        <f>IFERROR(AVERAGE(BC19:BC28),"-")</f>
        <v>0.28571428571428564</v>
      </c>
      <c r="BE19" s="4">
        <f>COUNTIF(F19:AJ19,"工")+COUNTIF(F19:AJ19,"休")</f>
        <v>31</v>
      </c>
      <c r="BF19" s="4">
        <f>COUNTIF(F19:AJ19,"休")</f>
        <v>10</v>
      </c>
      <c r="BG19" s="10">
        <f>IFERROR(BF19/BE19,"-")</f>
        <v>0.32258064516129031</v>
      </c>
      <c r="BH19" s="76">
        <f>IFERROR(AVERAGE(BG19:BG28),"-")</f>
        <v>0.3179723502304147</v>
      </c>
    </row>
    <row r="20" spans="4:72" ht="21" customHeight="1">
      <c r="D20" s="4"/>
      <c r="E20" s="4" t="s">
        <v>32</v>
      </c>
      <c r="F20" s="29" t="s">
        <v>30</v>
      </c>
      <c r="G20" s="29" t="s">
        <v>30</v>
      </c>
      <c r="H20" s="29" t="s">
        <v>5</v>
      </c>
      <c r="I20" s="29" t="s">
        <v>5</v>
      </c>
      <c r="J20" s="29" t="s">
        <v>5</v>
      </c>
      <c r="K20" s="29" t="s">
        <v>30</v>
      </c>
      <c r="L20" s="29" t="s">
        <v>30</v>
      </c>
      <c r="M20" s="29" t="s">
        <v>30</v>
      </c>
      <c r="N20" s="29" t="s">
        <v>30</v>
      </c>
      <c r="O20" s="29" t="s">
        <v>5</v>
      </c>
      <c r="P20" s="29" t="s">
        <v>30</v>
      </c>
      <c r="Q20" s="29" t="s">
        <v>5</v>
      </c>
      <c r="R20" s="29" t="s">
        <v>30</v>
      </c>
      <c r="S20" s="29" t="s">
        <v>30</v>
      </c>
      <c r="T20" s="29" t="s">
        <v>30</v>
      </c>
      <c r="U20" s="29" t="s">
        <v>30</v>
      </c>
      <c r="V20" s="29" t="s">
        <v>5</v>
      </c>
      <c r="W20" s="29" t="s">
        <v>5</v>
      </c>
      <c r="X20" s="29" t="s">
        <v>5</v>
      </c>
      <c r="Y20" s="29" t="s">
        <v>30</v>
      </c>
      <c r="Z20" s="29" t="s">
        <v>30</v>
      </c>
      <c r="AA20" s="29" t="s">
        <v>30</v>
      </c>
      <c r="AB20" s="29" t="s">
        <v>30</v>
      </c>
      <c r="AC20" s="29" t="s">
        <v>30</v>
      </c>
      <c r="AD20" s="29" t="s">
        <v>5</v>
      </c>
      <c r="AE20" s="29" t="s">
        <v>30</v>
      </c>
      <c r="AF20" s="29" t="s">
        <v>30</v>
      </c>
      <c r="AG20" s="29" t="s">
        <v>30</v>
      </c>
      <c r="AH20" s="29" t="s">
        <v>30</v>
      </c>
      <c r="AI20" s="29" t="s">
        <v>30</v>
      </c>
      <c r="AJ20" s="29" t="s">
        <v>5</v>
      </c>
      <c r="AK20" s="23">
        <v>0</v>
      </c>
      <c r="AL20" s="23">
        <v>0</v>
      </c>
      <c r="AM20" s="10" t="str">
        <f t="shared" ref="AM20:AM28" si="4">IF(AK20&lt;7,"-",IFERROR(AL20/AK20,"-"))</f>
        <v>-</v>
      </c>
      <c r="AN20" s="76"/>
      <c r="AO20" s="29">
        <f t="shared" ref="AO20:AO28" si="5">AP20+COUNTIFS(F$13:AJ$13,WEEKNUM(F$16,2)+1,F20:AJ20,"工")</f>
        <v>7</v>
      </c>
      <c r="AP20" s="29">
        <f t="shared" ref="AP20:AP28" si="6">IFERROR(COUNTIFS(F$13:AJ$13,WEEKNUM(F$16,2)+1,F20:AJ20,"休"),"-")</f>
        <v>3</v>
      </c>
      <c r="AQ20" s="10">
        <f t="shared" ref="AQ20:AQ28" si="7">IF(AO20&lt;7,"-",IFERROR(AP20/AO20,"-"))</f>
        <v>0.42857142857142855</v>
      </c>
      <c r="AR20" s="76"/>
      <c r="AS20" s="29">
        <f t="shared" ref="AS20:AS28" si="8">AT20+COUNTIFS(F$13:AJ$13,WEEKNUM(F$16,2)+2,F20:AJ20,"工")</f>
        <v>7</v>
      </c>
      <c r="AT20" s="29">
        <f t="shared" ref="AT20:AT28" si="9">IFERROR(COUNTIFS(F$13:AJ$13,WEEKNUM(F$16,2)+2,F20:AJ20,"休"),"-")</f>
        <v>2</v>
      </c>
      <c r="AU20" s="10">
        <f t="shared" ref="AU20:AU28" si="10">IF(AS20&lt;7,"-",IFERROR(AT20/AS20,"-"))</f>
        <v>0.2857142857142857</v>
      </c>
      <c r="AV20" s="76"/>
      <c r="AW20" s="29">
        <f t="shared" ref="AW20:AW28" si="11">AX20+COUNTIFS(F$13:AJ$13,WEEKNUM(F$16,2)+3,F20:AJ20,"工")</f>
        <v>7</v>
      </c>
      <c r="AX20" s="29">
        <f t="shared" ref="AX20:AX28" si="12">IFERROR(COUNTIFS(F$13:AJ$13,WEEKNUM(F$16,2)+3,F20:AJ20,"休"),"-")</f>
        <v>2</v>
      </c>
      <c r="AY20" s="10">
        <f t="shared" ref="AY20:AY28" si="13">IF(AW20&lt;7,"-",IFERROR(AX20/AW20,"-"))</f>
        <v>0.2857142857142857</v>
      </c>
      <c r="AZ20" s="76"/>
      <c r="BA20" s="23">
        <v>7</v>
      </c>
      <c r="BB20" s="23">
        <v>2</v>
      </c>
      <c r="BC20" s="10">
        <f t="shared" ref="BC20:BC28" si="14">IF(BA20&lt;7,"-",IFERROR(BB20/BA20,"-"))</f>
        <v>0.2857142857142857</v>
      </c>
      <c r="BD20" s="76"/>
      <c r="BE20" s="4">
        <f t="shared" ref="BE20:BE28" si="15">COUNTIF(F20:AJ20,"工")+COUNTIF(F20:AJ20,"休")</f>
        <v>31</v>
      </c>
      <c r="BF20" s="4">
        <f t="shared" ref="BF20:BF28" si="16">COUNTIF(F20:AJ20,"休")</f>
        <v>10</v>
      </c>
      <c r="BG20" s="10">
        <f t="shared" ref="BG20:BG28" si="17">IFERROR(BF20/BE20,"-")</f>
        <v>0.32258064516129031</v>
      </c>
      <c r="BH20" s="76"/>
      <c r="BJ20" ph="1"/>
      <c r="BL20" ph="1"/>
      <c r="BN20" ph="1"/>
      <c r="BP20" ph="1"/>
      <c r="BR20" ph="1"/>
      <c r="BT20" ph="1"/>
    </row>
    <row r="21" spans="4:72" ht="21" customHeight="1">
      <c r="D21" s="4"/>
      <c r="E21" s="4" t="s">
        <v>33</v>
      </c>
      <c r="F21" s="29" t="s">
        <v>30</v>
      </c>
      <c r="G21" s="29" t="s">
        <v>30</v>
      </c>
      <c r="H21" s="29" t="s">
        <v>5</v>
      </c>
      <c r="I21" s="29" t="s">
        <v>5</v>
      </c>
      <c r="J21" s="29" t="s">
        <v>5</v>
      </c>
      <c r="K21" s="29" t="s">
        <v>30</v>
      </c>
      <c r="L21" s="29" t="s">
        <v>30</v>
      </c>
      <c r="M21" s="29" t="s">
        <v>30</v>
      </c>
      <c r="N21" s="29" t="s">
        <v>5</v>
      </c>
      <c r="O21" s="29" t="s">
        <v>30</v>
      </c>
      <c r="P21" s="29" t="s">
        <v>30</v>
      </c>
      <c r="Q21" s="29" t="s">
        <v>5</v>
      </c>
      <c r="R21" s="29" t="s">
        <v>30</v>
      </c>
      <c r="S21" s="29" t="s">
        <v>30</v>
      </c>
      <c r="T21" s="29" t="s">
        <v>30</v>
      </c>
      <c r="U21" s="29" t="s">
        <v>30</v>
      </c>
      <c r="V21" s="29" t="s">
        <v>5</v>
      </c>
      <c r="W21" s="29" t="s">
        <v>30</v>
      </c>
      <c r="X21" s="29" t="s">
        <v>5</v>
      </c>
      <c r="Y21" s="29" t="s">
        <v>30</v>
      </c>
      <c r="Z21" s="29" t="s">
        <v>30</v>
      </c>
      <c r="AA21" s="29" t="s">
        <v>30</v>
      </c>
      <c r="AB21" s="29" t="s">
        <v>30</v>
      </c>
      <c r="AC21" s="29" t="s">
        <v>5</v>
      </c>
      <c r="AD21" s="29" t="s">
        <v>30</v>
      </c>
      <c r="AE21" s="29" t="s">
        <v>30</v>
      </c>
      <c r="AF21" s="29" t="s">
        <v>5</v>
      </c>
      <c r="AG21" s="29" t="s">
        <v>30</v>
      </c>
      <c r="AH21" s="29" t="s">
        <v>30</v>
      </c>
      <c r="AI21" s="29" t="s">
        <v>30</v>
      </c>
      <c r="AJ21" s="29" t="s">
        <v>5</v>
      </c>
      <c r="AK21" s="23">
        <v>0</v>
      </c>
      <c r="AL21" s="23">
        <v>0</v>
      </c>
      <c r="AM21" s="10" t="str">
        <f t="shared" si="4"/>
        <v>-</v>
      </c>
      <c r="AN21" s="76"/>
      <c r="AO21" s="29">
        <f t="shared" si="5"/>
        <v>7</v>
      </c>
      <c r="AP21" s="29">
        <f t="shared" si="6"/>
        <v>3</v>
      </c>
      <c r="AQ21" s="10">
        <f t="shared" si="7"/>
        <v>0.42857142857142855</v>
      </c>
      <c r="AR21" s="76"/>
      <c r="AS21" s="29">
        <f t="shared" si="8"/>
        <v>7</v>
      </c>
      <c r="AT21" s="29">
        <f t="shared" si="9"/>
        <v>2</v>
      </c>
      <c r="AU21" s="10">
        <f t="shared" si="10"/>
        <v>0.2857142857142857</v>
      </c>
      <c r="AV21" s="76"/>
      <c r="AW21" s="29">
        <f t="shared" si="11"/>
        <v>7</v>
      </c>
      <c r="AX21" s="29">
        <f t="shared" si="12"/>
        <v>2</v>
      </c>
      <c r="AY21" s="10">
        <f t="shared" si="13"/>
        <v>0.2857142857142857</v>
      </c>
      <c r="AZ21" s="76"/>
      <c r="BA21" s="23">
        <v>7</v>
      </c>
      <c r="BB21" s="23">
        <v>2</v>
      </c>
      <c r="BC21" s="10">
        <f t="shared" si="14"/>
        <v>0.2857142857142857</v>
      </c>
      <c r="BD21" s="76"/>
      <c r="BE21" s="4">
        <f t="shared" si="15"/>
        <v>31</v>
      </c>
      <c r="BF21" s="4">
        <f t="shared" si="16"/>
        <v>10</v>
      </c>
      <c r="BG21" s="10">
        <f t="shared" si="17"/>
        <v>0.32258064516129031</v>
      </c>
      <c r="BH21" s="76"/>
      <c r="BJ21" ph="1"/>
      <c r="BL21" ph="1"/>
      <c r="BN21" ph="1"/>
      <c r="BP21" ph="1"/>
      <c r="BR21" ph="1"/>
      <c r="BT21" ph="1"/>
    </row>
    <row r="22" spans="4:72" ht="21" customHeight="1">
      <c r="D22" s="4" t="s">
        <v>3</v>
      </c>
      <c r="E22" s="4" t="s">
        <v>34</v>
      </c>
      <c r="F22" s="29" t="s">
        <v>30</v>
      </c>
      <c r="G22" s="29" t="s">
        <v>30</v>
      </c>
      <c r="H22" s="29" t="s">
        <v>5</v>
      </c>
      <c r="I22" s="29" t="s">
        <v>5</v>
      </c>
      <c r="J22" s="29" t="s">
        <v>5</v>
      </c>
      <c r="K22" s="29" t="s">
        <v>30</v>
      </c>
      <c r="L22" s="29" t="s">
        <v>30</v>
      </c>
      <c r="M22" s="29" t="s">
        <v>5</v>
      </c>
      <c r="N22" s="29" t="s">
        <v>30</v>
      </c>
      <c r="O22" s="29" t="s">
        <v>30</v>
      </c>
      <c r="P22" s="29" t="s">
        <v>30</v>
      </c>
      <c r="Q22" s="29" t="s">
        <v>5</v>
      </c>
      <c r="R22" s="29" t="s">
        <v>30</v>
      </c>
      <c r="S22" s="29" t="s">
        <v>30</v>
      </c>
      <c r="T22" s="29" t="s">
        <v>30</v>
      </c>
      <c r="U22" s="29" t="s">
        <v>5</v>
      </c>
      <c r="V22" s="29" t="s">
        <v>30</v>
      </c>
      <c r="W22" s="29" t="s">
        <v>30</v>
      </c>
      <c r="X22" s="29" t="s">
        <v>5</v>
      </c>
      <c r="Y22" s="29" t="s">
        <v>30</v>
      </c>
      <c r="Z22" s="29" t="s">
        <v>30</v>
      </c>
      <c r="AA22" s="29" t="s">
        <v>30</v>
      </c>
      <c r="AB22" s="29" t="s">
        <v>5</v>
      </c>
      <c r="AC22" s="29" t="s">
        <v>30</v>
      </c>
      <c r="AD22" s="29" t="s">
        <v>30</v>
      </c>
      <c r="AE22" s="29" t="s">
        <v>30</v>
      </c>
      <c r="AF22" s="29" t="s">
        <v>30</v>
      </c>
      <c r="AG22" s="29" t="s">
        <v>5</v>
      </c>
      <c r="AH22" s="29" t="s">
        <v>30</v>
      </c>
      <c r="AI22" s="29" t="s">
        <v>30</v>
      </c>
      <c r="AJ22" s="29" t="s">
        <v>5</v>
      </c>
      <c r="AK22" s="23">
        <v>0</v>
      </c>
      <c r="AL22" s="23">
        <v>0</v>
      </c>
      <c r="AM22" s="10" t="str">
        <f t="shared" si="4"/>
        <v>-</v>
      </c>
      <c r="AN22" s="76"/>
      <c r="AO22" s="29">
        <f t="shared" si="5"/>
        <v>7</v>
      </c>
      <c r="AP22" s="29">
        <f t="shared" si="6"/>
        <v>3</v>
      </c>
      <c r="AQ22" s="10">
        <f t="shared" si="7"/>
        <v>0.42857142857142855</v>
      </c>
      <c r="AR22" s="76"/>
      <c r="AS22" s="29">
        <f t="shared" si="8"/>
        <v>7</v>
      </c>
      <c r="AT22" s="29">
        <f t="shared" si="9"/>
        <v>2</v>
      </c>
      <c r="AU22" s="10">
        <f t="shared" si="10"/>
        <v>0.2857142857142857</v>
      </c>
      <c r="AV22" s="76"/>
      <c r="AW22" s="29">
        <f t="shared" si="11"/>
        <v>7</v>
      </c>
      <c r="AX22" s="29">
        <f t="shared" si="12"/>
        <v>2</v>
      </c>
      <c r="AY22" s="10">
        <f t="shared" si="13"/>
        <v>0.2857142857142857</v>
      </c>
      <c r="AZ22" s="76"/>
      <c r="BA22" s="23">
        <v>7</v>
      </c>
      <c r="BB22" s="23">
        <v>2</v>
      </c>
      <c r="BC22" s="10">
        <f t="shared" si="14"/>
        <v>0.2857142857142857</v>
      </c>
      <c r="BD22" s="76"/>
      <c r="BE22" s="4">
        <f t="shared" si="15"/>
        <v>31</v>
      </c>
      <c r="BF22" s="4">
        <f t="shared" si="16"/>
        <v>10</v>
      </c>
      <c r="BG22" s="10">
        <f t="shared" si="17"/>
        <v>0.32258064516129031</v>
      </c>
      <c r="BH22" s="76"/>
      <c r="BJ22" ph="1"/>
      <c r="BL22" ph="1"/>
      <c r="BN22" ph="1"/>
      <c r="BP22" ph="1"/>
      <c r="BR22" ph="1"/>
      <c r="BT22" ph="1"/>
    </row>
    <row r="23" spans="4:72" ht="21" customHeight="1">
      <c r="D23" s="4"/>
      <c r="E23" s="4" t="s">
        <v>35</v>
      </c>
      <c r="F23" s="29" t="s">
        <v>30</v>
      </c>
      <c r="G23" s="29" t="s">
        <v>30</v>
      </c>
      <c r="H23" s="29" t="s">
        <v>5</v>
      </c>
      <c r="I23" s="29" t="s">
        <v>5</v>
      </c>
      <c r="J23" s="29" t="s">
        <v>5</v>
      </c>
      <c r="K23" s="29" t="s">
        <v>30</v>
      </c>
      <c r="L23" s="29" t="s">
        <v>30</v>
      </c>
      <c r="M23" s="29" t="s">
        <v>30</v>
      </c>
      <c r="N23" s="29" t="s">
        <v>5</v>
      </c>
      <c r="O23" s="29" t="s">
        <v>30</v>
      </c>
      <c r="P23" s="29" t="s">
        <v>30</v>
      </c>
      <c r="Q23" s="29" t="s">
        <v>5</v>
      </c>
      <c r="R23" s="29" t="s">
        <v>30</v>
      </c>
      <c r="S23" s="29" t="s">
        <v>30</v>
      </c>
      <c r="T23" s="29" t="s">
        <v>30</v>
      </c>
      <c r="U23" s="29" t="s">
        <v>30</v>
      </c>
      <c r="V23" s="29" t="s">
        <v>5</v>
      </c>
      <c r="W23" s="29" t="s">
        <v>30</v>
      </c>
      <c r="X23" s="29" t="s">
        <v>5</v>
      </c>
      <c r="Y23" s="29" t="s">
        <v>30</v>
      </c>
      <c r="Z23" s="29" t="s">
        <v>30</v>
      </c>
      <c r="AA23" s="29" t="s">
        <v>30</v>
      </c>
      <c r="AB23" s="29" t="s">
        <v>30</v>
      </c>
      <c r="AC23" s="29" t="s">
        <v>5</v>
      </c>
      <c r="AD23" s="29" t="s">
        <v>30</v>
      </c>
      <c r="AE23" s="29" t="s">
        <v>30</v>
      </c>
      <c r="AF23" s="29" t="s">
        <v>30</v>
      </c>
      <c r="AG23" s="29" t="s">
        <v>30</v>
      </c>
      <c r="AH23" s="29" t="s">
        <v>5</v>
      </c>
      <c r="AI23" s="29" t="s">
        <v>30</v>
      </c>
      <c r="AJ23" s="29" t="s">
        <v>5</v>
      </c>
      <c r="AK23" s="23">
        <v>0</v>
      </c>
      <c r="AL23" s="23">
        <v>0</v>
      </c>
      <c r="AM23" s="10" t="str">
        <f t="shared" si="4"/>
        <v>-</v>
      </c>
      <c r="AN23" s="76"/>
      <c r="AO23" s="29">
        <f t="shared" si="5"/>
        <v>7</v>
      </c>
      <c r="AP23" s="29">
        <f t="shared" si="6"/>
        <v>3</v>
      </c>
      <c r="AQ23" s="10">
        <f t="shared" si="7"/>
        <v>0.42857142857142855</v>
      </c>
      <c r="AR23" s="76"/>
      <c r="AS23" s="29">
        <f t="shared" si="8"/>
        <v>7</v>
      </c>
      <c r="AT23" s="29">
        <f t="shared" si="9"/>
        <v>2</v>
      </c>
      <c r="AU23" s="10">
        <f t="shared" si="10"/>
        <v>0.2857142857142857</v>
      </c>
      <c r="AV23" s="76"/>
      <c r="AW23" s="29">
        <f t="shared" si="11"/>
        <v>7</v>
      </c>
      <c r="AX23" s="29">
        <f t="shared" si="12"/>
        <v>2</v>
      </c>
      <c r="AY23" s="10">
        <f t="shared" si="13"/>
        <v>0.2857142857142857</v>
      </c>
      <c r="AZ23" s="76"/>
      <c r="BA23" s="23">
        <v>7</v>
      </c>
      <c r="BB23" s="23">
        <v>2</v>
      </c>
      <c r="BC23" s="10">
        <f t="shared" si="14"/>
        <v>0.2857142857142857</v>
      </c>
      <c r="BD23" s="76"/>
      <c r="BE23" s="4">
        <f t="shared" si="15"/>
        <v>31</v>
      </c>
      <c r="BF23" s="4">
        <f t="shared" si="16"/>
        <v>10</v>
      </c>
      <c r="BG23" s="10">
        <f t="shared" si="17"/>
        <v>0.32258064516129031</v>
      </c>
      <c r="BH23" s="76"/>
      <c r="BJ23" ph="1"/>
      <c r="BL23" ph="1"/>
      <c r="BN23" ph="1"/>
      <c r="BP23" ph="1"/>
      <c r="BR23" ph="1"/>
      <c r="BT23" ph="1"/>
    </row>
    <row r="24" spans="4:72" ht="21" customHeight="1">
      <c r="D24" s="4"/>
      <c r="E24" s="4" t="s">
        <v>36</v>
      </c>
      <c r="F24" s="29" t="s">
        <v>30</v>
      </c>
      <c r="G24" s="29" t="s">
        <v>30</v>
      </c>
      <c r="H24" s="29" t="s">
        <v>5</v>
      </c>
      <c r="I24" s="29" t="s">
        <v>5</v>
      </c>
      <c r="J24" s="29" t="s">
        <v>5</v>
      </c>
      <c r="K24" s="29" t="s">
        <v>30</v>
      </c>
      <c r="L24" s="29" t="s">
        <v>30</v>
      </c>
      <c r="M24" s="29" t="s">
        <v>30</v>
      </c>
      <c r="N24" s="29" t="s">
        <v>30</v>
      </c>
      <c r="O24" s="29" t="s">
        <v>5</v>
      </c>
      <c r="P24" s="29" t="s">
        <v>30</v>
      </c>
      <c r="Q24" s="29" t="s">
        <v>5</v>
      </c>
      <c r="R24" s="29" t="s">
        <v>30</v>
      </c>
      <c r="S24" s="29" t="s">
        <v>30</v>
      </c>
      <c r="T24" s="29" t="s">
        <v>30</v>
      </c>
      <c r="U24" s="29" t="s">
        <v>5</v>
      </c>
      <c r="V24" s="29" t="s">
        <v>30</v>
      </c>
      <c r="W24" s="29" t="s">
        <v>30</v>
      </c>
      <c r="X24" s="29" t="s">
        <v>5</v>
      </c>
      <c r="Y24" s="29" t="s">
        <v>30</v>
      </c>
      <c r="Z24" s="29" t="s">
        <v>30</v>
      </c>
      <c r="AA24" s="29" t="s">
        <v>30</v>
      </c>
      <c r="AB24" s="29" t="s">
        <v>5</v>
      </c>
      <c r="AC24" s="29" t="s">
        <v>30</v>
      </c>
      <c r="AD24" s="29" t="s">
        <v>30</v>
      </c>
      <c r="AE24" s="29" t="s">
        <v>30</v>
      </c>
      <c r="AF24" s="29" t="s">
        <v>30</v>
      </c>
      <c r="AG24" s="29" t="s">
        <v>30</v>
      </c>
      <c r="AH24" s="29" t="s">
        <v>30</v>
      </c>
      <c r="AI24" s="29" t="s">
        <v>5</v>
      </c>
      <c r="AJ24" s="29" t="s">
        <v>5</v>
      </c>
      <c r="AK24" s="23">
        <v>0</v>
      </c>
      <c r="AL24" s="23">
        <v>0</v>
      </c>
      <c r="AM24" s="10" t="str">
        <f t="shared" si="4"/>
        <v>-</v>
      </c>
      <c r="AN24" s="76"/>
      <c r="AO24" s="29">
        <f t="shared" si="5"/>
        <v>7</v>
      </c>
      <c r="AP24" s="29">
        <f t="shared" si="6"/>
        <v>3</v>
      </c>
      <c r="AQ24" s="10">
        <f t="shared" si="7"/>
        <v>0.42857142857142855</v>
      </c>
      <c r="AR24" s="76"/>
      <c r="AS24" s="29">
        <f t="shared" si="8"/>
        <v>7</v>
      </c>
      <c r="AT24" s="29">
        <f t="shared" si="9"/>
        <v>2</v>
      </c>
      <c r="AU24" s="10">
        <f t="shared" si="10"/>
        <v>0.2857142857142857</v>
      </c>
      <c r="AV24" s="76"/>
      <c r="AW24" s="29">
        <f t="shared" si="11"/>
        <v>7</v>
      </c>
      <c r="AX24" s="29">
        <f t="shared" si="12"/>
        <v>2</v>
      </c>
      <c r="AY24" s="10">
        <f t="shared" si="13"/>
        <v>0.2857142857142857</v>
      </c>
      <c r="AZ24" s="76"/>
      <c r="BA24" s="23">
        <v>7</v>
      </c>
      <c r="BB24" s="23">
        <v>2</v>
      </c>
      <c r="BC24" s="10">
        <f t="shared" si="14"/>
        <v>0.2857142857142857</v>
      </c>
      <c r="BD24" s="76"/>
      <c r="BE24" s="4">
        <f t="shared" si="15"/>
        <v>31</v>
      </c>
      <c r="BF24" s="4">
        <f t="shared" si="16"/>
        <v>10</v>
      </c>
      <c r="BG24" s="10">
        <f t="shared" si="17"/>
        <v>0.32258064516129031</v>
      </c>
      <c r="BH24" s="76"/>
      <c r="BJ24" ph="1"/>
      <c r="BL24" ph="1"/>
      <c r="BN24" ph="1"/>
      <c r="BP24" ph="1"/>
      <c r="BR24" ph="1"/>
      <c r="BT24" ph="1"/>
    </row>
    <row r="25" spans="4:72" ht="21" customHeight="1">
      <c r="D25" s="4" t="s">
        <v>4</v>
      </c>
      <c r="E25" s="4" t="s">
        <v>32</v>
      </c>
      <c r="F25" s="29" t="s">
        <v>30</v>
      </c>
      <c r="G25" s="29" t="s">
        <v>30</v>
      </c>
      <c r="H25" s="29" t="s">
        <v>5</v>
      </c>
      <c r="I25" s="29" t="s">
        <v>5</v>
      </c>
      <c r="J25" s="29" t="s">
        <v>5</v>
      </c>
      <c r="K25" s="29" t="s">
        <v>30</v>
      </c>
      <c r="L25" s="29" t="s">
        <v>30</v>
      </c>
      <c r="M25" s="29" t="s">
        <v>30</v>
      </c>
      <c r="N25" s="29" t="s">
        <v>30</v>
      </c>
      <c r="O25" s="29" t="s">
        <v>30</v>
      </c>
      <c r="P25" s="29" t="s">
        <v>5</v>
      </c>
      <c r="Q25" s="29" t="s">
        <v>5</v>
      </c>
      <c r="R25" s="29" t="s">
        <v>30</v>
      </c>
      <c r="S25" s="29" t="s">
        <v>30</v>
      </c>
      <c r="T25" s="29" t="s">
        <v>30</v>
      </c>
      <c r="U25" s="29" t="s">
        <v>30</v>
      </c>
      <c r="V25" s="29" t="s">
        <v>30</v>
      </c>
      <c r="W25" s="29" t="s">
        <v>30</v>
      </c>
      <c r="X25" s="29" t="s">
        <v>5</v>
      </c>
      <c r="Y25" s="29" t="s">
        <v>30</v>
      </c>
      <c r="Z25" s="29" t="s">
        <v>30</v>
      </c>
      <c r="AA25" s="29" t="s">
        <v>5</v>
      </c>
      <c r="AB25" s="29" t="s">
        <v>30</v>
      </c>
      <c r="AC25" s="29" t="s">
        <v>30</v>
      </c>
      <c r="AD25" s="29" t="s">
        <v>30</v>
      </c>
      <c r="AE25" s="29" t="s">
        <v>30</v>
      </c>
      <c r="AF25" s="29" t="s">
        <v>30</v>
      </c>
      <c r="AG25" s="29" t="s">
        <v>5</v>
      </c>
      <c r="AH25" s="29" t="s">
        <v>30</v>
      </c>
      <c r="AI25" s="29" t="s">
        <v>30</v>
      </c>
      <c r="AJ25" s="29" t="s">
        <v>5</v>
      </c>
      <c r="AK25" s="23">
        <v>0</v>
      </c>
      <c r="AL25" s="23">
        <v>0</v>
      </c>
      <c r="AM25" s="10" t="str">
        <f t="shared" si="4"/>
        <v>-</v>
      </c>
      <c r="AN25" s="76"/>
      <c r="AO25" s="29">
        <f t="shared" si="5"/>
        <v>7</v>
      </c>
      <c r="AP25" s="29">
        <f t="shared" si="6"/>
        <v>2</v>
      </c>
      <c r="AQ25" s="10">
        <f t="shared" si="7"/>
        <v>0.2857142857142857</v>
      </c>
      <c r="AR25" s="76"/>
      <c r="AS25" s="29">
        <f t="shared" si="8"/>
        <v>7</v>
      </c>
      <c r="AT25" s="29">
        <f t="shared" si="9"/>
        <v>2</v>
      </c>
      <c r="AU25" s="10">
        <f t="shared" si="10"/>
        <v>0.2857142857142857</v>
      </c>
      <c r="AV25" s="76"/>
      <c r="AW25" s="29">
        <f t="shared" si="11"/>
        <v>7</v>
      </c>
      <c r="AX25" s="29">
        <f t="shared" si="12"/>
        <v>2</v>
      </c>
      <c r="AY25" s="10">
        <f t="shared" si="13"/>
        <v>0.2857142857142857</v>
      </c>
      <c r="AZ25" s="76"/>
      <c r="BA25" s="23">
        <v>7</v>
      </c>
      <c r="BB25" s="23">
        <v>2</v>
      </c>
      <c r="BC25" s="10">
        <f t="shared" si="14"/>
        <v>0.2857142857142857</v>
      </c>
      <c r="BD25" s="76"/>
      <c r="BE25" s="4">
        <f t="shared" si="15"/>
        <v>31</v>
      </c>
      <c r="BF25" s="4">
        <f t="shared" si="16"/>
        <v>9</v>
      </c>
      <c r="BG25" s="10">
        <f t="shared" si="17"/>
        <v>0.29032258064516131</v>
      </c>
      <c r="BH25" s="76"/>
      <c r="BJ25" ph="1"/>
      <c r="BL25" ph="1"/>
      <c r="BN25" ph="1"/>
      <c r="BP25" ph="1"/>
      <c r="BR25" ph="1"/>
      <c r="BT25" ph="1"/>
    </row>
    <row r="26" spans="4:72" ht="21" customHeight="1">
      <c r="D26" s="4"/>
      <c r="E26" s="4"/>
      <c r="F26" s="29"/>
      <c r="G26" s="29"/>
      <c r="H26" s="29"/>
      <c r="I26" s="29"/>
      <c r="J26" s="29"/>
      <c r="K26" s="29"/>
      <c r="L26" s="29"/>
      <c r="M26" s="29"/>
      <c r="N26" s="29"/>
      <c r="O26" s="29"/>
      <c r="P26" s="29"/>
      <c r="Q26" s="29"/>
      <c r="R26" s="29"/>
      <c r="S26" s="29"/>
      <c r="T26" s="29"/>
      <c r="U26" s="29"/>
      <c r="V26" s="29"/>
      <c r="W26" s="29"/>
      <c r="X26" s="29"/>
      <c r="Y26" s="29"/>
      <c r="Z26" s="29"/>
      <c r="AA26" s="29"/>
      <c r="AB26" s="29"/>
      <c r="AC26" s="29"/>
      <c r="AD26" s="29"/>
      <c r="AE26" s="29"/>
      <c r="AF26" s="29"/>
      <c r="AG26" s="29"/>
      <c r="AH26" s="29"/>
      <c r="AI26" s="29"/>
      <c r="AJ26" s="29"/>
      <c r="AK26" s="23">
        <v>0</v>
      </c>
      <c r="AL26" s="23">
        <v>0</v>
      </c>
      <c r="AM26" s="10" t="str">
        <f t="shared" si="4"/>
        <v>-</v>
      </c>
      <c r="AN26" s="76"/>
      <c r="AO26" s="29">
        <f t="shared" si="5"/>
        <v>0</v>
      </c>
      <c r="AP26" s="29">
        <f t="shared" si="6"/>
        <v>0</v>
      </c>
      <c r="AQ26" s="10" t="str">
        <f t="shared" si="7"/>
        <v>-</v>
      </c>
      <c r="AR26" s="76"/>
      <c r="AS26" s="29">
        <f t="shared" si="8"/>
        <v>0</v>
      </c>
      <c r="AT26" s="29">
        <f t="shared" si="9"/>
        <v>0</v>
      </c>
      <c r="AU26" s="10" t="str">
        <f t="shared" si="10"/>
        <v>-</v>
      </c>
      <c r="AV26" s="76"/>
      <c r="AW26" s="29">
        <f t="shared" si="11"/>
        <v>0</v>
      </c>
      <c r="AX26" s="29">
        <f t="shared" si="12"/>
        <v>0</v>
      </c>
      <c r="AY26" s="10" t="str">
        <f t="shared" si="13"/>
        <v>-</v>
      </c>
      <c r="AZ26" s="76"/>
      <c r="BA26" s="23">
        <v>0</v>
      </c>
      <c r="BB26" s="23">
        <v>0</v>
      </c>
      <c r="BC26" s="10" t="str">
        <f t="shared" si="14"/>
        <v>-</v>
      </c>
      <c r="BD26" s="76"/>
      <c r="BE26" s="4">
        <f t="shared" si="15"/>
        <v>0</v>
      </c>
      <c r="BF26" s="4">
        <f t="shared" si="16"/>
        <v>0</v>
      </c>
      <c r="BG26" s="10" t="str">
        <f t="shared" si="17"/>
        <v>-</v>
      </c>
      <c r="BH26" s="76"/>
      <c r="BJ26" ph="1"/>
      <c r="BL26" ph="1"/>
      <c r="BN26" ph="1"/>
      <c r="BP26" ph="1"/>
      <c r="BR26" ph="1"/>
      <c r="BT26" ph="1"/>
    </row>
    <row r="27" spans="4:72" ht="21" customHeight="1">
      <c r="D27" s="4"/>
      <c r="E27" s="4"/>
      <c r="F27" s="29"/>
      <c r="G27" s="29"/>
      <c r="H27" s="29"/>
      <c r="I27" s="29"/>
      <c r="J27" s="29"/>
      <c r="K27" s="29"/>
      <c r="L27" s="29"/>
      <c r="M27" s="29"/>
      <c r="N27" s="29"/>
      <c r="O27" s="29"/>
      <c r="P27" s="29"/>
      <c r="Q27" s="29"/>
      <c r="R27" s="29"/>
      <c r="S27" s="29"/>
      <c r="T27" s="29"/>
      <c r="U27" s="29"/>
      <c r="V27" s="29"/>
      <c r="W27" s="29"/>
      <c r="X27" s="29"/>
      <c r="Y27" s="29"/>
      <c r="Z27" s="29"/>
      <c r="AA27" s="29"/>
      <c r="AB27" s="29"/>
      <c r="AC27" s="29"/>
      <c r="AD27" s="29"/>
      <c r="AE27" s="29"/>
      <c r="AF27" s="29"/>
      <c r="AG27" s="29"/>
      <c r="AH27" s="29"/>
      <c r="AI27" s="29"/>
      <c r="AJ27" s="29"/>
      <c r="AK27" s="23">
        <v>0</v>
      </c>
      <c r="AL27" s="23">
        <v>0</v>
      </c>
      <c r="AM27" s="10" t="str">
        <f t="shared" si="4"/>
        <v>-</v>
      </c>
      <c r="AN27" s="76"/>
      <c r="AO27" s="29">
        <f t="shared" si="5"/>
        <v>0</v>
      </c>
      <c r="AP27" s="29">
        <f t="shared" si="6"/>
        <v>0</v>
      </c>
      <c r="AQ27" s="10" t="str">
        <f t="shared" si="7"/>
        <v>-</v>
      </c>
      <c r="AR27" s="76"/>
      <c r="AS27" s="29">
        <f t="shared" si="8"/>
        <v>0</v>
      </c>
      <c r="AT27" s="29">
        <f t="shared" si="9"/>
        <v>0</v>
      </c>
      <c r="AU27" s="10" t="str">
        <f t="shared" si="10"/>
        <v>-</v>
      </c>
      <c r="AV27" s="76"/>
      <c r="AW27" s="29">
        <f t="shared" si="11"/>
        <v>0</v>
      </c>
      <c r="AX27" s="29">
        <f t="shared" si="12"/>
        <v>0</v>
      </c>
      <c r="AY27" s="10" t="str">
        <f t="shared" si="13"/>
        <v>-</v>
      </c>
      <c r="AZ27" s="76"/>
      <c r="BA27" s="23">
        <v>0</v>
      </c>
      <c r="BB27" s="23">
        <v>0</v>
      </c>
      <c r="BC27" s="10" t="str">
        <f t="shared" si="14"/>
        <v>-</v>
      </c>
      <c r="BD27" s="76"/>
      <c r="BE27" s="4">
        <f t="shared" si="15"/>
        <v>0</v>
      </c>
      <c r="BF27" s="4">
        <f t="shared" si="16"/>
        <v>0</v>
      </c>
      <c r="BG27" s="10" t="str">
        <f t="shared" si="17"/>
        <v>-</v>
      </c>
      <c r="BH27" s="76"/>
      <c r="BJ27" ph="1"/>
      <c r="BL27" ph="1"/>
      <c r="BN27" ph="1"/>
      <c r="BP27" ph="1"/>
      <c r="BR27" ph="1"/>
      <c r="BT27" ph="1"/>
    </row>
    <row r="28" spans="4:72" ht="21.75" customHeight="1">
      <c r="D28" s="4"/>
      <c r="E28" s="4"/>
      <c r="F28" s="29"/>
      <c r="G28" s="29"/>
      <c r="H28" s="29"/>
      <c r="I28" s="29"/>
      <c r="J28" s="29"/>
      <c r="K28" s="29"/>
      <c r="L28" s="29"/>
      <c r="M28" s="29"/>
      <c r="N28" s="29"/>
      <c r="O28" s="29"/>
      <c r="P28" s="29"/>
      <c r="Q28" s="29"/>
      <c r="R28" s="29"/>
      <c r="S28" s="29"/>
      <c r="T28" s="29"/>
      <c r="U28" s="29"/>
      <c r="V28" s="29"/>
      <c r="W28" s="29"/>
      <c r="X28" s="29"/>
      <c r="Y28" s="29"/>
      <c r="Z28" s="29"/>
      <c r="AA28" s="29"/>
      <c r="AB28" s="29"/>
      <c r="AC28" s="29"/>
      <c r="AD28" s="29"/>
      <c r="AE28" s="29"/>
      <c r="AF28" s="29"/>
      <c r="AG28" s="29"/>
      <c r="AH28" s="29"/>
      <c r="AI28" s="29"/>
      <c r="AJ28" s="29"/>
      <c r="AK28" s="23">
        <v>0</v>
      </c>
      <c r="AL28" s="23">
        <v>0</v>
      </c>
      <c r="AM28" s="10" t="str">
        <f t="shared" si="4"/>
        <v>-</v>
      </c>
      <c r="AN28" s="76"/>
      <c r="AO28" s="29">
        <f t="shared" si="5"/>
        <v>0</v>
      </c>
      <c r="AP28" s="29">
        <f t="shared" si="6"/>
        <v>0</v>
      </c>
      <c r="AQ28" s="10" t="str">
        <f t="shared" si="7"/>
        <v>-</v>
      </c>
      <c r="AR28" s="76"/>
      <c r="AS28" s="29">
        <f t="shared" si="8"/>
        <v>0</v>
      </c>
      <c r="AT28" s="29">
        <f t="shared" si="9"/>
        <v>0</v>
      </c>
      <c r="AU28" s="10" t="str">
        <f t="shared" si="10"/>
        <v>-</v>
      </c>
      <c r="AV28" s="76"/>
      <c r="AW28" s="29">
        <f t="shared" si="11"/>
        <v>0</v>
      </c>
      <c r="AX28" s="29">
        <f t="shared" si="12"/>
        <v>0</v>
      </c>
      <c r="AY28" s="10" t="str">
        <f t="shared" si="13"/>
        <v>-</v>
      </c>
      <c r="AZ28" s="76"/>
      <c r="BA28" s="23">
        <v>0</v>
      </c>
      <c r="BB28" s="23">
        <v>0</v>
      </c>
      <c r="BC28" s="10" t="str">
        <f t="shared" si="14"/>
        <v>-</v>
      </c>
      <c r="BD28" s="76"/>
      <c r="BE28" s="4">
        <f t="shared" si="15"/>
        <v>0</v>
      </c>
      <c r="BF28" s="4">
        <f t="shared" si="16"/>
        <v>0</v>
      </c>
      <c r="BG28" s="10" t="str">
        <f t="shared" si="17"/>
        <v>-</v>
      </c>
      <c r="BH28" s="76"/>
      <c r="BJ28" ph="1"/>
      <c r="BL28" ph="1"/>
      <c r="BN28" ph="1"/>
      <c r="BP28" ph="1"/>
      <c r="BR28" ph="1"/>
      <c r="BT28" ph="1"/>
    </row>
    <row r="29" spans="4:72" ht="18">
      <c r="E29" s="2"/>
      <c r="F29" s="2"/>
      <c r="G29" s="2"/>
      <c r="H29" s="2"/>
      <c r="I29" s="2"/>
      <c r="J29" s="2"/>
      <c r="K29" s="2"/>
      <c r="L29" s="2"/>
      <c r="M29" s="2"/>
      <c r="N29" s="2"/>
      <c r="O29" s="2"/>
      <c r="P29" s="2"/>
      <c r="Q29" s="2"/>
      <c r="R29" s="2"/>
      <c r="S29" s="2"/>
      <c r="T29" s="2"/>
      <c r="U29" s="2"/>
      <c r="V29" s="2"/>
      <c r="W29" s="2"/>
      <c r="X29" s="2"/>
      <c r="Y29" s="2"/>
      <c r="Z29" s="2"/>
      <c r="AA29" s="2"/>
      <c r="AB29" s="2"/>
      <c r="AC29" s="2"/>
      <c r="AD29" s="2"/>
      <c r="AE29" s="2"/>
      <c r="AF29" s="2"/>
      <c r="AG29" s="2"/>
      <c r="AH29" s="2"/>
      <c r="AI29" s="2"/>
      <c r="AJ29" s="2"/>
      <c r="AK29" s="82" t="s">
        <v>39</v>
      </c>
      <c r="AL29" s="82"/>
      <c r="AM29" s="82"/>
      <c r="AN29" s="29" t="str">
        <f>IF(AN19="-",AN19,IF(AN19&gt;=0.285,"○","×"))</f>
        <v>-</v>
      </c>
      <c r="AO29" s="82" t="s">
        <v>39</v>
      </c>
      <c r="AP29" s="82"/>
      <c r="AQ29" s="82"/>
      <c r="AR29" s="29" t="str">
        <f>IF(AR19="-",AR19,IF(AR19&gt;=0.285,"○","×"))</f>
        <v>○</v>
      </c>
      <c r="AS29" s="82" t="s">
        <v>38</v>
      </c>
      <c r="AT29" s="82"/>
      <c r="AU29" s="82"/>
      <c r="AV29" s="29" t="str">
        <f t="shared" ref="AV29" si="18">IF(AV19="-",AV19,IF(AV19&gt;=0.285,"○","×"))</f>
        <v>○</v>
      </c>
      <c r="AW29" s="82" t="s">
        <v>38</v>
      </c>
      <c r="AX29" s="82"/>
      <c r="AY29" s="82"/>
      <c r="AZ29" s="29" t="str">
        <f t="shared" ref="AZ29" si="19">IF(AZ19="-",AZ19,IF(AZ19&gt;=0.285,"○","×"))</f>
        <v>○</v>
      </c>
      <c r="BA29" s="82" t="s">
        <v>38</v>
      </c>
      <c r="BB29" s="82"/>
      <c r="BC29" s="82"/>
      <c r="BD29" s="29" t="str">
        <f t="shared" ref="BD29:BH29" si="20">IF(BD19="-",BD19,IF(BD19&gt;=0.285,"○","×"))</f>
        <v>○</v>
      </c>
      <c r="BE29" s="82" t="s">
        <v>38</v>
      </c>
      <c r="BF29" s="82"/>
      <c r="BG29" s="82"/>
      <c r="BH29" s="40" t="str">
        <f t="shared" si="20"/>
        <v>○</v>
      </c>
    </row>
    <row r="30" spans="4:72" ht="18">
      <c r="E30" s="2"/>
      <c r="F30" s="2"/>
      <c r="G30" s="2"/>
      <c r="H30" s="2"/>
      <c r="I30" s="2"/>
      <c r="J30" s="2"/>
      <c r="K30" s="2"/>
      <c r="L30" s="2"/>
      <c r="M30" s="2"/>
      <c r="N30" s="2"/>
      <c r="O30" s="2"/>
      <c r="P30" s="2"/>
      <c r="Q30" s="2"/>
      <c r="R30" s="2"/>
      <c r="S30" s="2"/>
      <c r="T30" s="2"/>
      <c r="U30" s="2"/>
      <c r="V30" s="2"/>
      <c r="W30" s="2"/>
      <c r="X30" s="2"/>
      <c r="Y30" s="2"/>
      <c r="Z30" s="2"/>
      <c r="AA30" s="2"/>
      <c r="AB30" s="2"/>
      <c r="AC30" s="2"/>
      <c r="AD30" s="2"/>
      <c r="AE30" s="2"/>
      <c r="AF30" s="2"/>
      <c r="AG30" s="2"/>
      <c r="AH30" s="2"/>
      <c r="AI30" s="2"/>
      <c r="AJ30" s="2"/>
      <c r="AK30" s="2"/>
      <c r="AL30" s="2"/>
      <c r="AM30" s="2"/>
      <c r="AN30" s="2"/>
      <c r="AO30" s="2"/>
      <c r="AP30" s="2"/>
      <c r="AQ30" s="2"/>
      <c r="AR30" s="2"/>
      <c r="AS30" s="2"/>
      <c r="AT30" s="2"/>
      <c r="AU30" s="2"/>
      <c r="AV30" s="2"/>
      <c r="AW30" s="2"/>
      <c r="AX30" s="2"/>
      <c r="AY30" s="2"/>
      <c r="AZ30" s="2"/>
      <c r="BA30" s="2"/>
      <c r="BB30" s="2"/>
      <c r="BC30" s="2"/>
      <c r="BD30" s="2"/>
      <c r="BE30" s="2"/>
      <c r="BF30" s="2"/>
      <c r="BG30" s="2"/>
      <c r="BH30" s="2"/>
      <c r="BI30" s="2"/>
      <c r="BJ30" s="2"/>
      <c r="BK30" s="2"/>
      <c r="BL30" s="2"/>
    </row>
    <row r="31" spans="4:72" ht="18.75" customHeight="1">
      <c r="D31" s="2" t="s">
        <v>57</v>
      </c>
      <c r="E31" s="2"/>
      <c r="F31" s="2"/>
      <c r="G31" s="2"/>
      <c r="H31" s="2"/>
      <c r="I31" s="2"/>
      <c r="J31" s="2"/>
      <c r="K31" s="2"/>
      <c r="L31" s="2"/>
      <c r="M31" s="2"/>
      <c r="N31" s="2"/>
      <c r="O31" s="2"/>
      <c r="P31" s="2"/>
      <c r="Q31" s="2"/>
      <c r="R31" s="2"/>
      <c r="S31" s="2"/>
      <c r="T31" s="2"/>
      <c r="U31" s="2"/>
      <c r="V31" s="2"/>
      <c r="W31" s="2"/>
      <c r="X31" s="2"/>
      <c r="Y31" s="2"/>
      <c r="Z31" s="2"/>
      <c r="AA31" s="2"/>
      <c r="AB31" s="2"/>
      <c r="AC31" s="2"/>
      <c r="AD31" s="2"/>
      <c r="AE31" s="2"/>
      <c r="AF31" s="2"/>
      <c r="AG31" s="2"/>
      <c r="AH31" s="2"/>
      <c r="AI31" s="2"/>
      <c r="AJ31" s="2"/>
      <c r="AK31" s="2"/>
      <c r="AL31" s="2"/>
      <c r="AM31" s="2"/>
      <c r="AN31" s="2"/>
      <c r="AO31" s="2"/>
      <c r="AP31" s="2"/>
      <c r="AQ31" s="2"/>
      <c r="AR31" s="2"/>
      <c r="AS31" s="2"/>
      <c r="AT31" s="2"/>
      <c r="AU31" s="2"/>
      <c r="AV31" s="2"/>
      <c r="AW31" s="2"/>
      <c r="AX31" s="2"/>
      <c r="AY31" s="2"/>
      <c r="AZ31" s="2"/>
      <c r="BA31" s="2"/>
      <c r="BB31" s="2"/>
      <c r="BC31" s="2"/>
      <c r="BD31" s="2"/>
      <c r="BE31" s="2"/>
      <c r="BF31" s="2"/>
      <c r="BG31" s="2"/>
      <c r="BH31" s="2"/>
      <c r="BI31" s="2"/>
      <c r="BJ31" s="2"/>
      <c r="BK31" s="2"/>
      <c r="BL31" s="2"/>
    </row>
    <row r="32" spans="4:72" ht="18.75" customHeight="1">
      <c r="D32" s="3" t="s">
        <v>12</v>
      </c>
      <c r="E32" s="3"/>
      <c r="F32" s="3"/>
      <c r="G32" s="3"/>
      <c r="H32" s="3"/>
      <c r="I32" s="3"/>
      <c r="J32" s="3"/>
      <c r="K32" s="3"/>
      <c r="L32" s="3"/>
      <c r="M32" s="3"/>
      <c r="N32" s="3"/>
      <c r="O32" s="3"/>
      <c r="P32" s="3"/>
      <c r="Q32" s="3"/>
      <c r="R32" s="3"/>
      <c r="S32" s="3"/>
      <c r="T32" s="3"/>
      <c r="U32" s="3"/>
      <c r="V32" s="3"/>
      <c r="W32" s="3"/>
      <c r="X32" s="3"/>
      <c r="Y32" s="3"/>
      <c r="Z32" s="3"/>
      <c r="AA32" s="3"/>
      <c r="AB32" s="3"/>
      <c r="AC32" s="3"/>
      <c r="AD32" s="3"/>
      <c r="AE32" s="3"/>
      <c r="AF32" s="3"/>
      <c r="AG32" s="2"/>
      <c r="AH32" s="2"/>
      <c r="AI32" s="2"/>
      <c r="AJ32" s="2"/>
      <c r="AK32" s="2"/>
      <c r="AL32" s="2"/>
      <c r="AM32" s="2"/>
      <c r="AN32" s="2"/>
      <c r="AO32" s="2"/>
      <c r="AP32" s="2"/>
      <c r="AQ32" s="2"/>
      <c r="AR32" s="2"/>
      <c r="AS32" s="2"/>
      <c r="AT32" s="2"/>
      <c r="AU32" s="2"/>
      <c r="AV32" s="2"/>
      <c r="AW32" s="2"/>
      <c r="AX32" s="2"/>
      <c r="AY32" s="2"/>
      <c r="AZ32" s="2"/>
      <c r="BA32" s="2"/>
      <c r="BB32" s="2"/>
      <c r="BC32" s="2"/>
      <c r="BD32" s="2"/>
      <c r="BE32" s="2"/>
      <c r="BF32" s="2"/>
      <c r="BG32" s="2"/>
      <c r="BH32" s="2"/>
      <c r="BI32" s="2"/>
      <c r="BJ32" s="2"/>
      <c r="BK32" s="2"/>
      <c r="BL32" s="2"/>
    </row>
    <row r="33" spans="4:72" ht="18">
      <c r="D33" s="2" t="s">
        <v>55</v>
      </c>
      <c r="E33" s="2"/>
      <c r="F33" s="2"/>
      <c r="G33" s="2"/>
      <c r="H33" s="2"/>
      <c r="I33" s="2"/>
      <c r="J33" s="2"/>
      <c r="K33" s="2"/>
      <c r="L33" s="2"/>
      <c r="M33" s="2"/>
      <c r="N33" s="2"/>
      <c r="O33" s="2"/>
      <c r="P33" s="2"/>
      <c r="Q33" s="2"/>
      <c r="R33" s="2"/>
      <c r="S33" s="2"/>
      <c r="T33" s="2"/>
      <c r="U33" s="2"/>
      <c r="V33" s="2"/>
      <c r="W33" s="2"/>
      <c r="X33" s="2"/>
      <c r="Y33" s="2"/>
      <c r="Z33" s="2"/>
      <c r="AA33" s="2"/>
      <c r="AB33" s="2"/>
      <c r="AC33" s="2"/>
      <c r="AD33" s="2"/>
      <c r="AE33" s="2"/>
      <c r="AF33" s="2"/>
      <c r="AG33" s="2"/>
      <c r="AH33" s="2"/>
      <c r="AI33" s="2"/>
      <c r="AJ33" s="2"/>
      <c r="AK33" s="2"/>
      <c r="AL33" s="2"/>
      <c r="AM33" s="2"/>
      <c r="AN33" s="2"/>
      <c r="AO33" s="2"/>
      <c r="AP33" s="2"/>
      <c r="AQ33" s="2"/>
      <c r="AR33" s="2"/>
      <c r="AS33" s="2"/>
      <c r="AT33" s="2"/>
      <c r="AU33" s="2"/>
      <c r="AV33" s="2"/>
      <c r="AW33" s="2"/>
      <c r="AX33" s="2"/>
      <c r="AY33" s="2"/>
      <c r="AZ33" s="2"/>
      <c r="BA33" s="2"/>
      <c r="BB33" s="2"/>
      <c r="BC33" s="2"/>
      <c r="BD33" s="2"/>
      <c r="BE33" s="2"/>
      <c r="BF33" s="2"/>
      <c r="BG33" s="2"/>
      <c r="BH33" s="2"/>
      <c r="BI33" s="2"/>
      <c r="BJ33" s="2"/>
      <c r="BK33" s="2"/>
      <c r="BL33" s="2"/>
    </row>
    <row r="34" spans="4:72" ht="18">
      <c r="D34" s="2" t="s">
        <v>11</v>
      </c>
      <c r="E34" s="2"/>
      <c r="F34" s="2"/>
      <c r="G34" s="2"/>
      <c r="H34" s="2"/>
      <c r="I34" s="2"/>
      <c r="J34" s="2"/>
      <c r="K34" s="2"/>
      <c r="L34" s="2"/>
      <c r="M34" s="2"/>
      <c r="N34" s="2"/>
      <c r="O34" s="2"/>
      <c r="P34" s="2"/>
      <c r="Q34" s="2"/>
      <c r="R34" s="2"/>
      <c r="S34" s="2"/>
      <c r="T34" s="2"/>
      <c r="U34" s="2"/>
      <c r="V34" s="2"/>
      <c r="W34" s="2"/>
      <c r="X34" s="2"/>
      <c r="Y34" s="2"/>
      <c r="Z34" s="2"/>
      <c r="AA34" s="2"/>
      <c r="AB34" s="2"/>
      <c r="AC34" s="2"/>
      <c r="AD34" s="2"/>
      <c r="AE34" s="2"/>
      <c r="AF34" s="2"/>
      <c r="AG34" s="2"/>
      <c r="AH34" s="2"/>
      <c r="AI34" s="2"/>
      <c r="AJ34" s="2"/>
      <c r="AK34" s="2"/>
      <c r="AL34" s="2"/>
      <c r="AM34" s="2"/>
      <c r="AN34" s="2"/>
      <c r="AO34" s="2"/>
      <c r="AP34" s="2"/>
      <c r="AQ34" s="2"/>
      <c r="AR34" s="2"/>
      <c r="AS34" s="2"/>
      <c r="AT34" s="2"/>
      <c r="AU34" s="2"/>
      <c r="AV34" s="2"/>
      <c r="AW34" s="2"/>
      <c r="AX34" s="2"/>
      <c r="AY34" s="2"/>
      <c r="AZ34" s="2"/>
      <c r="BA34" s="2"/>
      <c r="BB34" s="2"/>
      <c r="BC34" s="2"/>
      <c r="BD34" s="2"/>
      <c r="BE34" s="2"/>
      <c r="BF34" s="2"/>
      <c r="BG34" s="2"/>
      <c r="BH34" s="2"/>
      <c r="BI34" s="2"/>
      <c r="BJ34" s="2"/>
      <c r="BK34" s="2"/>
      <c r="BL34" s="2"/>
    </row>
    <row r="35" spans="4:72" ht="20.399999999999999">
      <c r="BN35" ph="1"/>
      <c r="BP35" ph="1"/>
      <c r="BR35" ph="1"/>
      <c r="BT35" ph="1"/>
    </row>
    <row r="36" spans="4:72" ht="20.399999999999999">
      <c r="BN36" ph="1"/>
      <c r="BP36" ph="1"/>
      <c r="BR36" ph="1"/>
      <c r="BT36" ph="1"/>
    </row>
    <row r="37" spans="4:72" ht="20.399999999999999">
      <c r="BN37" ph="1"/>
      <c r="BP37" ph="1"/>
      <c r="BR37" ph="1"/>
      <c r="BT37" ph="1"/>
    </row>
    <row r="38" spans="4:72" ht="20.399999999999999">
      <c r="BN38" ph="1"/>
      <c r="BP38" ph="1"/>
      <c r="BR38" ph="1"/>
      <c r="BT38" ph="1"/>
    </row>
    <row r="39" spans="4:72" ht="20.399999999999999">
      <c r="BN39" ph="1"/>
      <c r="BP39" ph="1"/>
      <c r="BR39" ph="1"/>
      <c r="BT39" ph="1"/>
    </row>
  </sheetData>
  <mergeCells count="70">
    <mergeCell ref="D11:G11"/>
    <mergeCell ref="H11:L11"/>
    <mergeCell ref="M11:P11"/>
    <mergeCell ref="Q11:U11"/>
    <mergeCell ref="AF2:AG2"/>
    <mergeCell ref="AF3:AG3"/>
    <mergeCell ref="D8:F8"/>
    <mergeCell ref="G8:U8"/>
    <mergeCell ref="Y8:AH8"/>
    <mergeCell ref="D9:F9"/>
    <mergeCell ref="G9:U9"/>
    <mergeCell ref="Y9:AC9"/>
    <mergeCell ref="AD9:AH9"/>
    <mergeCell ref="D10:F10"/>
    <mergeCell ref="G10:M10"/>
    <mergeCell ref="O10:U10"/>
    <mergeCell ref="Y10:AC10"/>
    <mergeCell ref="AD10:AH10"/>
    <mergeCell ref="BE14:BH14"/>
    <mergeCell ref="D12:F12"/>
    <mergeCell ref="G12:U12"/>
    <mergeCell ref="D14:D17"/>
    <mergeCell ref="E14:E17"/>
    <mergeCell ref="F14:K15"/>
    <mergeCell ref="L14:L15"/>
    <mergeCell ref="M14:N15"/>
    <mergeCell ref="O14:P15"/>
    <mergeCell ref="Q14:AJ15"/>
    <mergeCell ref="AK14:AN14"/>
    <mergeCell ref="AO14:AR14"/>
    <mergeCell ref="AS14:AV14"/>
    <mergeCell ref="AW14:AZ14"/>
    <mergeCell ref="BA14:BD14"/>
    <mergeCell ref="AV15:AV16"/>
    <mergeCell ref="AK15:AK16"/>
    <mergeCell ref="AL15:AL16"/>
    <mergeCell ref="AM15:AM16"/>
    <mergeCell ref="AN15:AN16"/>
    <mergeCell ref="AO15:AO16"/>
    <mergeCell ref="AP15:AP16"/>
    <mergeCell ref="AQ15:AQ16"/>
    <mergeCell ref="AR15:AR16"/>
    <mergeCell ref="AS15:AS16"/>
    <mergeCell ref="AT15:AT16"/>
    <mergeCell ref="AU15:AU16"/>
    <mergeCell ref="BH15:BH16"/>
    <mergeCell ref="AW15:AW16"/>
    <mergeCell ref="AX15:AX16"/>
    <mergeCell ref="AY15:AY16"/>
    <mergeCell ref="AZ15:AZ16"/>
    <mergeCell ref="BA15:BA16"/>
    <mergeCell ref="BB15:BB16"/>
    <mergeCell ref="BC15:BC16"/>
    <mergeCell ref="BD15:BD16"/>
    <mergeCell ref="BE15:BE16"/>
    <mergeCell ref="BF15:BF16"/>
    <mergeCell ref="BG15:BG16"/>
    <mergeCell ref="D18:E18"/>
    <mergeCell ref="AN19:AN28"/>
    <mergeCell ref="AR19:AR28"/>
    <mergeCell ref="AV19:AV28"/>
    <mergeCell ref="AZ19:AZ28"/>
    <mergeCell ref="BH19:BH28"/>
    <mergeCell ref="AK29:AM29"/>
    <mergeCell ref="AO29:AQ29"/>
    <mergeCell ref="AS29:AU29"/>
    <mergeCell ref="AW29:AY29"/>
    <mergeCell ref="BA29:BC29"/>
    <mergeCell ref="BE29:BG29"/>
    <mergeCell ref="BD19:BD28"/>
  </mergeCells>
  <phoneticPr fontId="5"/>
  <conditionalFormatting sqref="F16:AJ17">
    <cfRule type="expression" dxfId="19" priority="13">
      <formula>WEEKDAY(F16)=1</formula>
    </cfRule>
  </conditionalFormatting>
  <conditionalFormatting sqref="F19:AJ28">
    <cfRule type="expression" dxfId="18" priority="1">
      <formula>F19="休"</formula>
    </cfRule>
    <cfRule type="expression" dxfId="17" priority="2">
      <formula>F19="工"</formula>
    </cfRule>
    <cfRule type="expression" dxfId="16" priority="3">
      <formula>F19="×"</formula>
    </cfRule>
  </conditionalFormatting>
  <dataValidations count="1">
    <dataValidation type="list" allowBlank="1" showInputMessage="1" showErrorMessage="1" sqref="F19:AJ28" xr:uid="{1423ECDB-9C56-47E8-8B34-57FF51C0C46E}">
      <formula1>$BJ$8:$BJ$10</formula1>
    </dataValidation>
  </dataValidations>
  <pageMargins left="0.25" right="0.25" top="0.75" bottom="0.75" header="0.3" footer="0.3"/>
  <pageSetup paperSize="9" scale="47" orientation="landscape" r:id="rId1"/>
  <drawing r:id="rId2"/>
  <legacyDrawing r:id="rId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13</vt:i4>
      </vt:variant>
      <vt:variant>
        <vt:lpstr>名前付き一覧</vt:lpstr>
      </vt:variant>
      <vt:variant>
        <vt:i4>12</vt:i4>
      </vt:variant>
    </vt:vector>
  </HeadingPairs>
  <TitlesOfParts>
    <vt:vector size="25" baseType="lpstr">
      <vt:lpstr>確認シート</vt:lpstr>
      <vt:lpstr>様式２（記入例） (1ヶ月目)</vt:lpstr>
      <vt:lpstr>様式２（記入例） (2ヶ月目)</vt:lpstr>
      <vt:lpstr>様式２（記入例） (3ヶ月目)</vt:lpstr>
      <vt:lpstr>様式２（記入例） (4ヶ月目)</vt:lpstr>
      <vt:lpstr>様式２（記入例） (5ヶ月目)</vt:lpstr>
      <vt:lpstr>様式２（記入例） (6ヶ月目)</vt:lpstr>
      <vt:lpstr>様式２（記入例） (7ヶ月目)</vt:lpstr>
      <vt:lpstr>様式２（記入例） (8ヶ月目)</vt:lpstr>
      <vt:lpstr>様式２（記入例） (9ヶ月目)</vt:lpstr>
      <vt:lpstr>様式２（記入例） (10ヶ月目)</vt:lpstr>
      <vt:lpstr>様式２（記入例） (11ヶ月目)</vt:lpstr>
      <vt:lpstr>様式２（記入例） (12ヶ月目)</vt:lpstr>
      <vt:lpstr>'様式２（記入例） (10ヶ月目)'!Print_Area</vt:lpstr>
      <vt:lpstr>'様式２（記入例） (11ヶ月目)'!Print_Area</vt:lpstr>
      <vt:lpstr>'様式２（記入例） (12ヶ月目)'!Print_Area</vt:lpstr>
      <vt:lpstr>'様式２（記入例） (1ヶ月目)'!Print_Area</vt:lpstr>
      <vt:lpstr>'様式２（記入例） (2ヶ月目)'!Print_Area</vt:lpstr>
      <vt:lpstr>'様式２（記入例） (3ヶ月目)'!Print_Area</vt:lpstr>
      <vt:lpstr>'様式２（記入例） (4ヶ月目)'!Print_Area</vt:lpstr>
      <vt:lpstr>'様式２（記入例） (5ヶ月目)'!Print_Area</vt:lpstr>
      <vt:lpstr>'様式２（記入例） (6ヶ月目)'!Print_Area</vt:lpstr>
      <vt:lpstr>'様式２（記入例） (7ヶ月目)'!Print_Area</vt:lpstr>
      <vt:lpstr>'様式２（記入例） (8ヶ月目)'!Print_Area</vt:lpstr>
      <vt:lpstr>'様式２（記入例） (9ヶ月目)'!Print_Area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WATANABE</dc:creator>
  <cp:lastModifiedBy>さいたま市</cp:lastModifiedBy>
  <cp:lastPrinted>2025-07-10T02:46:23Z</cp:lastPrinted>
  <dcterms:created xsi:type="dcterms:W3CDTF">2011-06-14T02:02:34Z</dcterms:created>
  <dcterms:modified xsi:type="dcterms:W3CDTF">2025-09-19T06:26:25Z</dcterms:modified>
</cp:coreProperties>
</file>