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0012995\Desktop\処遇改善\"/>
    </mc:Choice>
  </mc:AlternateContent>
  <bookViews>
    <workbookView xWindow="0" yWindow="0" windowWidth="23040" windowHeight="8736"/>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<sst xmlns="http://schemas.openxmlformats.org/spreadsheetml/2006/main" count="6878" uniqueCount="2438">
  <si>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</si>
  <si>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</si>
  <si>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</si>
  <si>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</si>
  <si>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</si>
  <si>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</si>
  <si>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</si>
  <si>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</si>
  <si>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</si>
  <si>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</si>
  <si>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</si>
  <si>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</si>
  <si>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</si>
  <si>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</si>
  <si>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</si>
  <si>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</si>
  <si>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</si>
  <si>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</si>
  <si>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</si>
  <si>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</si>
  <si>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</si>
  <si>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</si>
  <si>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</si>
  <si>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</si>
  <si>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</si>
  <si>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</si>
  <si>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</si>
  <si>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</si>
  <si>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</si>
  <si>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</si>
  <si>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</si>
  <si>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</si>
  <si>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</si>
  <si>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</si>
  <si>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</si>
  <si>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</si>
  <si>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</si>
  <si>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</si>
  <si>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</si>
  <si>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</si>
  <si>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</si>
  <si>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</si>
  <si>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</si>
  <si>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</si>
  <si>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</si>
  <si>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</si>
  <si>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</si>
  <si>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</si>
  <si>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</si>
  <si>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</si>
  <si>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</si>
  <si>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</si>
  <si>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</si>
  <si>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</si>
  <si>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</si>
  <si>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</si>
  <si>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</si>
  <si>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</si>
  <si>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</si>
  <si>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</si>
  <si>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</si>
  <si>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</si>
  <si>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</si>
  <si>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</si>
  <si>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</si>
  <si>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</si>
  <si>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</si>
  <si>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</si>
  <si>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</si>
  <si>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</si>
  <si>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</si>
  <si>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</si>
  <si>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</si>
  <si>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</si>
  <si>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</si>
  <si>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</si>
  <si>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</si>
  <si>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</si>
  <si>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</si>
  <si>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</si>
  <si>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</si>
  <si>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</si>
  <si>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</si>
  <si>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</si>
  <si>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</si>
  <si>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</si>
  <si>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</si>
  <si>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</si>
  <si>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</si>
  <si>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</si>
  <si>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</si>
  <si>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</si>
  <si>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</si>
  <si>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</si>
  <si>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</si>
  <si>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</si>
  <si>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</si>
  <si>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</si>
  <si>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</si>
  <si>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</si>
  <si>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</si>
  <si>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</si>
  <si>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</si>
  <si>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</si>
  <si>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</si>
  <si>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</si>
  <si>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</si>
  <si>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</si>
  <si>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</si>
  <si>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</si>
  <si>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</si>
  <si>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</si>
  <si>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</si>
  <si>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</si>
  <si>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</si>
  <si>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</si>
  <si>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</si>
  <si>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</si>
  <si>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</si>
  <si>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</si>
  <si>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</si>
  <si>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</si>
  <si>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</si>
  <si>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</si>
  <si>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</si>
  <si>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</si>
  <si>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</si>
  <si>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</si>
  <si>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</si>
  <si>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</si>
  <si>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</si>
  <si>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</si>
  <si>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</si>
  <si>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</si>
  <si>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</si>
  <si>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</si>
  <si>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</si>
  <si>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</si>
  <si>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</si>
  <si>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</si>
  <si>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</si>
  <si>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</si>
  <si>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</si>
  <si>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</si>
  <si>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</si>
  <si>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</si>
  <si>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</si>
  <si>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</si>
  <si>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</si>
  <si>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</si>
  <si>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</si>
  <si>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</si>
  <si>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</si>
  <si>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</si>
  <si>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</si>
  <si>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</si>
  <si>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</si>
  <si>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</si>
  <si>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</si>
  <si>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</si>
  <si>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</si>
  <si>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</si>
  <si>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</si>
  <si>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</si>
  <si>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</si>
  <si>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</si>
  <si>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</si>
  <si>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</si>
  <si>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</si>
  <si>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</si>
  <si>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</si>
  <si>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</si>
  <si>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</si>
  <si>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</si>
  <si>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</si>
  <si>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</si>
  <si>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</si>
  <si>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</si>
  <si>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</si>
  <si>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</si>
  <si>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</si>
  <si>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</si>
  <si>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</si>
  <si>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</si>
  <si>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</si>
  <si>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</si>
  <si>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</si>
  <si>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</si>
  <si>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</si>
  <si>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</si>
  <si>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</si>
  <si>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</si>
  <si>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</si>
  <si>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</si>
  <si>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</si>
  <si>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</si>
  <si>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</si>
  <si>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</si>
  <si>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</si>
  <si>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</si>
  <si>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</si>
  <si>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</si>
  <si>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</si>
  <si>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</si>
  <si>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</si>
  <si>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</si>
  <si>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</si>
  <si>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</si>
  <si>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</si>
  <si>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</si>
  <si>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</si>
  <si>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</si>
  <si>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</si>
  <si>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</si>
  <si>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</si>
  <si>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</si>
  <si>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</si>
  <si>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</si>
  <si>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</si>
  <si>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</si>
  <si>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</si>
  <si>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</si>
  <si>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</si>
  <si>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</si>
  <si>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</si>
  <si>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</si>
  <si>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</si>
  <si>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</si>
  <si>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</si>
  <si>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</si>
  <si>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</si>
  <si>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</si>
  <si>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</si>
  <si>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</si>
  <si>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</si>
  <si>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</si>
  <si>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</si>
  <si>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</si>
  <si>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</si>
  <si>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</si>
  <si>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</si>
  <si>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</si>
  <si>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</si>
  <si>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</si>
  <si>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</si>
  <si>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</si>
  <si>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</si>
  <si>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</si>
  <si>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</si>
  <si>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</si>
  <si>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</si>
  <si>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</si>
  <si>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</si>
  <si>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</si>
  <si>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</si>
  <si>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</si>
  <si>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</si>
  <si>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</si>
  <si>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</si>
  <si>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</si>
  <si>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</si>
  <si>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</si>
  <si>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</si>
  <si>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</si>
  <si>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</si>
  <si>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</si>
  <si>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</si>
  <si>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</si>
  <si>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</si>
  <si>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</si>
  <si>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</si>
  <si>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</si>
  <si>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</si>
  <si>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</si>
  <si>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</si>
  <si>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</si>
  <si>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</si>
  <si>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</si>
  <si>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</si>
  <si>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</si>
  <si>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</si>
  <si>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</si>
  <si>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</si>
  <si>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</si>
  <si>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</si>
  <si>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</si>
  <si>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</si>
  <si>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</si>
  <si>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</si>
  <si>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</si>
  <si>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</si>
  <si>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</si>
  <si>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</si>
  <si>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</si>
  <si>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</si>
  <si>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</si>
  <si>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</si>
  <si>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</si>
  <si>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</si>
  <si>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</si>
  <si>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</si>
  <si>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</si>
  <si>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</si>
  <si>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</si>
  <si>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</si>
  <si>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</si>
  <si>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</si>
  <si>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</si>
  <si>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</si>
  <si>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</si>
  <si>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</si>
  <si>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</si>
  <si>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</si>
  <si>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</si>
  <si>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</si>
  <si>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</si>
  <si>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</si>
  <si>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</si>
  <si>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</si>
  <si>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</si>
  <si>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</si>
  <si>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</si>
  <si>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</si>
  <si>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</si>
  <si>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</si>
  <si>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</si>
  <si>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</si>
  <si>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</si>
  <si>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</si>
  <si>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</si>
  <si>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</si>
  <si>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</si>
  <si>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</si>
  <si>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</si>
  <si>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</si>
  <si>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</si>
  <si>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</si>
  <si>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</si>
  <si>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</si>
  <si>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</si>
  <si>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</si>
  <si>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</si>
  <si>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</si>
  <si>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</si>
  <si>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</si>
  <si>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</si>
  <si>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</si>
  <si>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</si>
  <si>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</si>
  <si>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</si>
  <si>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</si>
  <si>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</si>
  <si>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</si>
  <si>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</si>
  <si>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</si>
  <si>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</si>
  <si>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</si>
  <si>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</si>
  <si>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</si>
  <si>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</si>
  <si>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</si>
  <si>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</si>
  <si>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</si>
  <si>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</si>
  <si>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</si>
  <si>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</si>
  <si>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</si>
  <si>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</si>
  <si>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</si>
  <si>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</si>
  <si>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</si>
  <si>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</si>
  <si>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</si>
  <si>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</si>
  <si>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</si>
  <si>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</si>
  <si>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</si>
  <si>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</si>
  <si>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</si>
  <si>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</si>
  <si>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</si>
  <si>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</si>
  <si>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</si>
  <si>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</si>
  <si>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</si>
  <si>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</si>
  <si>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</si>
  <si>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</si>
  <si>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</si>
  <si>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</si>
  <si>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</si>
  <si>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</si>
  <si>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</si>
  <si>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</si>
  <si>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</si>
  <si>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</si>
  <si>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</si>
  <si>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</si>
  <si>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</si>
  <si>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</si>
  <si>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</si>
  <si>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</si>
  <si>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</si>
  <si>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</si>
  <si>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</si>
  <si>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</si>
  <si>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</si>
  <si>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</si>
  <si>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</si>
  <si>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</si>
  <si>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</si>
  <si>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</si>
  <si>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</si>
  <si>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</si>
  <si>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</si>
  <si>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</si>
  <si>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</si>
  <si>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</si>
  <si>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</si>
  <si>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</si>
  <si>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</si>
  <si>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</si>
  <si>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</si>
  <si>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</si>
  <si>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</si>
  <si>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</si>
  <si>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</si>
  <si>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</si>
  <si>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</si>
  <si>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</si>
  <si>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</si>
  <si>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</si>
  <si>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</si>
  <si>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</si>
  <si>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</si>
  <si>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</si>
  <si>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</si>
  <si>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</si>
  <si>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</si>
  <si>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</si>
  <si>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</si>
  <si>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</si>
  <si>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</si>
  <si>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</si>
  <si>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</si>
  <si>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</si>
  <si>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</si>
  <si>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</si>
  <si>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</si>
  <si>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</si>
  <si>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</si>
  <si>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</si>
  <si>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</si>
  <si>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</si>
  <si>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</si>
  <si>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</si>
  <si>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</si>
  <si>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</si>
  <si>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</si>
  <si>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</si>
  <si>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</si>
  <si>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</si>
  <si>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</si>
  <si>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</si>
  <si>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</si>
  <si>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</si>
  <si>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</si>
  <si>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</si>
  <si>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</si>
  <si>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</si>
  <si>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</si>
  <si>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</si>
  <si>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</si>
  <si>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</si>
  <si>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</si>
  <si>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</si>
  <si>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</si>
  <si>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</si>
  <si>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</si>
  <si>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</si>
  <si>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</si>
  <si>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</si>
  <si>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</si>
  <si>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</si>
  <si>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</si>
  <si>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</si>
  <si>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</si>
  <si>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</si>
  <si>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</si>
  <si>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</si>
  <si>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</si>
  <si>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</si>
  <si>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</si>
  <si>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</si>
  <si>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</si>
  <si>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</si>
  <si>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</si>
  <si>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</si>
  <si>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</si>
  <si>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</si>
  <si>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</si>
  <si>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</si>
  <si>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</si>
  <si>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</si>
  <si>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</si>
  <si>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</si>
  <si>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</si>
  <si>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</si>
  <si>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</si>
  <si>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</si>
  <si>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</si>
  <si>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</si>
  <si>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</si>
  <si>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</si>
  <si>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</si>
  <si>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</si>
  <si>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</si>
  <si>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</si>
  <si>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</si>
  <si>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</si>
  <si>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</si>
  <si>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</si>
  <si>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</si>
  <si>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</si>
  <si>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</si>
  <si>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</si>
  <si>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</si>
  <si>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</si>
  <si>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</si>
  <si>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</si>
  <si>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</si>
  <si>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</si>
  <si>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</si>
  <si>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</si>
  <si>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</si>
  <si>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</si>
  <si>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</si>
  <si>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</si>
  <si>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</si>
  <si>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</si>
  <si>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</si>
  <si>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</si>
  <si>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</si>
  <si>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</si>
  <si>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</si>
  <si>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</si>
  <si>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</si>
  <si>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</si>
  <si>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</si>
  <si>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</si>
  <si>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</si>
  <si>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</si>
  <si>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</si>
  <si>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</si>
  <si>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</si>
  <si>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</si>
  <si>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</si>
  <si>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</si>
  <si>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</si>
  <si>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</si>
  <si>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</si>
  <si>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</si>
  <si>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</si>
  <si>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</si>
  <si>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</si>
  <si>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</si>
  <si>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</si>
  <si>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</si>
  <si>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</si>
  <si>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</si>
  <si>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</si>
  <si>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</si>
  <si>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</si>
  <si>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</si>
  <si>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</si>
  <si>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</si>
  <si>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</si>
  <si>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</si>
  <si>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</si>
  <si>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</si>
  <si>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</si>
  <si>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</si>
  <si>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</si>
  <si>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</si>
  <si>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</si>
  <si>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</si>
  <si>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</si>
  <si>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</si>
  <si>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</si>
  <si>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</si>
  <si>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</si>
  <si>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</si>
  <si>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</si>
  <si>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</si>
  <si>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</si>
  <si>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</si>
  <si>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</si>
  <si>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</si>
  <si>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</si>
  <si>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</si>
  <si>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</si>
  <si>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</si>
  <si>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</si>
  <si>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</si>
  <si>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</si>
  <si>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</si>
  <si>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</si>
  <si>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</si>
  <si>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</si>
  <si>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</si>
  <si>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</si>
  <si>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</si>
  <si>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</si>
  <si>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</si>
  <si>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</si>
  <si>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</si>
  <si>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</si>
  <si>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</si>
  <si>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</si>
  <si>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</si>
  <si>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</si>
  <si>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</si>
  <si>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</si>
  <si>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</si>
  <si>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</si>
  <si>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</si>
  <si>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</si>
  <si>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</si>
  <si>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</si>
  <si>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</si>
  <si>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</si>
  <si>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</si>
  <si>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</si>
  <si>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</si>
  <si>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</si>
  <si>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</si>
  <si>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</si>
  <si>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</si>
  <si>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</si>
  <si>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</si>
  <si>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</si>
  <si>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</si>
  <si>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</si>
  <si>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</si>
  <si>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</si>
  <si>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</si>
  <si>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</si>
  <si>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</si>
  <si>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</si>
  <si>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</si>
  <si>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</si>
  <si>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</si>
  <si>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</si>
  <si>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</si>
  <si>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</si>
  <si>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</si>
  <si>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</si>
  <si>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</si>
  <si>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</si>
  <si>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</si>
  <si>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</si>
  <si>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</si>
  <si>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</si>
  <si>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</si>
  <si>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</si>
  <si>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</si>
  <si>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</si>
  <si>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</si>
  <si>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</si>
  <si>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</si>
  <si>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</si>
  <si>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</si>
  <si>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</si>
  <si>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</si>
  <si>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</si>
  <si>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</si>
  <si>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</si>
  <si>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</si>
  <si>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</si>
  <si>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</si>
  <si>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</si>
  <si>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</si>
  <si>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</si>
  <si>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</si>
  <si>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</si>
  <si>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</si>
  <si>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</si>
  <si>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</si>
  <si>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</si>
  <si>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</si>
  <si>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</si>
  <si>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</si>
  <si>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</si>
  <si>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</si>
  <si>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</si>
  <si>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</si>
  <si>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</si>
  <si>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</si>
  <si>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</si>
  <si>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</si>
  <si>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</si>
  <si>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</si>
  <si>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</si>
  <si>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</si>
  <si>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</si>
  <si>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</si>
  <si>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</si>
  <si>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</si>
  <si>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</si>
  <si>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</si>
  <si>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</si>
  <si>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</si>
  <si>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</si>
  <si>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</si>
  <si>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</si>
  <si>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</si>
  <si>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</si>
  <si>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</si>
  <si>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</si>
  <si>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</si>
  <si>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</si>
  <si>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</si>
  <si>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</si>
  <si>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</si>
  <si>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</si>
  <si>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</si>
  <si>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</si>
  <si>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</si>
  <si>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</si>
  <si>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</si>
  <si>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</si>
  <si>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</si>
  <si>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</si>
  <si>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</si>
  <si>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</si>
  <si>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</si>
  <si>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</si>
  <si>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</si>
  <si>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</si>
  <si>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</si>
  <si>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</si>
  <si>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</si>
  <si>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</si>
  <si>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</si>
  <si>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</si>
  <si>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</si>
  <si>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</si>
  <si>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</si>
  <si>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</si>
  <si>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</si>
  <si>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</si>
  <si>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</si>
  <si>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</si>
  <si>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</si>
  <si>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</si>
  <si>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</si>
  <si>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</si>
  <si>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</si>
  <si>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</si>
  <si>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</si>
  <si>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</si>
  <si>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</si>
  <si>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</si>
  <si>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</si>
  <si>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</si>
  <si>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</si>
  <si>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</si>
  <si>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</si>
  <si>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</si>
  <si>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</si>
  <si>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</si>
  <si>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</si>
  <si>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</si>
  <si>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</si>
  <si>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</si>
  <si>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</si>
  <si>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</si>
  <si>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</si>
  <si>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</si>
  <si>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</si>
  <si>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</si>
  <si>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</si>
  <si>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</si>
  <si>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</si>
  <si>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</si>
  <si>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</si>
  <si>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</si>
  <si>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</si>
  <si>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</si>
  <si>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</si>
  <si>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</si>
  <si>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</si>
  <si>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</si>
  <si>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</si>
  <si>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</si>
  <si>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</si>
  <si>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</si>
  <si>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</si>
  <si>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</si>
  <si>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</si>
  <si>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</si>
  <si>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</si>
  <si>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</si>
  <si>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</si>
  <si>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</si>
  <si>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</si>
  <si>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</si>
  <si>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</si>
  <si>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</si>
  <si>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</si>
  <si>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</si>
  <si>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</si>
  <si>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</si>
  <si>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</si>
  <si>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</si>
  <si>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</si>
  <si>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</si>
  <si>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</si>
  <si>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</si>
  <si>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</si>
  <si>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</si>
  <si>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</si>
  <si>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</si>
  <si>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</si>
  <si>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</si>
  <si>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</si>
  <si>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</si>
  <si>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</si>
  <si>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</si>
  <si>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</si>
  <si>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</si>
  <si>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</si>
  <si>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</si>
  <si>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</si>
  <si>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</si>
  <si>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</si>
  <si>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</si>
  <si>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</si>
  <si>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</si>
  <si>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</si>
  <si>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</si>
  <si>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</si>
  <si>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</si>
  <si>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</si>
  <si>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</si>
  <si>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</si>
  <si>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</si>
  <si>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</si>
  <si>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</si>
  <si>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</si>
  <si>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</si>
  <si>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</si>
  <si>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</si>
  <si>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</si>
  <si>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</si>
  <si>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</si>
  <si>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</si>
  <si>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</si>
  <si>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</si>
  <si>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</si>
  <si>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</si>
  <si>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</si>
  <si>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</si>
  <si>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</si>
  <si>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</si>
  <si>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</si>
  <si>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</si>
  <si>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</si>
  <si>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</si>
  <si>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</si>
  <si>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</si>
  <si>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</si>
  <si>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</si>
  <si>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</si>
  <si>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</si>
  <si>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</si>
  <si>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</si>
  <si>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</si>
  <si>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</si>
  <si>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</si>
  <si>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</si>
  <si>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</si>
  <si>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</si>
  <si>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</si>
  <si>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</si>
  <si>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</si>
  <si>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</si>
  <si>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</si>
  <si>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</si>
  <si>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</si>
  <si>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</si>
  <si>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</si>
  <si>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</si>
  <si>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</si>
  <si>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</si>
  <si>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</si>
  <si>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</si>
  <si>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</si>
  <si>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</si>
  <si>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</si>
  <si>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</si>
  <si>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</si>
  <si>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</si>
  <si>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</si>
  <si>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</si>
  <si>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</si>
  <si>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</si>
  <si>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</si>
  <si>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</si>
  <si>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</si>
  <si>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</si>
  <si>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</si>
  <si>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</si>
  <si>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</si>
  <si>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</si>
  <si>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</si>
  <si>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</si>
  <si>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</si>
  <si>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</si>
  <si>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</si>
  <si>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</si>
  <si>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</si>
  <si>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</si>
  <si>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</si>
  <si>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</si>
  <si>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</si>
  <si>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</si>
  <si>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</si>
  <si>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</si>
  <si>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</si>
  <si>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</si>
  <si>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</si>
  <si>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</si>
  <si>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</si>
  <si>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</si>
  <si>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</si>
  <si>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</si>
  <si>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</si>
  <si>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</si>
  <si>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</si>
  <si>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</si>
  <si>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</si>
  <si>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</si>
  <si>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</si>
  <si>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</si>
  <si>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</si>
  <si>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</si>
  <si>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</si>
  <si>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</si>
  <si>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</si>
  <si>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</si>
  <si>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</si>
  <si>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</si>
  <si>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</si>
  <si>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</si>
  <si>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</si>
  <si>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</si>
  <si>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</si>
  <si>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</si>
  <si>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</si>
  <si>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</si>
  <si>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</si>
  <si>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</si>
  <si>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</si>
  <si>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</si>
  <si>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</si>
  <si>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</si>
  <si>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</si>
  <si>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</si>
  <si>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</si>
  <si>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</si>
  <si>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</si>
  <si>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</si>
  <si>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</si>
  <si>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</si>
  <si>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</si>
  <si>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</si>
  <si>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</si>
  <si>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</si>
  <si>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</si>
  <si>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</si>
  <si>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</si>
  <si>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</si>
  <si>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</si>
  <si>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</si>
  <si>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</si>
  <si>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</si>
  <si>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</si>
  <si>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</si>
  <si>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</si>
  <si>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</si>
  <si>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</si>
  <si>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</si>
  <si>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</si>
  <si>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</si>
  <si>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</si>
  <si>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</si>
  <si>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</si>
  <si>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</si>
  <si>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</si>
  <si>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</si>
  <si>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</si>
  <si>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</si>
  <si>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</si>
  <si>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</si>
  <si>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</si>
  <si>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</si>
  <si>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</si>
  <si>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</si>
  <si>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</si>
  <si>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</si>
  <si>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</si>
  <si>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</si>
  <si>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</si>
  <si>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</si>
  <si>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</si>
  <si>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</si>
  <si>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</si>
  <si>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</si>
  <si>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</si>
  <si>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</si>
  <si>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</si>
  <si>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</si>
  <si>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</si>
  <si>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</si>
  <si>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</si>
  <si>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</si>
  <si>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</si>
  <si>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</si>
  <si>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</si>
  <si>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</si>
  <si>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</si>
  <si>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</si>
  <si>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</si>
  <si>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</si>
  <si>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</si>
  <si>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</si>
  <si>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</si>
  <si>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</si>
  <si>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</si>
  <si>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</si>
  <si>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</si>
  <si>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</si>
  <si>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</si>
  <si>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</si>
  <si>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</si>
  <si>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</si>
  <si>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</si>
  <si>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</si>
  <si>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</si>
  <si>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</si>
  <si>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</si>
  <si>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</si>
  <si>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</si>
  <si>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</si>
  <si>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</si>
  <si>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</si>
  <si>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</si>
  <si>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</si>
  <si>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</si>
  <si>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</si>
  <si>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</si>
  <si>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</si>
  <si>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</si>
  <si>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</si>
  <si>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</si>
  <si>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</si>
  <si>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</si>
  <si>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</si>
  <si>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</si>
  <si>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</si>
  <si>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</si>
  <si>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</si>
  <si>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</si>
  <si>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</si>
  <si>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</si>
  <si>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</si>
  <si>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</si>
  <si>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</si>
  <si>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</si>
  <si>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</si>
  <si>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</si>
  <si>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</si>
  <si>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</si>
  <si>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</si>
  <si>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</si>
  <si>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</si>
  <si>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</si>
  <si>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</si>
  <si>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</si>
  <si>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</si>
  <si>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</si>
  <si>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</si>
  <si>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</si>
  <si>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</si>
  <si>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</si>
  <si>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</si>
  <si>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</si>
  <si>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</si>
  <si>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</si>
  <si>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</si>
  <si>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</si>
  <si>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</si>
  <si>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</si>
  <si>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</si>
  <si>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</si>
  <si>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</si>
  <si>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</si>
  <si>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</si>
  <si>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</si>
  <si>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</si>
  <si>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</si>
  <si>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</si>
  <si>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</si>
  <si>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</si>
  <si>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</si>
  <si>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</si>
  <si>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</si>
  <si>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</si>
  <si>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</si>
  <si>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</si>
  <si>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</si>
  <si>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</si>
  <si>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</si>
  <si>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</si>
  <si>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</si>
  <si>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</si>
  <si>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</si>
  <si>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</si>
  <si>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</si>
  <si>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</si>
  <si>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</si>
  <si>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</si>
  <si>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</si>
  <si>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</si>
  <si>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</si>
  <si>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</si>
  <si>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</si>
  <si>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</si>
  <si>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</si>
  <si>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</si>
  <si>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</si>
  <si>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</si>
  <si>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</si>
  <si>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</si>
  <si>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</si>
  <si>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</si>
  <si>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</si>
  <si>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</si>
  <si>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</si>
  <si>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</si>
  <si>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</si>
  <si>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</si>
  <si>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</si>
  <si>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</si>
  <si>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</si>
  <si>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</si>
  <si>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</si>
  <si>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</si>
  <si>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</si>
  <si>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</si>
  <si>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</si>
  <si>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</si>
  <si>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</si>
  <si>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</si>
  <si>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</si>
  <si>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</si>
  <si>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</si>
  <si>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</si>
  <si>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</si>
  <si>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</si>
  <si>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</si>
  <si>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</si>
  <si>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</si>
  <si>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</si>
  <si>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</si>
  <si>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</si>
  <si>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</si>
  <si>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</si>
  <si>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</si>
  <si>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</si>
  <si>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</si>
  <si>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</si>
  <si>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</si>
  <si>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</si>
  <si>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</si>
  <si>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</si>
  <si>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</si>
  <si>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</si>
  <si>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</si>
  <si>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</si>
  <si>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</si>
  <si>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</si>
  <si>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</si>
  <si>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</si>
  <si>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</si>
  <si>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</si>
  <si>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</si>
  <si>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</si>
  <si>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</si>
  <si>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</si>
  <si>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</si>
  <si>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</si>
  <si>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</si>
  <si>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</si>
  <si>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</si>
  <si>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</si>
  <si>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</si>
  <si>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</si>
  <si>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</si>
  <si>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</si>
  <si>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</si>
  <si>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</si>
  <si>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</si>
  <si>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</si>
  <si>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</si>
  <si>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</si>
  <si>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</si>
  <si>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</si>
  <si>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</si>
  <si>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</si>
  <si>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</si>
  <si>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</si>
  <si>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</si>
  <si>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</si>
  <si>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</si>
  <si>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</si>
  <si>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</si>
  <si>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</si>
  <si>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</si>
  <si>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</si>
  <si>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</si>
  <si>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</si>
  <si>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</si>
  <si>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</si>
  <si>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</si>
  <si>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</si>
  <si>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</si>
  <si>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</si>
  <si>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</si>
  <si>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</si>
  <si>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</si>
  <si>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</si>
  <si>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</si>
  <si>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</si>
  <si>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</si>
  <si>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</si>
  <si>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</si>
  <si>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</si>
  <si>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</si>
  <si>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</si>
  <si>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</si>
  <si>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</si>
  <si>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</si>
  <si>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</si>
  <si>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</si>
  <si>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</si>
  <si>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</si>
  <si>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</si>
  <si>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</si>
  <si>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</si>
  <si>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</si>
  <si>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</si>
  <si>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</si>
  <si>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</si>
  <si>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</si>
  <si>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</si>
  <si>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</si>
  <si>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</si>
  <si>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</si>
  <si>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</si>
  <si>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</si>
  <si>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</si>
  <si>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</si>
  <si>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</si>
  <si>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</si>
  <si>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</si>
  <si>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</si>
  <si>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</si>
  <si>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</si>
  <si>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</si>
  <si>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</si>
  <si>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</si>
  <si>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</si>
  <si>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</si>
  <si>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</si>
  <si>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</si>
  <si>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</si>
  <si>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</si>
  <si>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</si>
  <si>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</si>
  <si>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</si>
  <si>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</si>
  <si>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</si>
  <si>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</si>
  <si>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</si>
  <si>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</si>
  <si>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</si>
  <si>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</si>
  <si>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</si>
  <si>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</si>
  <si>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</si>
  <si>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</si>
  <si>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</si>
  <si>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</si>
  <si>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</si>
  <si>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</si>
  <si>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</si>
  <si>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</si>
  <si>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</si>
  <si>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</si>
  <si>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</si>
  <si>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</si>
  <si>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</si>
  <si>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</si>
  <si>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</si>
  <si>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</si>
  <si>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</si>
  <si>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</si>
  <si>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</si>
  <si>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</si>
  <si>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</si>
  <si>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</si>
  <si>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</si>
  <si>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</si>
  <si>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</si>
  <si>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</si>
  <si>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</si>
  <si>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</si>
  <si>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</si>
  <si>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</si>
  <si>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</si>
  <si>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</si>
  <si>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</si>
  <si>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</si>
  <si>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</si>
  <si>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</si>
  <si>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</si>
  <si>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</si>
  <si>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</si>
  <si>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</si>
  <si>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</si>
  <si>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</si>
  <si>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</si>
  <si>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</si>
  <si>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</si>
  <si>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</si>
  <si>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</si>
  <si>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</si>
  <si>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</si>
  <si>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</si>
  <si>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</si>
  <si>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</si>
  <si>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</si>
  <si>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</si>
  <si>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</si>
  <si>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</si>
  <si>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</si>
  <si>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</si>
  <si>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</si>
  <si>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</si>
  <si>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</si>
  <si>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</si>
  <si>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</si>
  <si>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</si>
  <si>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</si>
  <si>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</si>
  <si>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</si>
  <si>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</si>
  <si>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</si>
  <si>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</si>
  <si>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</si>
  <si>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</si>
  <si>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</si>
  <si>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</si>
  <si>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</si>
  <si>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</si>
  <si>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</si>
  <si>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</si>
  <si>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</si>
  <si>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</si>
  <si>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</si>
  <si>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</si>
  <si>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</si>
  <si>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</si>
  <si>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</si>
  <si>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</si>
  <si>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</si>
  <si>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</si>
  <si>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</si>
  <si>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</si>
  <si>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</si>
  <si>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</si>
  <si>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</si>
  <si>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</si>
  <si>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</si>
  <si>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</si>
  <si>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</si>
  <si>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</si>
  <si>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</si>
  <si>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</si>
  <si>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</si>
  <si>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</si>
  <si>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</si>
  <si>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</si>
  <si>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</si>
  <si>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</si>
  <si>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</si>
  <si>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</si>
  <si>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</si>
  <si>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</si>
  <si>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</si>
  <si>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</si>
  <si>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</si>
  <si>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</si>
  <si>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</si>
  <si>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</si>
  <si>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</si>
  <si>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</si>
  <si>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</si>
  <si>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</si>
  <si>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</si>
  <si>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</si>
  <si>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</si>
  <si>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</si>
  <si>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</si>
  <si>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</si>
  <si>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</si>
  <si>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</si>
  <si>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</si>
  <si>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</si>
  <si>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</si>
  <si>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</si>
  <si>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</si>
  <si>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</si>
  <si>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</si>
  <si>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</si>
  <si>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</si>
  <si>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</si>
  <si>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</si>
  <si>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</si>
  <si>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</si>
  <si>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</si>
  <si>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</si>
  <si>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</si>
  <si>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</si>
  <si>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</si>
  <si>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</si>
  <si>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</si>
  <si>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</si>
  <si>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</si>
  <si>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</si>
  <si>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</si>
  <si>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</si>
  <si>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</si>
  <si>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</si>
  <si>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</si>
  <si>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</si>
  <si>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</si>
  <si>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</si>
  <si>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</si>
  <si>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</si>
  <si>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</si>
  <si>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</si>
  <si>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</si>
  <si>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</si>
  <si>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</si>
  <si>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</si>
  <si>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</si>
  <si>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</si>
  <si>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</si>
  <si>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</si>
  <si>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</si>
  <si>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</si>
  <si>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</si>
  <si>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</si>
  <si>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</si>
  <si>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</si>
  <si>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</si>
  <si>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</si>
  <si>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</si>
  <si>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</si>
  <si>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</si>
  <si>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</si>
  <si>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</si>
  <si>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</si>
  <si>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</si>
  <si>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</si>
  <si>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</si>
  <si>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</si>
  <si>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</si>
  <si>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</si>
  <si>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</si>
  <si>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</si>
  <si>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</si>
  <si>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</si>
  <si>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</si>
  <si>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</si>
  <si>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</si>
  <si>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</si>
  <si>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</si>
  <si>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</si>
  <si>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</si>
  <si>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</si>
  <si>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</si>
  <si>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</si>
  <si>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</si>
  <si>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</si>
  <si>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</si>
  <si>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</si>
  <si>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</si>
  <si>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</si>
  <si>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</si>
  <si>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</si>
  <si>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</si>
  <si>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</si>
  <si>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</si>
  <si>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</si>
  <si>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</si>
  <si>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</si>
  <si>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</si>
  <si>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</si>
  <si>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</si>
  <si>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</si>
  <si>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</si>
  <si>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</si>
  <si>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</si>
  <si>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</si>
  <si>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</si>
  <si>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</si>
  <si>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</si>
  <si>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</si>
  <si>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</si>
  <si>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</si>
  <si>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</si>
  <si>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</si>
  <si>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</si>
  <si>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</si>
  <si>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</si>
  <si>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</si>
  <si>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</si>
  <si>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</si>
  <si>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</si>
  <si>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</si>
  <si>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</si>
  <si>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</si>
  <si>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</si>
  <si>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</si>
  <si>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</si>
  <si>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</si>
  <si>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</si>
  <si>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</si>
  <si>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</si>
  <si>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</si>
  <si>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</si>
  <si>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</si>
  <si>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</si>
  <si>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</si>
  <si>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</si>
  <si>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</si>
  <si>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</si>
  <si>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</si>
  <si>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</si>
  <si>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</si>
  <si>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</si>
  <si>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</si>
  <si>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</si>
  <si>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</si>
  <si>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</si>
  <si>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</si>
  <si>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</si>
  <si>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</si>
  <si>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</si>
  <si>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</si>
  <si>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</si>
  <si>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</si>
  <si>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</si>
  <si>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</si>
  <si>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</si>
  <si>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</si>
  <si>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</si>
  <si>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</si>
  <si>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</si>
  <si>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</si>
  <si>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</si>
  <si>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</si>
  <si>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</si>
  <si>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</si>
  <si>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</si>
  <si>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</si>
  <si>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</si>
  <si>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</si>
  <si>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</si>
  <si>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</si>
  <si>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</si>
  <si>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</si>
  <si>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</si>
  <si>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</si>
  <si>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</si>
  <si>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</si>
  <si>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</si>
  <si>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</si>
  <si>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</si>
  <si>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</si>
  <si>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</si>
  <si>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</si>
  <si>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</si>
  <si>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</si>
  <si>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</si>
  <si>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</si>
  <si>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</si>
  <si>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</si>
  <si>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</si>
  <si>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</si>
  <si>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</si>
  <si>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</si>
  <si>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</si>
  <si>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</si>
  <si>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</si>
  <si>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</si>
  <si>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</si>
  <si>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</si>
  <si>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</si>
  <si>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</si>
  <si>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</si>
  <si>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</si>
  <si>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</si>
  <si>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</si>
  <si>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</si>
  <si>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</si>
  <si>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</si>
  <si>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</si>
  <si>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</si>
  <si>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</si>
  <si>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</si>
  <si>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</si>
  <si>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</si>
  <si>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</si>
  <si>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</si>
  <si>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</si>
  <si>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</si>
  <si>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</si>
  <si>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</si>
  <si>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</si>
  <si>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</si>
  <si>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</si>
  <si>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</si>
  <si>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</si>
  <si>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</si>
  <si>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</si>
  <si>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</si>
  <si>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</si>
  <si>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</si>
  <si>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</si>
  <si>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</si>
  <si>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</si>
  <si>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</si>
  <si>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</si>
  <si>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</si>
  <si>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</si>
  <si>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</si>
  <si>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</si>
  <si>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</si>
  <si>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</si>
  <si>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</si>
  <si>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</si>
  <si>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</si>
  <si>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</si>
  <si>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</si>
  <si>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</si>
  <si>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</si>
  <si>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</si>
  <si>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</si>
  <si>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</si>
  <si>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</si>
  <si>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</si>
  <si>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</si>
  <si>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</si>
  <si>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</si>
  <si>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</si>
  <si>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</si>
  <si>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</si>
  <si>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</si>
  <si>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</si>
  <si>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</si>
  <si>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</si>
  <si>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</si>
  <si>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</si>
  <si>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</si>
  <si>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</si>
  <si>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</si>
  <si>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</si>
  <si>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</si>
  <si>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</si>
  <si>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</si>
  <si>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</si>
  <si>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</si>
  <si>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</si>
  <si>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</si>
  <si>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</si>
  <si>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</si>
  <si>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</si>
  <si>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</si>
  <si>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</si>
  <si>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</si>
  <si>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</si>
  <si>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</si>
  <si>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</si>
  <si>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</si>
  <si>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</si>
  <si>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</si>
  <si>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</si>
  <si>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</si>
  <si>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</si>
  <si>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</si>
  <si>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</si>
  <si>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</si>
  <si>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</si>
  <si>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</si>
  <si>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</si>
  <si>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</si>
  <si>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</si>
  <si>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</si>
  <si>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</si>
  <si>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</si>
  <si>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</si>
  <si>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</si>
  <si>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</si>
  <si>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</si>
  <si>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</si>
  <si>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</si>
  <si>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</si>
  <si>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</si>
  <si>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</si>
  <si>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</si>
  <si>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</si>
  <si>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</si>
  <si>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</si>
  <si>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</si>
  <si>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</si>
  <si>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</si>
  <si>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</si>
  <si>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</si>
  <si>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</si>
  <si>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</si>
  <si>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</si>
  <si>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</si>
  <si>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</si>
  <si>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</si>
  <si>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</si>
  <si>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</si>
  <si>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</si>
  <si>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</si>
  <si>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</si>
  <si>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</si>
  <si>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</si>
  <si>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</si>
  <si>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</si>
  <si>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</si>
  <si>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</si>
  <si>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</si>
  <si>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</si>
  <si>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</si>
  <si>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</si>
  <si>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</si>
  <si>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</si>
  <si>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</si>
  <si>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</si>
  <si>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</si>
  <si>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</si>
  <si>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</si>
  <si>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</si>
  <si>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</si>
  <si>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</si>
  <si>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</si>
  <si>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</si>
  <si>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</si>
  <si>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</si>
  <si>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</si>
  <si>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</si>
  <si>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</si>
  <si>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</si>
  <si>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</si>
  <si>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</si>
  <si>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</si>
  <si>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</si>
  <si>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</si>
  <si>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</si>
  <si>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</si>
  <si>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</si>
  <si>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</si>
  <si>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</si>
  <si>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</si>
  <si>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</si>
  <si>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</si>
  <si>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</si>
  <si>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</si>
  <si>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</si>
  <si>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</si>
  <si>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</si>
  <si>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</si>
  <si>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</si>
  <si>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</si>
  <si>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</si>
  <si>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</si>
  <si>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</si>
  <si>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</si>
  <si>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</si>
  <si>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</si>
  <si>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</si>
  <si>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</si>
  <si>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</si>
  <si>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</si>
  <si>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</si>
  <si>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</si>
  <si>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</si>
  <si>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</si>
  <si>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</si>
  <si>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</si>
  <si>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</si>
  <si>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</si>
  <si>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</si>
  <si>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</si>
  <si>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</si>
  <si>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</si>
  <si>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</si>
  <si>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</si>
  <si>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</si>
  <si>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</si>
  <si>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</si>
  <si>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</si>
  <si>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</si>
  <si>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</si>
  <si>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</si>
  <si>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</si>
  <si>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</si>
  <si>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</si>
  <si>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</si>
  <si>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</si>
  <si>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</si>
  <si>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</si>
  <si>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</si>
  <si>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</si>
  <si>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</si>
  <si>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</si>
  <si>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</si>
  <si>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</si>
  <si>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</si>
  <si>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</si>
  <si>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</si>
  <si>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</si>
  <si>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</si>
  <si>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</si>
  <si>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</si>
  <si>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</si>
  <si>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</si>
  <si>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</si>
  <si>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</si>
  <si>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</si>
  <si>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</si>
  <si>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</si>
  <si>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</si>
  <si>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</si>
  <si>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</si>
  <si>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</si>
  <si>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</si>
  <si>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</si>
  <si>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</si>
  <si>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</si>
  <si>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</si>
  <si>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</si>
  <si>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</si>
  <si>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</si>
  <si>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</si>
  <si>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</si>
  <si>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</si>
  <si>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</si>
  <si>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</si>
  <si>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</si>
  <si>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</si>
  <si>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</si>
  <si>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</si>
  <si>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</si>
  <si>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</si>
  <si>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</si>
  <si>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</si>
  <si>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</si>
  <si>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</si>
  <si>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</si>
  <si>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</si>
  <si>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</si>
  <si>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</si>
  <si>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</si>
  <si>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</si>
  <si>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</si>
  <si>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</si>
  <si>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</si>
  <si>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</si>
  <si>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</si>
  <si>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</si>
  <si>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</si>
  <si>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</si>
  <si>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</si>
  <si>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</si>
  <si>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</si>
  <si>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</si>
  <si>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</si>
  <si>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</si>
  <si>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</si>
  <si>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</si>
  <si>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</si>
  <si>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</si>
  <si>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</si>
  <si>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</si>
  <si>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</si>
  <si>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</si>
  <si>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</si>
  <si>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</si>
  <si>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</si>
  <si>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</si>
  <si>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</si>
  <si>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</si>
  <si>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</si>
  <si>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</si>
  <si>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</si>
  <si>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</si>
  <si>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</si>
  <si>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</si>
  <si>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</si>
  <si>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</si>
  <si>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</si>
  <si>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</si>
  <si>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</si>
  <si>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</si>
  <si>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</si>
  <si>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</si>
  <si>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</si>
  <si>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</si>
  <si>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</si>
  <si>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</si>
  <si>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</si>
  <si>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</si>
  <si>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</si>
  <si>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</si>
  <si>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</si>
  <si>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</si>
  <si>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</si>
  <si>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</si>
  <si>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</si>
  <si>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</si>
  <si>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</si>
  <si>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</si>
  <si>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</si>
  <si>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</si>
  <si>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</si>
  <si>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</si>
  <si>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</si>
  <si>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</si>
  <si>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</si>
  <si>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</si>
  <si>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</si>
  <si>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</si>
  <si>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</si>
  <si>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</si>
  <si>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</si>
  <si>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</si>
  <si>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</si>
  <si>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</si>
  <si>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</si>
  <si>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</si>
  <si>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</si>
  <si>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</si>
  <si>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</si>
  <si>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</si>
  <si>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</si>
  <si>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</si>
  <si>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</si>
  <si>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</si>
  <si>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</si>
  <si>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</si>
  <si>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</si>
  <si>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</si>
  <si>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</si>
  <si>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</si>
  <si>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</si>
  <si>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</si>
  <si>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</si>
  <si>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</si>
  <si>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</si>
  <si>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</si>
  <si>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</si>
  <si>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</si>
  <si>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</si>
  <si>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</si>
  <si>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</si>
  <si>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</si>
  <si>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</si>
  <si>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</si>
  <si>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</si>
  <si>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</si>
  <si>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</si>
  <si>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</si>
  <si>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</si>
  <si>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</si>
  <si>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</si>
  <si>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</si>
  <si>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</si>
  <si>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</si>
  <si>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</si>
  <si>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</si>
  <si>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</si>
  <si>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</si>
  <si>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</si>
  <si>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</si>
  <si>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</si>
  <si>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</si>
  <si>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</si>
  <si>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</si>
  <si>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</si>
  <si>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</si>
  <si>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</si>
  <si>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</si>
  <si>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</si>
  <si>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</si>
  <si>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</si>
  <si>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</si>
  <si>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</si>
  <si>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</si>
  <si>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</si>
  <si>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</si>
  <si>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</si>
  <si>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</si>
  <si>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</si>
  <si>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</si>
  <si>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</si>
  <si>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</si>
  <si>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</si>
  <si>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</si>
  <si>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</si>
  <si>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</si>
  <si>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</si>
  <si>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</si>
  <si>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</si>
  <si>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</si>
  <si>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</si>
  <si>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</si>
  <si>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</si>
  <si>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</si>
  <si>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</si>
  <si>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</si>
  <si>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</si>
  <si>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</si>
  <si>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</si>
  <si>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</si>
  <si>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</si>
  <si>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</si>
  <si>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</si>
  <si>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</si>
  <si>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</si>
  <si>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</si>
  <si>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</si>
  <si>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</si>
  <si>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</si>
  <si>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</si>
  <si>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</si>
  <si>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</si>
  <si>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</si>
  <si>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</si>
  <si>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</si>
  <si>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</si>
  <si>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</si>
  <si>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</si>
  <si>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</si>
  <si>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</si>
  <si>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</si>
  <si>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</si>
  <si>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</si>
  <si>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</si>
  <si>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</si>
  <si>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</si>
  <si>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</si>
  <si>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</si>
  <si>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</si>
  <si>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</si>
  <si>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</si>
  <si>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</si>
  <si>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</si>
  <si>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</si>
  <si>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</si>
  <si>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</si>
  <si>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</si>
  <si>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</si>
  <si>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</si>
  <si>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</si>
  <si>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</si>
  <si>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</si>
  <si>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</si>
  <si>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</si>
  <si>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</si>
  <si>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</si>
  <si>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</si>
  <si>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</si>
  <si>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</si>
  <si>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</si>
  <si>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</si>
  <si>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</si>
  <si>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</si>
  <si>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</si>
  <si>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</si>
  <si>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</si>
  <si>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</si>
  <si>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</si>
  <si>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</si>
  <si>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</si>
  <si>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</si>
  <si>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</si>
  <si>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</si>
  <si>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</si>
  <si>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</si>
  <si>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</si>
  <si>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</si>
  <si>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</si>
  <si>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</si>
  <si>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</si>
  <si>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</si>
  <si>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</si>
  <si>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</si>
  <si>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</si>
  <si>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</si>
  <si>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</si>
  <si>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</si>
  <si>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</si>
  <si>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</si>
  <si>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</si>
  <si>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</si>
  <si>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</si>
  <si>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</si>
  <si>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</si>
  <si>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</si>
  <si>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</si>
  <si>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</si>
  <si>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</si>
  <si>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</si>
  <si>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</si>
  <si>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</si>
  <si>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</si>
  <si>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</si>
  <si>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</si>
  <si>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</si>
  <si>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</si>
  <si>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</si>
  <si>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</si>
  <si>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</si>
  <si>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</si>
  <si>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</si>
  <si>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</si>
  <si>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</si>
  <si>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</si>
  <si>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</si>
  <si>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</si>
  <si>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</si>
  <si>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</si>
  <si>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</si>
  <si>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</si>
  <si>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</si>
  <si>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</si>
  <si>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</si>
  <si>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</si>
  <si>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</si>
  <si>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</si>
  <si>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</si>
  <si>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</si>
  <si>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</si>
  <si>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</si>
  <si>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</si>
  <si>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</si>
  <si>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</si>
  <si>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</si>
  <si>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</si>
  <si>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</si>
  <si>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</si>
  <si>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</si>
  <si>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</si>
  <si>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</si>
  <si>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</si>
  <si>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</si>
  <si>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</si>
  <si>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</si>
  <si>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</si>
  <si>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</si>
  <si>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</si>
  <si>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</si>
  <si>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</si>
  <si>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</si>
  <si>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</si>
  <si>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</si>
  <si>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</si>
  <si>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</si>
  <si>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</si>
  <si>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</si>
  <si>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</si>
  <si>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</si>
  <si>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</si>
  <si>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</si>
  <si>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</si>
  <si>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</si>
  <si>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</si>
  <si>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</si>
  <si>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</si>
  <si>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</si>
  <si>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</si>
  <si>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</si>
  <si>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</si>
  <si>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</si>
  <si>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</si>
  <si>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</si>
  <si>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</si>
  <si>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</si>
  <si>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</si>
  <si>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</si>
  <si>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</si>
  <si>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</si>
  <si>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</si>
  <si>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</si>
  <si>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</si>
  <si>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</si>
  <si>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</si>
  <si>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</si>
  <si>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</si>
  <si>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</si>
  <si>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</si>
  <si>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</si>
  <si>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</si>
  <si>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</si>
  <si>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</si>
  <si>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</si>
  <si>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</si>
  <si>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</si>
  <si>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</si>
  <si>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</si>
  <si>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</si>
  <si>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</si>
  <si>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</si>
  <si>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</si>
  <si>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</si>
  <si>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</si>
  <si>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</si>
  <si>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</si>
  <si>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</si>
  <si>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</si>
  <si>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</si>
  <si>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</si>
  <si>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</si>
  <si>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</si>
  <si>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</si>
  <si>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</si>
  <si>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</si>
  <si>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</si>
  <si>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</si>
  <si>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</si>
  <si>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</si>
  <si>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</si>
  <si>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</si>
  <si>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</si>
  <si>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</si>
  <si>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</si>
  <si>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</si>
  <si>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</si>
  <si>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</si>
  <si>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</si>
  <si>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</si>
  <si>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</si>
  <si>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</si>
  <si>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</si>
  <si>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</si>
  <si>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</si>
  <si>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</si>
  <si>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</si>
  <si>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</si>
  <si>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</si>
  <si>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</si>
  <si>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</si>
  <si>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</si>
  <si>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</si>
  <si>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</si>
  <si>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</si>
  <si>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</si>
  <si>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</si>
  <si>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</si>
  <si>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</si>
  <si>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</si>
  <si>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</si>
  <si>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</si>
  <si>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</si>
  <si>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</si>
  <si>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</si>
  <si>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</si>
  <si>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</si>
  <si>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</si>
  <si>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</si>
  <si>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</si>
  <si>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</si>
  <si>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</si>
  <si>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</si>
  <si>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</si>
  <si>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</si>
  <si>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</si>
  <si>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</si>
  <si>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</si>
  <si>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</si>
  <si>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</si>
  <si>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</si>
  <si>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</si>
  <si>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</si>
  <si>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</si>
  <si>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</si>
  <si>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</si>
  <si>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</si>
  <si>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</si>
  <si>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</si>
  <si>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</si>
  <si>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</si>
  <si>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</si>
  <si>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</si>
  <si>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</si>
  <si>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</si>
  <si>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</si>
  <si>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</si>
  <si>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</si>
  <si>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</si>
  <si>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</si>
  <si>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</si>
  <si>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</si>
  <si>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</si>
  <si>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</si>
  <si>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</si>
  <si>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</si>
  <si>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</si>
  <si>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</si>
  <si>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</si>
  <si>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</si>
  <si>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</si>
  <si>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</si>
  <si>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</si>
  <si>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</si>
  <si>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</si>
  <si>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</si>
  <si>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</si>
  <si>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</si>
  <si>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</si>
  <si>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</si>
  <si>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</si>
  <si>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</si>
  <si>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</si>
  <si>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</si>
  <si>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</si>
  <si>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</si>
  <si>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</si>
  <si>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</si>
  <si>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</si>
  <si>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</si>
  <si>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</si>
  <si>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</si>
  <si>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</si>
  <si>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</si>
  <si>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</si>
  <si>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</si>
  <si>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</si>
  <si>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</si>
  <si>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</si>
  <si>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</si>
  <si>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</si>
  <si>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</si>
  <si>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</si>
  <si>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</si>
  <si>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</si>
  <si>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</si>
  <si>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</si>
  <si>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</si>
  <si>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</si>
  <si>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</si>
  <si>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</si>
  <si>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</si>
  <si>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</si>
  <si>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</si>
  <si>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</si>
  <si>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</si>
  <si>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</si>
  <si>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</si>
  <si>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</si>
  <si>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</si>
  <si>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</si>
  <si>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</si>
  <si>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</si>
  <si>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</si>
  <si>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</si>
  <si>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</si>
  <si>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</si>
  <si>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</si>
  <si>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</si>
  <si>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</si>
  <si>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</si>
  <si>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</si>
  <si>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</si>
  <si>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</si>
  <si>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</si>
  <si>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</si>
  <si>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</si>
  <si>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</si>
  <si>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</si>
  <si>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</si>
  <si>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</si>
  <si>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</si>
  <si>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</si>
  <si>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</si>
  <si>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</si>
  <si>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</si>
  <si>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</si>
  <si>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</si>
  <si>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</si>
  <si>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</si>
  <si>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</si>
  <si>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</si>
  <si>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</si>
  <si>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</si>
  <si>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</si>
  <si>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</si>
  <si>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</si>
  <si>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</si>
  <si>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</si>
  <si>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</si>
  <si>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</si>
  <si>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</si>
  <si>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</si>
  <si>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</si>
  <si>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</si>
  <si>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さいたま市</t>
    <rPh sb="4" eb="5">
      <t>シ</t>
    </rPh>
    <phoneticPr fontId="6"/>
  </si>
  <si>
    <t>さいたま市</t>
    <rPh sb="4" eb="5">
      <t>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</si>
</sst>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2350" y="38103175"/>
              <a:ext cx="177800" cy="1803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2350" y="40855900"/>
              <a:ext cx="1778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2350" y="33686750"/>
              <a:ext cx="1778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2350" y="39712900"/>
              <a:ext cx="17780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2350" y="13677900"/>
              <a:ext cx="177800" cy="16343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2350" y="39942787"/>
              <a:ext cx="177800" cy="9131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2350" y="33604200"/>
              <a:ext cx="177800" cy="86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2350" y="22936200"/>
              <a:ext cx="177800" cy="2874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2350" y="25812750"/>
              <a:ext cx="17780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25500" y="28898850"/>
              <a:ext cx="177800" cy="26078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11325" y="267595"/>
          <a:ext cx="4527015" cy="12521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2350" y="40855900"/>
              <a:ext cx="177800" cy="532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3637200"/>
              <a:ext cx="21590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3637200"/>
              <a:ext cx="21590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144780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135</xdr:row>
          <xdr:rowOff>160020</xdr:rowOff>
        </xdr:from>
        <xdr:to>
          <xdr:col>2</xdr:col>
          <xdr:colOff>175260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30480</xdr:rowOff>
        </xdr:from>
        <xdr:to>
          <xdr:col>2</xdr:col>
          <xdr:colOff>175260</xdr:colOff>
          <xdr:row>137</xdr:row>
          <xdr:rowOff>312420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297180</xdr:rowOff>
        </xdr:from>
        <xdr:to>
          <xdr:col>2</xdr:col>
          <xdr:colOff>175260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695951" y="312682"/>
          <a:ext cx="7591301" cy="37343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78655" y="4202430"/>
              <a:ext cx="300990" cy="403860"/>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69130" y="4756785"/>
              <a:ext cx="300990" cy="716280"/>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69130" y="5617843"/>
              <a:ext cx="30099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25490" y="5617845"/>
          <a:ext cx="30099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25490" y="8952647"/>
              <a:ext cx="300990" cy="375285"/>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31</xdr:row>
          <xdr:rowOff>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69130" y="6478905"/>
              <a:ext cx="300990" cy="640080"/>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66990" y="8085873"/>
          <a:ext cx="311473" cy="71079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28261" y="4183380"/>
          <a:ext cx="300990" cy="42769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26144" y="4753277"/>
          <a:ext cx="30099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23404" y="6474239"/>
          <a:ext cx="30099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29114" y="8085545"/>
              <a:ext cx="216767" cy="694590"/>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69130" y="8084820"/>
          <a:ext cx="31051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25490" y="4183380"/>
              <a:ext cx="300990" cy="42672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25490" y="4763226"/>
          <a:ext cx="30099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25490" y="5617845"/>
              <a:ext cx="30099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25490" y="6478905"/>
          <a:ext cx="30099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67101" y="7254268"/>
          <a:ext cx="235564" cy="71291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67108" y="7252391"/>
              <a:ext cx="229138" cy="71471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25490" y="8084820"/>
          <a:ext cx="31051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77811" y="8083887"/>
              <a:ext cx="196438" cy="742817"/>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33882" y="7245055"/>
              <a:ext cx="300992" cy="712885"/>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434788" y="492924"/>
          <a:ext cx="7991987" cy="318278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25490" y="4766310"/>
              <a:ext cx="30099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25490" y="6478905"/>
              <a:ext cx="30099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78655" y="4202430"/>
              <a:ext cx="300990" cy="40767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469130" y="4756785"/>
              <a:ext cx="300990" cy="714375"/>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469130" y="5617843"/>
              <a:ext cx="300990" cy="698090"/>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25490" y="8952647"/>
              <a:ext cx="300990" cy="375285"/>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469130" y="6478905"/>
              <a:ext cx="300990" cy="638175"/>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60960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29114" y="8085545"/>
              <a:ext cx="216767" cy="694590"/>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25490" y="4183380"/>
              <a:ext cx="300990" cy="42672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25490" y="4763226"/>
              <a:ext cx="30099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25490" y="5617845"/>
              <a:ext cx="30099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25490" y="6478905"/>
              <a:ext cx="30099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467108" y="7250486"/>
              <a:ext cx="229138" cy="716619"/>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477811" y="8083887"/>
              <a:ext cx="196438" cy="742817"/>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33882" y="7245055"/>
              <a:ext cx="300992" cy="712885"/>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372600" y="472440"/>
          <a:ext cx="8010745" cy="3219723"/>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478655" y="4202430"/>
              <a:ext cx="300990" cy="40767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469130" y="4756785"/>
              <a:ext cx="300990" cy="714375"/>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469130" y="5617843"/>
              <a:ext cx="300990" cy="698090"/>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25490" y="8952647"/>
              <a:ext cx="300990" cy="375285"/>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469130" y="6478905"/>
              <a:ext cx="300990" cy="638175"/>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29114" y="8085545"/>
              <a:ext cx="216767" cy="694590"/>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25490" y="4183380"/>
              <a:ext cx="300990" cy="42672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25490" y="4763226"/>
              <a:ext cx="30099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25490" y="5617845"/>
              <a:ext cx="30099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25490" y="6478905"/>
              <a:ext cx="30099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467108" y="7250486"/>
              <a:ext cx="229138" cy="716619"/>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477811" y="8083887"/>
              <a:ext cx="196438" cy="742817"/>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33882" y="7245055"/>
              <a:ext cx="300992" cy="712885"/>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478655" y="4202430"/>
              <a:ext cx="300990" cy="40767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469130" y="4756785"/>
              <a:ext cx="300990" cy="714375"/>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469130" y="5617843"/>
              <a:ext cx="300990" cy="698090"/>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25490" y="8952647"/>
              <a:ext cx="300990" cy="375285"/>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469130" y="6478905"/>
              <a:ext cx="300990" cy="638175"/>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29114" y="8085545"/>
              <a:ext cx="216767" cy="694590"/>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25490" y="4183380"/>
              <a:ext cx="300990" cy="42672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25490" y="4763226"/>
              <a:ext cx="30099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25490" y="5617845"/>
              <a:ext cx="30099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25490" y="6478905"/>
              <a:ext cx="30099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467108" y="7250486"/>
              <a:ext cx="229138" cy="716619"/>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477811" y="8083887"/>
              <a:ext cx="196438" cy="742817"/>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33882" y="7245055"/>
              <a:ext cx="300992" cy="712885"/>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478655" y="4202430"/>
              <a:ext cx="300990" cy="40767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469130" y="4756785"/>
              <a:ext cx="300990" cy="714375"/>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69130" y="5617843"/>
              <a:ext cx="300990" cy="698090"/>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25490" y="56178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25490" y="8952647"/>
              <a:ext cx="300990" cy="375285"/>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469130" y="6478905"/>
              <a:ext cx="300990" cy="638175"/>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466990" y="808587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28261" y="41833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26144" y="47532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23404" y="6474239"/>
          <a:ext cx="30099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29114" y="8085545"/>
              <a:ext cx="216767" cy="694590"/>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469130" y="808482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25490" y="4183380"/>
              <a:ext cx="300990" cy="42672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25490" y="4763226"/>
              <a:ext cx="30099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25490" y="5617845"/>
              <a:ext cx="30099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25490" y="6478905"/>
              <a:ext cx="30099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33023"/>
              <a:ext cx="0" cy="0"/>
              <a:chOff x="-34414" y="17330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467101" y="7250458"/>
          <a:ext cx="23556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467108" y="7250486"/>
              <a:ext cx="229138" cy="716619"/>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25490" y="8084820"/>
          <a:ext cx="31051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469130" y="808482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477811" y="8083887"/>
              <a:ext cx="196438" cy="742817"/>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33882" y="7245055"/>
              <a:ext cx="300992" cy="712885"/>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372600" y="472440"/>
          <a:ext cx="8010745" cy="3219723"/>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4"/>
              <a:ext cx="304800" cy="714379"/>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6"/>
              <a:ext cx="304800" cy="698091"/>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9"/>
              <a:ext cx="304800" cy="371486"/>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9"/>
              <a:ext cx="304800" cy="638177"/>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1" y="8154120"/>
              <a:ext cx="220581" cy="694583"/>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57"/>
              <a:ext cx="200248" cy="744721"/>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4"/>
              <a:ext cx="304800" cy="714379"/>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6"/>
              <a:ext cx="304800" cy="698091"/>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9"/>
              <a:ext cx="304800" cy="371486"/>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9"/>
              <a:ext cx="304800" cy="638177"/>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1" y="8154120"/>
              <a:ext cx="220581" cy="694583"/>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57"/>
              <a:ext cx="200248" cy="744721"/>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4"/>
              <a:ext cx="304800" cy="714379"/>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6"/>
              <a:ext cx="304800" cy="698091"/>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9"/>
              <a:ext cx="304800" cy="371486"/>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9"/>
              <a:ext cx="304800" cy="638177"/>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1" y="8154120"/>
              <a:ext cx="220581" cy="694583"/>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57"/>
              <a:ext cx="200248" cy="744721"/>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4"/>
              <a:ext cx="304800" cy="714379"/>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6"/>
              <a:ext cx="304800" cy="698091"/>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9"/>
              <a:ext cx="304800" cy="371486"/>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121920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99060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9"/>
              <a:ext cx="304800" cy="638177"/>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38100</xdr:colOff>
          <xdr:row>34</xdr:row>
          <xdr:rowOff>60960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83820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68580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38100</xdr:colOff>
          <xdr:row>23</xdr:row>
          <xdr:rowOff>83820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1" y="8154120"/>
              <a:ext cx="220581" cy="694583"/>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57"/>
              <a:ext cx="200248" cy="744721"/>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4"/>
              <a:ext cx="304800" cy="714377"/>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5"/>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5"/>
              <a:ext cx="304800" cy="371461"/>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19</xdr:row>
          <xdr:rowOff>114300</xdr:rowOff>
        </xdr:from>
        <xdr:to>
          <xdr:col>29</xdr:col>
          <xdr:colOff>83820</xdr:colOff>
          <xdr:row>22</xdr:row>
          <xdr:rowOff>99060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137160</xdr:rowOff>
        </xdr:from>
        <xdr:to>
          <xdr:col>30</xdr:col>
          <xdr:colOff>60960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45</xdr:row>
          <xdr:rowOff>106680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30480</xdr:colOff>
          <xdr:row>34</xdr:row>
          <xdr:rowOff>121920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7620</xdr:rowOff>
        </xdr:from>
        <xdr:to>
          <xdr:col>38</xdr:col>
          <xdr:colOff>83820</xdr:colOff>
          <xdr:row>38</xdr:row>
          <xdr:rowOff>83820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42</xdr:row>
          <xdr:rowOff>83820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38100</xdr:rowOff>
        </xdr:from>
        <xdr:to>
          <xdr:col>38</xdr:col>
          <xdr:colOff>60960</xdr:colOff>
          <xdr:row>46</xdr:row>
          <xdr:rowOff>68580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121920</xdr:rowOff>
        </xdr:from>
        <xdr:to>
          <xdr:col>30</xdr:col>
          <xdr:colOff>45720</xdr:colOff>
          <xdr:row>23</xdr:row>
          <xdr:rowOff>83820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6" y="8154128"/>
              <a:ext cx="220559" cy="694572"/>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120" zoomScaleNormal="120" zoomScaleSheetLayoutView="120" zoomScalePageLayoutView="64" workbookViewId="0"/>
  </sheetViews>
  <sheetFormatPr defaultColWidth="9" defaultRowHeight="13.2"/>
  <cols>
    <col min="1" max="1" width="2.09765625" style="258" customWidth="1"/>
    <col min="2" max="2" width="3.09765625" style="258" customWidth="1"/>
    <col min="3" max="7" width="2.59765625" style="258" customWidth="1"/>
    <col min="8" max="27" width="2.5" style="258" customWidth="1"/>
    <col min="28" max="28" width="3.5" style="258" customWidth="1"/>
    <col min="29" max="36" width="2.5" style="258" customWidth="1"/>
    <col min="37" max="37" width="2.8984375" style="258" customWidth="1"/>
    <col min="38" max="38" width="2.5" style="258" customWidth="1"/>
    <col min="39" max="39" width="6.8984375" style="258" customWidth="1"/>
    <col min="40" max="43" width="5.3984375" style="258" customWidth="1"/>
    <col min="44" max="44" width="7.3984375" style="258" customWidth="1"/>
    <col min="45" max="52" width="5.3984375" style="258" customWidth="1"/>
    <col min="53" max="55" width="5.5" style="258" customWidth="1"/>
    <col min="56" max="56" width="5.8984375" style="258" customWidth="1"/>
    <col min="57" max="57" width="6" style="258" customWidth="1"/>
    <col min="58" max="58" width="5.59765625" style="258" customWidth="1"/>
    <col min="59" max="67" width="4.09765625" style="258" customWidth="1"/>
    <col min="68" max="69" width="9" style="258"/>
    <col min="70" max="70" width="9" style="258" customWidth="1"/>
    <col min="71" max="16384" width="9" style="258"/>
  </cols>
  <sheetData>
    <row r="1" spans="1:39" ht="18.75" customHeight="1">
      <c r="A1" s="256"/>
      <c r="B1" s="257" t="s">
        <v>2374</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2437</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2375</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2375</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2376</v>
      </c>
      <c r="I8" s="968">
        <v>100</v>
      </c>
      <c r="J8" s="968"/>
      <c r="K8" s="268" t="s">
        <v>2384</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2377</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2378</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2379</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2380</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2381</v>
      </c>
      <c r="M13" s="567"/>
      <c r="N13" s="567"/>
      <c r="O13" s="567"/>
      <c r="P13" s="567"/>
      <c r="Q13" s="567"/>
      <c r="R13" s="567"/>
      <c r="S13" s="567"/>
      <c r="T13" s="567"/>
      <c r="U13" s="568"/>
      <c r="V13" s="569" t="s">
        <v>2382</v>
      </c>
      <c r="W13" s="570"/>
      <c r="X13" s="570"/>
      <c r="Y13" s="565"/>
      <c r="Z13" s="566" t="s">
        <v>2383</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15602240</v>
      </c>
      <c r="R18" s="975"/>
      <c r="S18" s="975"/>
      <c r="T18" s="975"/>
      <c r="U18" s="975"/>
      <c r="V18" s="976"/>
      <c r="W18" s="277" t="s">
        <v>2420</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7172796</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13402240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2328</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4972796</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2329</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2330</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2394</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2331</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2332</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2333</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5255715</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2334</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2335</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2336</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2337</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2338</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2339</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2340</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2341</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4">
      <c r="A77" s="291"/>
      <c r="B77" s="291"/>
      <c r="C77" s="329" t="s">
        <v>2342</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2343</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228326</v>
      </c>
      <c r="V79" s="709"/>
      <c r="W79" s="709"/>
      <c r="X79" s="709"/>
      <c r="Y79" s="709"/>
      <c r="Z79" s="357" t="s">
        <v>36</v>
      </c>
      <c r="AA79" s="275" t="s">
        <v>43</v>
      </c>
      <c r="AB79" s="589" t="s">
        <v>2421</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2421</v>
      </c>
      <c r="AJ82" s="322"/>
      <c r="AK82" s="256"/>
      <c r="AL82" s="322"/>
      <c r="AM82" s="735" t="s">
        <v>2344</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2345</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2421</v>
      </c>
      <c r="AJ87" s="322"/>
      <c r="AK87" s="322"/>
      <c r="AL87" s="322"/>
      <c r="AM87" s="735" t="s">
        <v>2346</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2347</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3.8"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3.8"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2348</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2349</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2350</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2351</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2352</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2353</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2354</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2369</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2371</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2370</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2355</v>
      </c>
      <c r="C131" s="850"/>
      <c r="D131" s="850"/>
      <c r="E131" s="850"/>
      <c r="F131" s="850"/>
      <c r="G131" s="850"/>
      <c r="H131" s="850"/>
      <c r="I131" s="850"/>
      <c r="J131" s="850"/>
      <c r="K131" s="850"/>
      <c r="L131" s="550" t="s">
        <v>2369</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2371</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2370</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3.8"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2356</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2357</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2358</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2359</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3.8" thickBot="1">
      <c r="A142" s="256"/>
      <c r="B142" s="380" t="s">
        <v>2360</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2372</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2373</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2393</v>
      </c>
      <c r="AL204" s="256"/>
      <c r="AM204" s="258"/>
    </row>
    <row r="205" spans="1:59" ht="17.25" customHeight="1">
      <c r="A205" s="256"/>
      <c r="B205" s="514" t="s">
        <v>32</v>
      </c>
      <c r="C205" s="515" t="s">
        <v>2361</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2362</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2363</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220980</xdr:colOff>
                    <xdr:row>134</xdr:row>
                    <xdr:rowOff>144780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220980</xdr:colOff>
                    <xdr:row>135</xdr:row>
                    <xdr:rowOff>160020</xdr:rowOff>
                  </from>
                  <to>
                    <xdr:col>2</xdr:col>
                    <xdr:colOff>175260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220980</xdr:colOff>
                    <xdr:row>137</xdr:row>
                    <xdr:rowOff>30480</xdr:rowOff>
                  </from>
                  <to>
                    <xdr:col>2</xdr:col>
                    <xdr:colOff>175260</xdr:colOff>
                    <xdr:row>137</xdr:row>
                    <xdr:rowOff>312420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220980</xdr:colOff>
                    <xdr:row>137</xdr:row>
                    <xdr:rowOff>297180</xdr:rowOff>
                  </from>
                  <to>
                    <xdr:col>2</xdr:col>
                    <xdr:colOff>175260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48" width="2.59765625" style="171" customWidth="1"/>
    <col min="49"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2291</v>
      </c>
      <c r="M1" s="173"/>
      <c r="N1" s="1058" t="s">
        <v>2290</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さいたま市</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2392</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f>IF(OR(OR(G49="処遇加算Ⅰ",G49="処遇加算Ⅱ"),OR(AS48="処遇加算Ⅰ",AS48="処遇加算Ⅱ")),1,"")</f>
        <v>1</v>
      </c>
      <c r="CJ4" s="980"/>
    </row>
    <row r="5" spans="1:88" ht="33" customHeight="1">
      <c r="B5" s="1083">
        <v>1334567890</v>
      </c>
      <c r="C5" s="1083"/>
      <c r="D5" s="1083"/>
      <c r="E5" s="1083"/>
      <c r="F5" s="1083"/>
      <c r="G5" s="1084" t="s">
        <v>2436</v>
      </c>
      <c r="H5" s="1084"/>
      <c r="I5" s="1084"/>
      <c r="J5" s="1085" t="s">
        <v>352</v>
      </c>
      <c r="K5" s="1085"/>
      <c r="L5" s="1085"/>
      <c r="M5" s="1086" t="s">
        <v>414</v>
      </c>
      <c r="N5" s="1086"/>
      <c r="O5" s="1086"/>
      <c r="P5" s="1087">
        <f>IF(Y5="","",IFERROR(INDEX(【参考】数式用3!$G$3:$I$451,MATCH(M5,【参考】数式用3!$F$3:$F$451,0),MATCH(VLOOKUP(Y5,【参考】数式用3!$J$2:$K$26,2,FALSE),【参考】数式用3!$G$2:$I$2,0)),10))</f>
        <v>11.05</v>
      </c>
      <c r="Q5" s="1088"/>
      <c r="R5" s="1088"/>
      <c r="S5" s="1089" t="s">
        <v>7</v>
      </c>
      <c r="T5" s="1090"/>
      <c r="U5" s="1090"/>
      <c r="V5" s="1090"/>
      <c r="W5" s="1090"/>
      <c r="X5" s="1091"/>
      <c r="Y5" s="1070" t="s">
        <v>260</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2385</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2387</v>
      </c>
      <c r="CF8" s="1169"/>
      <c r="CG8" s="1169"/>
      <c r="CH8" s="1169"/>
      <c r="CI8" s="979" t="str">
        <f>IF(AND(AP62=1,AL41=""),1,"")</f>
        <v/>
      </c>
      <c r="CJ8" s="980"/>
    </row>
    <row r="9" spans="1:88" ht="26.25" customHeight="1">
      <c r="B9" s="1097" t="s">
        <v>9</v>
      </c>
      <c r="C9" s="1098"/>
      <c r="D9" s="1098"/>
      <c r="E9" s="1098"/>
      <c r="F9" s="1099"/>
      <c r="G9" s="1100" t="s">
        <v>10</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203" t="s">
        <v>2282</v>
      </c>
      <c r="F15" s="147">
        <v>4</v>
      </c>
      <c r="G15" s="203" t="s">
        <v>2283</v>
      </c>
      <c r="H15" s="1116" t="s">
        <v>2284</v>
      </c>
      <c r="I15" s="1116"/>
      <c r="J15" s="1129"/>
      <c r="K15" s="147">
        <v>7</v>
      </c>
      <c r="L15" s="203" t="s">
        <v>2282</v>
      </c>
      <c r="M15" s="147">
        <v>3</v>
      </c>
      <c r="N15" s="203" t="s">
        <v>2283</v>
      </c>
      <c r="O15" s="203" t="s">
        <v>2285</v>
      </c>
      <c r="P15" s="204">
        <f>(K15*12+M15)-(D15*12+F15)+1</f>
        <v>12</v>
      </c>
      <c r="Q15" s="1116" t="s">
        <v>2286</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2368</v>
      </c>
      <c r="AD37" s="982"/>
      <c r="AE37" s="982"/>
      <c r="AF37" s="982"/>
      <c r="AG37" s="983">
        <v>1</v>
      </c>
      <c r="AH37" s="984"/>
      <c r="AI37" s="998"/>
      <c r="AJ37" s="999"/>
      <c r="AK37" s="981" t="s">
        <v>2368</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2223</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2293</v>
      </c>
      <c r="C51" s="1151"/>
      <c r="D51" s="1151"/>
      <c r="E51" s="1151"/>
      <c r="F51" s="1152"/>
      <c r="G51" s="1023">
        <f>IFERROR(ROUNDDOWN(ROUND(AM5*G50,0)*P5,0)*H53,"")</f>
        <v>560124</v>
      </c>
      <c r="H51" s="1023"/>
      <c r="I51" s="1023"/>
      <c r="J51" s="1023"/>
      <c r="K51" s="148" t="s">
        <v>2288</v>
      </c>
      <c r="L51" s="1022">
        <f>IFERROR(ROUNDDOWN(ROUND(AM5*L50,0)*P5,0)*H53,"")</f>
        <v>171716</v>
      </c>
      <c r="M51" s="1023"/>
      <c r="N51" s="1023"/>
      <c r="O51" s="1023"/>
      <c r="P51" s="148" t="s">
        <v>2288</v>
      </c>
      <c r="Q51" s="1022">
        <f>IFERROR(ROUNDDOWN(ROUND(AM5*Q50,0)*P5,0)*H53,"")</f>
        <v>98124</v>
      </c>
      <c r="R51" s="1023"/>
      <c r="S51" s="1023"/>
      <c r="T51" s="1023"/>
      <c r="U51" s="149" t="s">
        <v>2288</v>
      </c>
      <c r="V51" s="1130">
        <f>IFERROR(SUM(G51,L51,Q51),"")</f>
        <v>829964</v>
      </c>
      <c r="W51" s="1131"/>
      <c r="X51" s="1131"/>
      <c r="Y51" s="1131"/>
      <c r="Z51" s="150" t="s">
        <v>2288</v>
      </c>
      <c r="AB51" s="151"/>
      <c r="AC51" s="1022">
        <f>IFERROR(ROUNDDOWN(ROUND(AM5*AC50,0)*P5,0)*AD53,"")</f>
        <v>4579120</v>
      </c>
      <c r="AD51" s="1023"/>
      <c r="AE51" s="1023"/>
      <c r="AF51" s="1023"/>
      <c r="AG51" s="1023"/>
      <c r="AH51" s="149" t="s">
        <v>2288</v>
      </c>
      <c r="AS51" s="1010">
        <f>IFERROR(ROUNDDOWN(ROUND(AM5*(G50-B10),0)*P5,0)*H53,"")</f>
        <v>0</v>
      </c>
      <c r="AT51" s="1010"/>
      <c r="AU51" s="1010"/>
      <c r="AV51" s="1010"/>
      <c r="AW51" s="1010">
        <f>IFERROR(ROUNDDOWN(ROUND(AM5*(L50-G10),0)*P5,0)*H53,"")</f>
        <v>0</v>
      </c>
      <c r="AX51" s="1010"/>
      <c r="AY51" s="1010"/>
      <c r="AZ51" s="1010"/>
      <c r="BA51" s="1010">
        <f>IFERROR(ROUNDDOWN(ROUND(AM5*(Q50-L10),0)*P5,0)*H53,"")</f>
        <v>98124</v>
      </c>
      <c r="BB51" s="1010"/>
      <c r="BC51" s="1010"/>
      <c r="BD51" s="1010"/>
      <c r="BE51" s="1010">
        <f>IFERROR(ROUNDDOWN(ROUND(AM5*(AC50-Q10),0)*P5,0)*AD53,"")</f>
        <v>919910</v>
      </c>
      <c r="BF51" s="1010"/>
      <c r="BG51" s="1010"/>
      <c r="BH51" s="1010"/>
      <c r="BI51" s="1010">
        <f>SUM(AS51:BH51)</f>
        <v>1018034</v>
      </c>
      <c r="BJ51" s="1010"/>
      <c r="BK51" s="1010"/>
      <c r="BL51" s="1010"/>
      <c r="BM51" s="241"/>
      <c r="BN51" s="1010">
        <f>IFERROR(ROUNDDOWN(ROUNDDOWN(ROUND(AM5*(VLOOKUP(Y5,【参考】数式用!$A$5:$AB$27,14,FALSE)),0)*P5,0)*AD53*0.5,0),"")</f>
        <v>1482080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(280,062円/月)</v>
      </c>
      <c r="H52" s="1021"/>
      <c r="I52" s="1021"/>
      <c r="J52" s="1021"/>
      <c r="K52" s="1021"/>
      <c r="L52" s="1021" t="str">
        <f>IFERROR("("&amp;TEXT(L51/H53,"#,##0円")&amp;"/月)","")</f>
        <v>(85,858円/月)</v>
      </c>
      <c r="M52" s="1021"/>
      <c r="N52" s="1021"/>
      <c r="O52" s="1021"/>
      <c r="P52" s="1021"/>
      <c r="Q52" s="1021" t="str">
        <f>IFERROR("("&amp;TEXT(Q51/H53,"#,##0円")&amp;"/月)","")</f>
        <v>(49,062円/月)</v>
      </c>
      <c r="R52" s="1021"/>
      <c r="S52" s="1021"/>
      <c r="T52" s="1021"/>
      <c r="U52" s="1021"/>
      <c r="V52" s="1021" t="str">
        <f>IFERROR("("&amp;TEXT(V51/H53,"#,##0円")&amp;"/月)","")</f>
        <v>(414,982円/月)</v>
      </c>
      <c r="W52" s="1021"/>
      <c r="X52" s="1021"/>
      <c r="Y52" s="1021"/>
      <c r="Z52" s="1021"/>
      <c r="AB52" s="151"/>
      <c r="AC52" s="1024" t="str">
        <f>IFERROR("("&amp;TEXT(AC51/AD53,"#,##0円")&amp;"/月)","")</f>
        <v>(457,912円/月)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6" ht="15.9"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SUM('別紙様式6-2 事業所個票１'!BU51)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144780</xdr:colOff>
                    <xdr:row>21</xdr:row>
                    <xdr:rowOff>15240</xdr:rowOff>
                  </from>
                  <to>
                    <xdr:col>29</xdr:col>
                    <xdr:colOff>121920</xdr:colOff>
                    <xdr:row>21</xdr:row>
                    <xdr:rowOff>213360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137160</xdr:colOff>
                    <xdr:row>33</xdr:row>
                    <xdr:rowOff>15240</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129540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9" sqref="BA49"/>
    </sheetView>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2291</v>
      </c>
      <c r="M1" s="173"/>
      <c r="N1" s="1058" t="s">
        <v>2422</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f>IF(AND(L9="ベア加算",Q49="ベア加算"),1,"")</f>
        <v>1</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f>IF(OR(OR(G49="処遇加算Ⅰ",G49="処遇加算Ⅱ"),OR(AS48="処遇加算Ⅰ",AS48="処遇加算Ⅱ")),1,"")</f>
        <v>1</v>
      </c>
      <c r="CJ4" s="980"/>
    </row>
    <row r="5" spans="1:88" ht="33" customHeight="1">
      <c r="B5" s="1083">
        <v>1334567891</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2430</v>
      </c>
      <c r="T5" s="1090"/>
      <c r="U5" s="1090"/>
      <c r="V5" s="1090"/>
      <c r="W5" s="1090"/>
      <c r="X5" s="1091"/>
      <c r="Y5" s="1070" t="s">
        <v>281</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2385</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2387</v>
      </c>
      <c r="CF8" s="1169"/>
      <c r="CG8" s="1169"/>
      <c r="CH8" s="1169"/>
      <c r="CI8" s="979" t="str">
        <f>IF(AND(AP62=1,AL41=""),1,"")</f>
        <v/>
      </c>
      <c r="CJ8" s="980"/>
    </row>
    <row r="9" spans="1:88" ht="26.25" customHeight="1">
      <c r="B9" s="1097" t="s">
        <v>267</v>
      </c>
      <c r="C9" s="1098"/>
      <c r="D9" s="1098"/>
      <c r="E9" s="1098"/>
      <c r="F9" s="1099"/>
      <c r="G9" s="1100" t="s">
        <v>13</v>
      </c>
      <c r="H9" s="1101"/>
      <c r="I9" s="1101"/>
      <c r="J9" s="1101"/>
      <c r="K9" s="1102"/>
      <c r="L9" s="1103" t="s">
        <v>15</v>
      </c>
      <c r="M9" s="1104"/>
      <c r="N9" s="1104"/>
      <c r="O9" s="1104"/>
      <c r="P9" s="1105"/>
      <c r="Q9" s="1092" t="s">
        <v>2200</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147">
        <v>4</v>
      </c>
      <c r="G15" s="530" t="s">
        <v>2283</v>
      </c>
      <c r="H15" s="1116" t="s">
        <v>2284</v>
      </c>
      <c r="I15" s="1116"/>
      <c r="J15" s="1129"/>
      <c r="K15" s="147">
        <v>7</v>
      </c>
      <c r="L15" s="530" t="s">
        <v>2282</v>
      </c>
      <c r="M15" s="147">
        <v>3</v>
      </c>
      <c r="N15" s="530" t="s">
        <v>2283</v>
      </c>
      <c r="O15" s="530" t="s">
        <v>2285</v>
      </c>
      <c r="P15" s="204">
        <f>(K15*12+M15)-(D15*12+F15)+1</f>
        <v>12</v>
      </c>
      <c r="Q15" s="1116" t="s">
        <v>2286</v>
      </c>
      <c r="R15" s="1116"/>
      <c r="S15" s="205" t="s">
        <v>74</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2368</v>
      </c>
      <c r="AD37" s="982"/>
      <c r="AE37" s="982"/>
      <c r="AF37" s="982"/>
      <c r="AG37" s="983">
        <v>1</v>
      </c>
      <c r="AH37" s="984"/>
      <c r="AI37" s="998"/>
      <c r="AJ37" s="999"/>
      <c r="AK37" s="981" t="s">
        <v>2368</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t="s">
        <v>2270</v>
      </c>
      <c r="AE41" s="1028"/>
      <c r="AF41" s="1028"/>
      <c r="AG41" s="1028"/>
      <c r="AH41" s="1029"/>
      <c r="AI41" s="998"/>
      <c r="AJ41" s="999"/>
      <c r="AK41" s="234" t="s">
        <v>90</v>
      </c>
      <c r="AL41" s="1027" t="s">
        <v>2270</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2293</v>
      </c>
      <c r="C51" s="1151"/>
      <c r="D51" s="1151"/>
      <c r="E51" s="1151"/>
      <c r="F51" s="1152"/>
      <c r="G51" s="1023">
        <f>IFERROR(ROUNDDOWN(ROUND(AM5*G50,0)*P5,0)*H53,"")</f>
        <v>392290</v>
      </c>
      <c r="H51" s="1023"/>
      <c r="I51" s="1023"/>
      <c r="J51" s="1023"/>
      <c r="K51" s="148" t="s">
        <v>2288</v>
      </c>
      <c r="L51" s="1022">
        <f>IFERROR(ROUNDDOWN(ROUND(AM5*L50,0)*P5,0)*H53,"")</f>
        <v>66490</v>
      </c>
      <c r="M51" s="1023"/>
      <c r="N51" s="1023"/>
      <c r="O51" s="1023"/>
      <c r="P51" s="148" t="s">
        <v>2288</v>
      </c>
      <c r="Q51" s="1022">
        <f>IFERROR(ROUNDDOWN(ROUND(AM5*Q50,0)*P5,0)*H53,"")</f>
        <v>73138</v>
      </c>
      <c r="R51" s="1023"/>
      <c r="S51" s="1023"/>
      <c r="T51" s="1023"/>
      <c r="U51" s="149" t="s">
        <v>2288</v>
      </c>
      <c r="V51" s="1130">
        <f>IFERROR(SUM(G51,L51,Q51),"")</f>
        <v>531918</v>
      </c>
      <c r="W51" s="1131"/>
      <c r="X51" s="1131"/>
      <c r="Y51" s="1131"/>
      <c r="Z51" s="150" t="s">
        <v>2288</v>
      </c>
      <c r="AB51" s="151"/>
      <c r="AC51" s="1022">
        <f>IFERROR(ROUNDDOWN(ROUND(AM5*AC50,0)*P5,0)*AD53,"")</f>
        <v>2992050</v>
      </c>
      <c r="AD51" s="1023"/>
      <c r="AE51" s="1023"/>
      <c r="AF51" s="1023"/>
      <c r="AG51" s="1023"/>
      <c r="AH51" s="149" t="s">
        <v>2288</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51"/>
      <c r="AC52" s="1024" t="str">
        <f>IFERROR("("&amp;TEXT(AC51/AD53,"#,##0円")&amp;"/月)","")</f>
        <v>(299,205円/月)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6" ht="15.9"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SUM(事業所個票２!BU51)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22860</xdr:colOff>
                    <xdr:row>30</xdr:row>
                    <xdr:rowOff>114300</xdr:rowOff>
                  </from>
                  <to>
                    <xdr:col>39</xdr:col>
                    <xdr:colOff>45720</xdr:colOff>
                    <xdr:row>34</xdr:row>
                    <xdr:rowOff>60960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9" sqref="BA49"/>
    </sheetView>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2291</v>
      </c>
      <c r="M1" s="173"/>
      <c r="N1" s="1058" t="s">
        <v>2431</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f>IF(OR(OR(G49="処遇加算Ⅰ",G49="処遇加算Ⅱ"),OR(AS48="処遇加算Ⅰ",AS48="処遇加算Ⅱ")),1,"")</f>
        <v>1</v>
      </c>
      <c r="CJ4" s="980"/>
    </row>
    <row r="5" spans="1:88" ht="33" customHeight="1">
      <c r="B5" s="1083">
        <v>1334567892</v>
      </c>
      <c r="C5" s="1083"/>
      <c r="D5" s="1083"/>
      <c r="E5" s="1083"/>
      <c r="F5" s="1083"/>
      <c r="G5" s="1084" t="s">
        <v>2435</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2434</v>
      </c>
      <c r="T5" s="1090"/>
      <c r="U5" s="1090"/>
      <c r="V5" s="1090"/>
      <c r="W5" s="1090"/>
      <c r="X5" s="1091"/>
      <c r="Y5" s="1070" t="s">
        <v>284</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2385</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533">
        <v>10</v>
      </c>
      <c r="G15" s="530" t="s">
        <v>2283</v>
      </c>
      <c r="H15" s="1116" t="s">
        <v>2284</v>
      </c>
      <c r="I15" s="1116"/>
      <c r="J15" s="1129"/>
      <c r="K15" s="147">
        <v>7</v>
      </c>
      <c r="L15" s="530" t="s">
        <v>2282</v>
      </c>
      <c r="M15" s="147">
        <v>3</v>
      </c>
      <c r="N15" s="530" t="s">
        <v>2283</v>
      </c>
      <c r="O15" s="530" t="s">
        <v>2285</v>
      </c>
      <c r="P15" s="204">
        <f>(K15*12+M15)-(D15*12+F15)+1</f>
        <v>6</v>
      </c>
      <c r="Q15" s="1116" t="s">
        <v>2286</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2368</v>
      </c>
      <c r="AD37" s="982"/>
      <c r="AE37" s="982"/>
      <c r="AF37" s="982"/>
      <c r="AG37" s="983">
        <v>1</v>
      </c>
      <c r="AH37" s="984"/>
      <c r="AI37" s="998"/>
      <c r="AJ37" s="999"/>
      <c r="AK37" s="981" t="s">
        <v>2368</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t="s">
        <v>2270</v>
      </c>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2293</v>
      </c>
      <c r="C51" s="1151"/>
      <c r="D51" s="1151"/>
      <c r="E51" s="1151"/>
      <c r="F51" s="1152"/>
      <c r="G51" s="1023" t="str">
        <f>IFERROR(ROUNDDOWN(ROUND(AM5*G50,0)*P5,0)*H53,"")</f>
        <v/>
      </c>
      <c r="H51" s="1023"/>
      <c r="I51" s="1023"/>
      <c r="J51" s="1023"/>
      <c r="K51" s="148" t="s">
        <v>2288</v>
      </c>
      <c r="L51" s="1022" t="str">
        <f>IFERROR(ROUNDDOWN(ROUND(AM5*L50,0)*P5,0)*H53,"")</f>
        <v/>
      </c>
      <c r="M51" s="1023"/>
      <c r="N51" s="1023"/>
      <c r="O51" s="1023"/>
      <c r="P51" s="148" t="s">
        <v>2288</v>
      </c>
      <c r="Q51" s="1022" t="str">
        <f>IFERROR(ROUNDDOWN(ROUND(AM5*Q50,0)*P5,0)*H53,"")</f>
        <v/>
      </c>
      <c r="R51" s="1023"/>
      <c r="S51" s="1023"/>
      <c r="T51" s="1023"/>
      <c r="U51" s="149" t="s">
        <v>2288</v>
      </c>
      <c r="V51" s="1130">
        <f>IFERROR(SUM(G51,L51,Q51),"")</f>
        <v>0</v>
      </c>
      <c r="W51" s="1131"/>
      <c r="X51" s="1131"/>
      <c r="Y51" s="1131"/>
      <c r="Z51" s="150" t="s">
        <v>2288</v>
      </c>
      <c r="AB51" s="151"/>
      <c r="AC51" s="1022">
        <f>IFERROR(ROUNDDOWN(ROUND(AM5*AC50,0)*P5,0)*AD53,"")</f>
        <v>1912950</v>
      </c>
      <c r="AD51" s="1023"/>
      <c r="AE51" s="1023"/>
      <c r="AF51" s="1023"/>
      <c r="AG51" s="1023"/>
      <c r="AH51" s="149" t="s">
        <v>2288</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(318,825円/月)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2289</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2419</v>
      </c>
      <c r="AT56" s="1011"/>
      <c r="AU56" s="1011"/>
      <c r="AV56" s="1011"/>
      <c r="AW56" s="1011" t="s">
        <v>2418</v>
      </c>
      <c r="AX56" s="1011"/>
      <c r="AY56" s="1011"/>
      <c r="AZ56" s="1011"/>
    </row>
    <row r="57" spans="2:86" ht="15.9"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SUM(事業所個票３!BU51)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9" sqref="BA49"/>
    </sheetView>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2291</v>
      </c>
      <c r="M1" s="173"/>
      <c r="N1" s="1058" t="s">
        <v>2423</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f>IF(OR(OR(G49="処遇加算Ⅰ",G49="処遇加算Ⅱ"),OR(AS48="処遇加算Ⅰ",AS48="処遇加算Ⅱ")),1,"")</f>
        <v>1</v>
      </c>
      <c r="CJ4" s="980"/>
    </row>
    <row r="5" spans="1:88" ht="33" customHeight="1">
      <c r="B5" s="1083">
        <v>1334567893</v>
      </c>
      <c r="C5" s="1083"/>
      <c r="D5" s="1083"/>
      <c r="E5" s="1083"/>
      <c r="F5" s="1083"/>
      <c r="G5" s="1084" t="s">
        <v>2432</v>
      </c>
      <c r="H5" s="1084"/>
      <c r="I5" s="1084"/>
      <c r="J5" s="1085" t="s">
        <v>5</v>
      </c>
      <c r="K5" s="1085"/>
      <c r="L5" s="1085"/>
      <c r="M5" s="1086" t="s">
        <v>1320</v>
      </c>
      <c r="N5" s="1086"/>
      <c r="O5" s="1086"/>
      <c r="P5" s="1087">
        <f>IF(Y5="","",IFERROR(INDEX(【参考】数式用3!$G$3:$I$451,MATCH(M5,【参考】数式用3!$F$3:$F$451,0),MATCH(VLOOKUP(Y5,【参考】数式用3!$J$2:$K$26,2,FALSE),【参考】数式用3!$G$2:$I$2,0)),10))</f>
        <v>11.1</v>
      </c>
      <c r="Q5" s="1088"/>
      <c r="R5" s="1088"/>
      <c r="S5" s="1089" t="s">
        <v>2433</v>
      </c>
      <c r="T5" s="1090"/>
      <c r="U5" s="1090"/>
      <c r="V5" s="1090"/>
      <c r="W5" s="1090"/>
      <c r="X5" s="1091"/>
      <c r="Y5" s="1070" t="s">
        <v>292</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2385</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t="s">
        <v>268</v>
      </c>
      <c r="C9" s="1098"/>
      <c r="D9" s="1098"/>
      <c r="E9" s="1098"/>
      <c r="F9" s="1099"/>
      <c r="G9" s="1100" t="s">
        <v>13</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147">
        <v>4</v>
      </c>
      <c r="G15" s="530" t="s">
        <v>2283</v>
      </c>
      <c r="H15" s="1116" t="s">
        <v>2284</v>
      </c>
      <c r="I15" s="1116"/>
      <c r="J15" s="1129"/>
      <c r="K15" s="147">
        <v>7</v>
      </c>
      <c r="L15" s="530" t="s">
        <v>2282</v>
      </c>
      <c r="M15" s="147">
        <v>3</v>
      </c>
      <c r="N15" s="530" t="s">
        <v>2283</v>
      </c>
      <c r="O15" s="530" t="s">
        <v>2285</v>
      </c>
      <c r="P15" s="204">
        <f>(K15*12+M15)-(D15*12+F15)+1</f>
        <v>12</v>
      </c>
      <c r="Q15" s="1116" t="s">
        <v>2286</v>
      </c>
      <c r="R15" s="1116"/>
      <c r="S15" s="205" t="s">
        <v>74</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2368</v>
      </c>
      <c r="AD37" s="982"/>
      <c r="AE37" s="982"/>
      <c r="AF37" s="982"/>
      <c r="AG37" s="983"/>
      <c r="AH37" s="984"/>
      <c r="AI37" s="998"/>
      <c r="AJ37" s="999"/>
      <c r="AK37" s="981" t="s">
        <v>2368</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IFERROR(IF(G9="","",IF(AND(OR(AH61=1,AH61=2),AH62=1,AH63=1),"特定加算Ⅰ",IF(AND(OR(AH61=1,AH61=2),AH62=2,AH63=1),"特定加算Ⅱ",IF(OR(AH61=3,AH62=2,AH63=2),"特定加算なし","")))),"")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新加算Ⅳ</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2293</v>
      </c>
      <c r="C51" s="1151"/>
      <c r="D51" s="1151"/>
      <c r="E51" s="1151"/>
      <c r="F51" s="1152"/>
      <c r="G51" s="1023">
        <f>IFERROR(ROUNDDOWN(ROUND(AM5*G50,0)*P5,0)*H53,"")</f>
        <v>566766</v>
      </c>
      <c r="H51" s="1023"/>
      <c r="I51" s="1023"/>
      <c r="J51" s="1023"/>
      <c r="K51" s="148" t="s">
        <v>2288</v>
      </c>
      <c r="L51" s="1022">
        <f>IFERROR(ROUNDDOWN(ROUND(AM5*L50,0)*P5,0)*H53,"")</f>
        <v>0</v>
      </c>
      <c r="M51" s="1023"/>
      <c r="N51" s="1023"/>
      <c r="O51" s="1023"/>
      <c r="P51" s="148" t="s">
        <v>2288</v>
      </c>
      <c r="Q51" s="1022">
        <f>IFERROR(ROUNDDOWN(ROUND(AM5*Q50,0)*P5,0)*H53,"")</f>
        <v>130202</v>
      </c>
      <c r="R51" s="1023"/>
      <c r="S51" s="1023"/>
      <c r="T51" s="1023"/>
      <c r="U51" s="149" t="s">
        <v>2288</v>
      </c>
      <c r="V51" s="1130">
        <f>IFERROR(SUM(G51,L51,Q51),"")</f>
        <v>696968</v>
      </c>
      <c r="W51" s="1131"/>
      <c r="X51" s="1131"/>
      <c r="Y51" s="1131"/>
      <c r="Z51" s="150" t="s">
        <v>2288</v>
      </c>
      <c r="AB51" s="151"/>
      <c r="AC51" s="1022">
        <f>IFERROR(ROUNDDOWN(ROUND(AM5*AC50,0)*P5,0)*AD53,"")</f>
        <v>4059270</v>
      </c>
      <c r="AD51" s="1023"/>
      <c r="AE51" s="1023"/>
      <c r="AF51" s="1023"/>
      <c r="AG51" s="1023"/>
      <c r="AH51" s="149" t="s">
        <v>2288</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51"/>
      <c r="AC52" s="1024" t="str">
        <f>IFERROR("("&amp;TEXT(AC51/AD53,"#,##0円")&amp;"/月)","")</f>
        <v>(405,927円/月)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4" ht="15.9"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SUM(事業所個票４!BU51)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2291</v>
      </c>
      <c r="M1" s="173"/>
      <c r="N1" s="1058" t="s">
        <v>2424</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2385</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147">
        <v>4</v>
      </c>
      <c r="G15" s="530" t="s">
        <v>2283</v>
      </c>
      <c r="H15" s="1116" t="s">
        <v>2284</v>
      </c>
      <c r="I15" s="1116"/>
      <c r="J15" s="1129"/>
      <c r="K15" s="147">
        <v>7</v>
      </c>
      <c r="L15" s="530" t="s">
        <v>2282</v>
      </c>
      <c r="M15" s="147">
        <v>3</v>
      </c>
      <c r="N15" s="530" t="s">
        <v>2283</v>
      </c>
      <c r="O15" s="530" t="s">
        <v>2285</v>
      </c>
      <c r="P15" s="204">
        <f>(K15*12+M15)-(D15*12+F15)+1</f>
        <v>12</v>
      </c>
      <c r="Q15" s="1116" t="s">
        <v>2286</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2368</v>
      </c>
      <c r="AD37" s="982"/>
      <c r="AE37" s="982"/>
      <c r="AF37" s="982"/>
      <c r="AG37" s="983"/>
      <c r="AH37" s="984"/>
      <c r="AI37" s="998"/>
      <c r="AJ37" s="999"/>
      <c r="AK37" s="981" t="s">
        <v>2368</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2293</v>
      </c>
      <c r="C51" s="1151"/>
      <c r="D51" s="1151"/>
      <c r="E51" s="1151"/>
      <c r="F51" s="1152"/>
      <c r="G51" s="1023" t="str">
        <f>IFERROR(ROUNDDOWN(ROUND(AM5*G50,0)*P5,0)*H53,"")</f>
        <v/>
      </c>
      <c r="H51" s="1023"/>
      <c r="I51" s="1023"/>
      <c r="J51" s="1023"/>
      <c r="K51" s="148" t="s">
        <v>2288</v>
      </c>
      <c r="L51" s="1022" t="str">
        <f>IFERROR(ROUNDDOWN(ROUND(AM5*L50,0)*P5,0)*H53,"")</f>
        <v/>
      </c>
      <c r="M51" s="1023"/>
      <c r="N51" s="1023"/>
      <c r="O51" s="1023"/>
      <c r="P51" s="148" t="s">
        <v>2288</v>
      </c>
      <c r="Q51" s="1022" t="str">
        <f>IFERROR(ROUNDDOWN(ROUND(AM5*Q50,0)*P5,0)*H53,"")</f>
        <v/>
      </c>
      <c r="R51" s="1023"/>
      <c r="S51" s="1023"/>
      <c r="T51" s="1023"/>
      <c r="U51" s="149" t="s">
        <v>2288</v>
      </c>
      <c r="V51" s="1130">
        <f>IFERROR(SUM(G51,L51,Q51),"")</f>
        <v>0</v>
      </c>
      <c r="W51" s="1131"/>
      <c r="X51" s="1131"/>
      <c r="Y51" s="1131"/>
      <c r="Z51" s="150" t="s">
        <v>2288</v>
      </c>
      <c r="AB51" s="151"/>
      <c r="AC51" s="1022" t="str">
        <f>IFERROR(ROUNDDOWN(ROUND(AM5*AC50,0)*P5,0)*AD53,"")</f>
        <v/>
      </c>
      <c r="AD51" s="1023"/>
      <c r="AE51" s="1023"/>
      <c r="AF51" s="1023"/>
      <c r="AG51" s="1023"/>
      <c r="AH51" s="149" t="s">
        <v>2288</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4" ht="15.9"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SUM(事業所個票５!BU51)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137160</xdr:colOff>
                    <xdr:row>31</xdr:row>
                    <xdr:rowOff>7620</xdr:rowOff>
                  </from>
                  <to>
                    <xdr:col>29</xdr:col>
                    <xdr:colOff>114300</xdr:colOff>
                    <xdr:row>32</xdr:row>
                    <xdr:rowOff>15240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137160</xdr:colOff>
                    <xdr:row>32</xdr:row>
                    <xdr:rowOff>45720</xdr:rowOff>
                  </from>
                  <to>
                    <xdr:col>29</xdr:col>
                    <xdr:colOff>114300</xdr:colOff>
                    <xdr:row>32</xdr:row>
                    <xdr:rowOff>220980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137160</xdr:colOff>
                    <xdr:row>23</xdr:row>
                    <xdr:rowOff>15240</xdr:rowOff>
                  </from>
                  <to>
                    <xdr:col>37</xdr:col>
                    <xdr:colOff>114300</xdr:colOff>
                    <xdr:row>23</xdr:row>
                    <xdr:rowOff>220980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137160</xdr:colOff>
                    <xdr:row>32</xdr:row>
                    <xdr:rowOff>243840</xdr:rowOff>
                  </from>
                  <to>
                    <xdr:col>37</xdr:col>
                    <xdr:colOff>106680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2291</v>
      </c>
      <c r="M1" s="173"/>
      <c r="N1" s="1058" t="s">
        <v>2425</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2385</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147">
        <v>4</v>
      </c>
      <c r="G15" s="530" t="s">
        <v>2283</v>
      </c>
      <c r="H15" s="1116" t="s">
        <v>2284</v>
      </c>
      <c r="I15" s="1116"/>
      <c r="J15" s="1129"/>
      <c r="K15" s="147">
        <v>7</v>
      </c>
      <c r="L15" s="530" t="s">
        <v>2282</v>
      </c>
      <c r="M15" s="147">
        <v>3</v>
      </c>
      <c r="N15" s="530" t="s">
        <v>2283</v>
      </c>
      <c r="O15" s="530" t="s">
        <v>2285</v>
      </c>
      <c r="P15" s="204">
        <f>(K15*12+M15)-(D15*12+F15)+1</f>
        <v>12</v>
      </c>
      <c r="Q15" s="1116" t="s">
        <v>2286</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2368</v>
      </c>
      <c r="AD37" s="982"/>
      <c r="AE37" s="982"/>
      <c r="AF37" s="982"/>
      <c r="AG37" s="983"/>
      <c r="AH37" s="984"/>
      <c r="AI37" s="998"/>
      <c r="AJ37" s="999"/>
      <c r="AK37" s="981" t="s">
        <v>2368</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2293</v>
      </c>
      <c r="C51" s="1151"/>
      <c r="D51" s="1151"/>
      <c r="E51" s="1151"/>
      <c r="F51" s="1152"/>
      <c r="G51" s="1023" t="str">
        <f>IFERROR(ROUNDDOWN(ROUND(AM5*G50,0)*P5,0)*H53,"")</f>
        <v/>
      </c>
      <c r="H51" s="1023"/>
      <c r="I51" s="1023"/>
      <c r="J51" s="1023"/>
      <c r="K51" s="148" t="s">
        <v>2288</v>
      </c>
      <c r="L51" s="1022" t="str">
        <f>IFERROR(ROUNDDOWN(ROUND(AM5*L50,0)*P5,0)*H53,"")</f>
        <v/>
      </c>
      <c r="M51" s="1023"/>
      <c r="N51" s="1023"/>
      <c r="O51" s="1023"/>
      <c r="P51" s="148" t="s">
        <v>2288</v>
      </c>
      <c r="Q51" s="1022" t="str">
        <f>IFERROR(ROUNDDOWN(ROUND(AM5*Q50,0)*P5,0)*H53,"")</f>
        <v/>
      </c>
      <c r="R51" s="1023"/>
      <c r="S51" s="1023"/>
      <c r="T51" s="1023"/>
      <c r="U51" s="149" t="s">
        <v>2288</v>
      </c>
      <c r="V51" s="1130">
        <f>IFERROR(SUM(G51,L51,Q51),"")</f>
        <v>0</v>
      </c>
      <c r="W51" s="1131"/>
      <c r="X51" s="1131"/>
      <c r="Y51" s="1131"/>
      <c r="Z51" s="150" t="s">
        <v>2288</v>
      </c>
      <c r="AB51" s="151"/>
      <c r="AC51" s="1022" t="str">
        <f>IFERROR(ROUNDDOWN(ROUND(AM5*AC50,0)*P5,0)*AD53,"")</f>
        <v/>
      </c>
      <c r="AD51" s="1023"/>
      <c r="AE51" s="1023"/>
      <c r="AF51" s="1023"/>
      <c r="AG51" s="1023"/>
      <c r="AH51" s="149" t="s">
        <v>2288</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4" ht="15.9"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 customHeight="1">
      <c r="BP64" s="197"/>
      <c r="BQ64" s="197"/>
      <c r="BR64" s="197"/>
      <c r="BS64" s="197"/>
      <c r="BT64" s="197"/>
      <c r="BU64" s="197"/>
      <c r="BV64" s="197"/>
      <c r="BW64" s="197"/>
      <c r="BX64" s="197"/>
      <c r="BY64" s="197"/>
      <c r="BZ64" s="197"/>
      <c r="CA64" s="197"/>
      <c r="CB64" s="197"/>
      <c r="CC64" s="197"/>
      <c r="CD64" s="197"/>
      <c r="CE64" s="197"/>
      <c r="CF64" s="197"/>
    </row>
    <row r="65" spans="20:71" ht="15.9" customHeight="1">
      <c r="BS65" s="197"/>
    </row>
    <row r="66" spans="20:71" ht="15.9" customHeight="1"/>
    <row r="67" spans="20:71" ht="15.9" customHeight="1">
      <c r="T67" s="171">
        <f>SUM(事業所個票６!BU51)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2291</v>
      </c>
      <c r="M1" s="173"/>
      <c r="N1" s="1058" t="s">
        <v>2426</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2385</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147">
        <v>4</v>
      </c>
      <c r="G15" s="530" t="s">
        <v>2283</v>
      </c>
      <c r="H15" s="1116" t="s">
        <v>2284</v>
      </c>
      <c r="I15" s="1116"/>
      <c r="J15" s="1129"/>
      <c r="K15" s="147">
        <v>7</v>
      </c>
      <c r="L15" s="530" t="s">
        <v>2282</v>
      </c>
      <c r="M15" s="147">
        <v>3</v>
      </c>
      <c r="N15" s="530" t="s">
        <v>2283</v>
      </c>
      <c r="O15" s="530" t="s">
        <v>2285</v>
      </c>
      <c r="P15" s="204">
        <f>(K15*12+M15)-(D15*12+F15)+1</f>
        <v>12</v>
      </c>
      <c r="Q15" s="1116" t="s">
        <v>2286</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2368</v>
      </c>
      <c r="AD37" s="982"/>
      <c r="AE37" s="982"/>
      <c r="AF37" s="982"/>
      <c r="AG37" s="983"/>
      <c r="AH37" s="984"/>
      <c r="AI37" s="998"/>
      <c r="AJ37" s="999"/>
      <c r="AK37" s="981" t="s">
        <v>2368</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2293</v>
      </c>
      <c r="C51" s="1151"/>
      <c r="D51" s="1151"/>
      <c r="E51" s="1151"/>
      <c r="F51" s="1152"/>
      <c r="G51" s="1023" t="str">
        <f>IFERROR(ROUNDDOWN(ROUND(AM5*G50,0)*P5,0)*H53,"")</f>
        <v/>
      </c>
      <c r="H51" s="1023"/>
      <c r="I51" s="1023"/>
      <c r="J51" s="1023"/>
      <c r="K51" s="148" t="s">
        <v>2288</v>
      </c>
      <c r="L51" s="1022" t="str">
        <f>IFERROR(ROUNDDOWN(ROUND(AM5*L50,0)*P5,0)*H53,"")</f>
        <v/>
      </c>
      <c r="M51" s="1023"/>
      <c r="N51" s="1023"/>
      <c r="O51" s="1023"/>
      <c r="P51" s="148" t="s">
        <v>2288</v>
      </c>
      <c r="Q51" s="1022" t="str">
        <f>IFERROR(ROUNDDOWN(ROUND(AM5*Q50,0)*P5,0)*H53,"")</f>
        <v/>
      </c>
      <c r="R51" s="1023"/>
      <c r="S51" s="1023"/>
      <c r="T51" s="1023"/>
      <c r="U51" s="149" t="s">
        <v>2288</v>
      </c>
      <c r="V51" s="1130">
        <f>IFERROR(SUM(G51,L51,Q51),"")</f>
        <v>0</v>
      </c>
      <c r="W51" s="1131"/>
      <c r="X51" s="1131"/>
      <c r="Y51" s="1131"/>
      <c r="Z51" s="150" t="s">
        <v>2288</v>
      </c>
      <c r="AB51" s="151"/>
      <c r="AC51" s="1022" t="str">
        <f>IFERROR(ROUNDDOWN(ROUND(AM5*AC50,0)*P5,0)*AD53,"")</f>
        <v/>
      </c>
      <c r="AD51" s="1023"/>
      <c r="AE51" s="1023"/>
      <c r="AF51" s="1023"/>
      <c r="AG51" s="1023"/>
      <c r="AH51" s="149" t="s">
        <v>2288</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2" ht="15.9"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 customHeight="1">
      <c r="BL64" s="197"/>
      <c r="BM64" s="197"/>
      <c r="BN64" s="197"/>
      <c r="BO64" s="197"/>
      <c r="BP64" s="197"/>
      <c r="BQ64" s="197"/>
      <c r="BR64" s="197"/>
      <c r="BS64" s="197"/>
      <c r="BT64" s="197"/>
      <c r="BU64" s="197"/>
      <c r="BV64" s="197"/>
      <c r="BW64" s="197"/>
      <c r="BX64" s="197"/>
      <c r="BY64" s="197"/>
      <c r="BZ64" s="197"/>
      <c r="CA64" s="197"/>
      <c r="CB64" s="197"/>
    </row>
    <row r="65" spans="20:71" ht="15.9" customHeight="1">
      <c r="BS65" s="197"/>
    </row>
    <row r="66" spans="20:71" ht="15.9" customHeight="1"/>
    <row r="67" spans="20:71" ht="15.9" customHeight="1">
      <c r="T67" s="171">
        <f>SUM(事業所個票７!BU51)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59765625" style="171" customWidth="1"/>
    <col min="7" max="9" width="2.09765625" style="171" customWidth="1"/>
    <col min="10" max="10" width="1.8984375" style="171" customWidth="1"/>
    <col min="11" max="12" width="2.09765625" style="171" customWidth="1"/>
    <col min="13" max="13" width="2.5976562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2291</v>
      </c>
      <c r="M1" s="173"/>
      <c r="N1" s="1058" t="s">
        <v>2427</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2385</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147">
        <v>4</v>
      </c>
      <c r="G15" s="530" t="s">
        <v>2283</v>
      </c>
      <c r="H15" s="1116" t="s">
        <v>2284</v>
      </c>
      <c r="I15" s="1116"/>
      <c r="J15" s="1129"/>
      <c r="K15" s="147">
        <v>7</v>
      </c>
      <c r="L15" s="530" t="s">
        <v>2282</v>
      </c>
      <c r="M15" s="147">
        <v>3</v>
      </c>
      <c r="N15" s="530" t="s">
        <v>2283</v>
      </c>
      <c r="O15" s="530" t="s">
        <v>2285</v>
      </c>
      <c r="P15" s="204">
        <f>(K15*12+M15)-(D15*12+F15)+1</f>
        <v>12</v>
      </c>
      <c r="Q15" s="1116" t="s">
        <v>2286</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2368</v>
      </c>
      <c r="AD37" s="982"/>
      <c r="AE37" s="982"/>
      <c r="AF37" s="982"/>
      <c r="AG37" s="983"/>
      <c r="AH37" s="984"/>
      <c r="AI37" s="998"/>
      <c r="AJ37" s="999"/>
      <c r="AK37" s="981" t="s">
        <v>2368</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2293</v>
      </c>
      <c r="C51" s="1151"/>
      <c r="D51" s="1151"/>
      <c r="E51" s="1151"/>
      <c r="F51" s="1152"/>
      <c r="G51" s="1023" t="str">
        <f>IFERROR(ROUNDDOWN(ROUND(AM5*G50,0)*P5,0)*H53,"")</f>
        <v/>
      </c>
      <c r="H51" s="1023"/>
      <c r="I51" s="1023"/>
      <c r="J51" s="1023"/>
      <c r="K51" s="148" t="s">
        <v>2288</v>
      </c>
      <c r="L51" s="1022" t="str">
        <f>IFERROR(ROUNDDOWN(ROUND(AM5*L50,0)*P5,0)*H53,"")</f>
        <v/>
      </c>
      <c r="M51" s="1023"/>
      <c r="N51" s="1023"/>
      <c r="O51" s="1023"/>
      <c r="P51" s="148" t="s">
        <v>2288</v>
      </c>
      <c r="Q51" s="1022" t="str">
        <f>IFERROR(ROUNDDOWN(ROUND(AM5*Q50,0)*P5,0)*H53,"")</f>
        <v/>
      </c>
      <c r="R51" s="1023"/>
      <c r="S51" s="1023"/>
      <c r="T51" s="1023"/>
      <c r="U51" s="149" t="s">
        <v>2288</v>
      </c>
      <c r="V51" s="1130">
        <f>IFERROR(SUM(G51,L51,Q51),"")</f>
        <v>0</v>
      </c>
      <c r="W51" s="1131"/>
      <c r="X51" s="1131"/>
      <c r="Y51" s="1131"/>
      <c r="Z51" s="150" t="s">
        <v>2288</v>
      </c>
      <c r="AB51" s="151"/>
      <c r="AC51" s="1022" t="str">
        <f>IFERROR(ROUNDDOWN(ROUND(AM5*AC50,0)*P5,0)*AD53,"")</f>
        <v/>
      </c>
      <c r="AD51" s="1023"/>
      <c r="AE51" s="1023"/>
      <c r="AF51" s="1023"/>
      <c r="AG51" s="1023"/>
      <c r="AH51" s="149" t="s">
        <v>2288</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2" ht="15.9"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 customHeight="1">
      <c r="BD64" s="197"/>
      <c r="BE64" s="197"/>
      <c r="BF64" s="197"/>
      <c r="BG64" s="197"/>
      <c r="BH64" s="197"/>
      <c r="BI64" s="197"/>
      <c r="BJ64" s="197"/>
      <c r="BK64" s="197"/>
      <c r="BL64" s="197"/>
      <c r="BM64" s="197"/>
      <c r="BN64" s="197"/>
      <c r="BO64" s="197"/>
      <c r="BP64" s="197"/>
      <c r="BQ64" s="197"/>
      <c r="BR64" s="197"/>
      <c r="BS64" s="197"/>
      <c r="BT64" s="197"/>
    </row>
    <row r="65" spans="20:59" ht="15.9" customHeight="1">
      <c r="BG65" s="197"/>
    </row>
    <row r="66" spans="20:59" ht="15.9" customHeight="1"/>
    <row r="67" spans="20:59" ht="15.9" customHeight="1">
      <c r="T67" s="171">
        <f>SUM(事業所個票８!BU51)</f>
        <v>0</v>
      </c>
    </row>
    <row r="68" spans="20:59" ht="15.9" customHeight="1"/>
    <row r="69" spans="20:59" ht="15.9" customHeight="1"/>
    <row r="70" spans="20:59" ht="15.9" customHeight="1"/>
    <row r="71" spans="20:59" ht="15.9" customHeight="1"/>
    <row r="72" spans="20:59" ht="15.9" customHeight="1"/>
    <row r="73" spans="20:59" ht="15.9"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2291</v>
      </c>
      <c r="M1" s="173"/>
      <c r="N1" s="1058" t="s">
        <v>2428</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2392</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2385</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530" t="s">
        <v>2282</v>
      </c>
      <c r="F15" s="147">
        <v>4</v>
      </c>
      <c r="G15" s="530" t="s">
        <v>2283</v>
      </c>
      <c r="H15" s="1116" t="s">
        <v>2284</v>
      </c>
      <c r="I15" s="1116"/>
      <c r="J15" s="1129"/>
      <c r="K15" s="147">
        <v>7</v>
      </c>
      <c r="L15" s="530" t="s">
        <v>2282</v>
      </c>
      <c r="M15" s="147">
        <v>3</v>
      </c>
      <c r="N15" s="530" t="s">
        <v>2283</v>
      </c>
      <c r="O15" s="530" t="s">
        <v>2285</v>
      </c>
      <c r="P15" s="204">
        <f>(K15*12+M15)-(D15*12+F15)+1</f>
        <v>12</v>
      </c>
      <c r="Q15" s="1116" t="s">
        <v>2286</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2368</v>
      </c>
      <c r="AD37" s="982"/>
      <c r="AE37" s="982"/>
      <c r="AF37" s="982"/>
      <c r="AG37" s="983"/>
      <c r="AH37" s="984"/>
      <c r="AI37" s="998"/>
      <c r="AJ37" s="999"/>
      <c r="AK37" s="981" t="s">
        <v>2368</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2293</v>
      </c>
      <c r="C51" s="1151"/>
      <c r="D51" s="1151"/>
      <c r="E51" s="1151"/>
      <c r="F51" s="1152"/>
      <c r="G51" s="1023" t="str">
        <f>IFERROR(ROUNDDOWN(ROUND(AM5*G50,0)*P5,0)*H53,"")</f>
        <v/>
      </c>
      <c r="H51" s="1023"/>
      <c r="I51" s="1023"/>
      <c r="J51" s="1023"/>
      <c r="K51" s="148" t="s">
        <v>2288</v>
      </c>
      <c r="L51" s="1022" t="str">
        <f>IFERROR(ROUNDDOWN(ROUND(AM5*L50,0)*P5,0)*H53,"")</f>
        <v/>
      </c>
      <c r="M51" s="1023"/>
      <c r="N51" s="1023"/>
      <c r="O51" s="1023"/>
      <c r="P51" s="148" t="s">
        <v>2288</v>
      </c>
      <c r="Q51" s="1022" t="str">
        <f>IFERROR(ROUNDDOWN(ROUND(AM5*Q50,0)*P5,0)*H53,"")</f>
        <v/>
      </c>
      <c r="R51" s="1023"/>
      <c r="S51" s="1023"/>
      <c r="T51" s="1023"/>
      <c r="U51" s="149" t="s">
        <v>2288</v>
      </c>
      <c r="V51" s="1130">
        <f>IFERROR(SUM(G51,L51,Q51),"")</f>
        <v>0</v>
      </c>
      <c r="W51" s="1131"/>
      <c r="X51" s="1131"/>
      <c r="Y51" s="1131"/>
      <c r="Z51" s="150" t="s">
        <v>2288</v>
      </c>
      <c r="AB51" s="151"/>
      <c r="AC51" s="1022" t="str">
        <f>IFERROR(ROUNDDOWN(ROUND(AM5*AC50,0)*P5,0)*AD53,"")</f>
        <v/>
      </c>
      <c r="AD51" s="1023"/>
      <c r="AE51" s="1023"/>
      <c r="AF51" s="1023"/>
      <c r="AG51" s="1023"/>
      <c r="AH51" s="149" t="s">
        <v>2288</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2" ht="15.9"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 customHeight="1">
      <c r="BH64" s="197"/>
      <c r="BI64" s="197"/>
      <c r="BJ64" s="197"/>
      <c r="BK64" s="197"/>
      <c r="BL64" s="197"/>
      <c r="BM64" s="197"/>
      <c r="BN64" s="197"/>
      <c r="BO64" s="197"/>
      <c r="BP64" s="197"/>
      <c r="BQ64" s="197"/>
      <c r="BR64" s="197"/>
      <c r="BS64" s="197"/>
      <c r="BT64" s="197"/>
      <c r="BU64" s="197"/>
      <c r="BV64" s="197"/>
      <c r="BW64" s="197"/>
      <c r="BX64" s="197"/>
    </row>
    <row r="65" spans="20:63" ht="15.9" customHeight="1">
      <c r="BK65" s="197"/>
    </row>
    <row r="66" spans="20:63" ht="15.9" customHeight="1"/>
    <row r="67" spans="20:63" ht="15.9" customHeight="1">
      <c r="T67" s="171">
        <f>SUM(事業所個票９!BU51)</f>
        <v>0</v>
      </c>
    </row>
    <row r="68" spans="20:63" ht="15.9" customHeight="1"/>
    <row r="69" spans="20:63" ht="15.9" customHeight="1"/>
    <row r="70" spans="20:63" ht="15.9" customHeight="1"/>
    <row r="71" spans="20:63" ht="15.9" customHeight="1"/>
    <row r="72" spans="20:63" ht="15.9" customHeight="1"/>
    <row r="73" spans="20:63" ht="15.9"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22860</xdr:colOff>
                    <xdr:row>26</xdr:row>
                    <xdr:rowOff>106680</xdr:rowOff>
                  </from>
                  <to>
                    <xdr:col>30</xdr:col>
                    <xdr:colOff>60960</xdr:colOff>
                    <xdr:row>30</xdr:row>
                    <xdr:rowOff>121920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22860</xdr:colOff>
                    <xdr:row>30</xdr:row>
                    <xdr:rowOff>121920</xdr:rowOff>
                  </from>
                  <to>
                    <xdr:col>30</xdr:col>
                    <xdr:colOff>60960</xdr:colOff>
                    <xdr:row>34</xdr:row>
                    <xdr:rowOff>99060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22860</xdr:colOff>
                    <xdr:row>30</xdr:row>
                    <xdr:rowOff>114300</xdr:rowOff>
                  </from>
                  <to>
                    <xdr:col>39</xdr:col>
                    <xdr:colOff>38100</xdr:colOff>
                    <xdr:row>34</xdr:row>
                    <xdr:rowOff>60960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182880</xdr:rowOff>
                  </from>
                  <to>
                    <xdr:col>38</xdr:col>
                    <xdr:colOff>121920</xdr:colOff>
                    <xdr:row>38</xdr:row>
                    <xdr:rowOff>83820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60960</xdr:colOff>
                    <xdr:row>42</xdr:row>
                    <xdr:rowOff>144780</xdr:rowOff>
                  </from>
                  <to>
                    <xdr:col>38</xdr:col>
                    <xdr:colOff>60960</xdr:colOff>
                    <xdr:row>46</xdr:row>
                    <xdr:rowOff>68580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160020</xdr:rowOff>
                  </from>
                  <to>
                    <xdr:col>30</xdr:col>
                    <xdr:colOff>38100</xdr:colOff>
                    <xdr:row>23</xdr:row>
                    <xdr:rowOff>83820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68580</xdr:colOff>
                    <xdr:row>22</xdr:row>
                    <xdr:rowOff>99060</xdr:rowOff>
                  </from>
                  <to>
                    <xdr:col>38</xdr:col>
                    <xdr:colOff>60960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144780</xdr:colOff>
                    <xdr:row>34</xdr:row>
                    <xdr:rowOff>121920</xdr:rowOff>
                  </from>
                  <to>
                    <xdr:col>37</xdr:col>
                    <xdr:colOff>121920</xdr:colOff>
                    <xdr:row>36</xdr:row>
                    <xdr:rowOff>22860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144780</xdr:colOff>
                    <xdr:row>36</xdr:row>
                    <xdr:rowOff>236220</xdr:rowOff>
                  </from>
                  <to>
                    <xdr:col>37</xdr:col>
                    <xdr:colOff>121920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2"/>
  <cols>
    <col min="1" max="1" width="1.59765625" style="171" customWidth="1"/>
    <col min="2" max="5" width="2.19921875" style="171" customWidth="1"/>
    <col min="6" max="6" width="2.3984375" style="171" customWidth="1"/>
    <col min="7" max="9" width="2.09765625" style="171" customWidth="1"/>
    <col min="10" max="10" width="1.8984375" style="171" customWidth="1"/>
    <col min="11" max="12" width="2.09765625" style="171" customWidth="1"/>
    <col min="13" max="13" width="2.3984375" style="171" customWidth="1"/>
    <col min="14" max="15" width="2.09765625" style="171" customWidth="1"/>
    <col min="16" max="16" width="2.69921875" style="171" customWidth="1"/>
    <col min="17" max="19" width="2.09765625" style="171" customWidth="1"/>
    <col min="20" max="20" width="1.3984375" style="171" customWidth="1"/>
    <col min="21" max="30" width="2.09765625" style="171" customWidth="1"/>
    <col min="31" max="31" width="2.5" style="171" customWidth="1"/>
    <col min="32" max="32" width="2.69921875" style="171" customWidth="1"/>
    <col min="33" max="38" width="2.09765625" style="171" customWidth="1"/>
    <col min="39" max="39" width="2.69921875" style="171" customWidth="1"/>
    <col min="40" max="40" width="2.5" style="171" customWidth="1"/>
    <col min="41" max="42" width="2.09765625" style="171" customWidth="1"/>
    <col min="43" max="43" width="1.59765625" style="171" customWidth="1"/>
    <col min="44" max="44" width="2" style="171" customWidth="1"/>
    <col min="45" max="62" width="2.8984375" style="171" customWidth="1"/>
    <col min="63" max="72" width="2.19921875" style="171" customWidth="1"/>
    <col min="73" max="73" width="3.09765625" style="171" customWidth="1"/>
    <col min="74" max="75" width="2.19921875" style="171" customWidth="1"/>
    <col min="76" max="76" width="3" style="171" customWidth="1"/>
    <col min="77" max="78" width="2.19921875" style="171" customWidth="1"/>
    <col min="79" max="81" width="2.09765625" style="171" customWidth="1"/>
    <col min="82" max="82" width="2.3984375" style="171" customWidth="1"/>
    <col min="83" max="85" width="2.3984375" style="171" hidden="1" customWidth="1"/>
    <col min="86" max="86" width="3.09765625" style="171" hidden="1" customWidth="1"/>
    <col min="87" max="88" width="2.3984375" style="171" hidden="1" customWidth="1"/>
    <col min="89" max="92" width="2.3984375" style="171" customWidth="1"/>
    <col min="93" max="102" width="1.59765625" style="171" customWidth="1"/>
    <col min="103" max="16384" width="9" style="171"/>
  </cols>
  <sheetData>
    <row r="1" spans="1:88" ht="18" customHeight="1">
      <c r="B1" s="172" t="s">
        <v>2291</v>
      </c>
      <c r="M1" s="173"/>
      <c r="N1" s="1058" t="s">
        <v>2429</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2389</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2392</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2317</v>
      </c>
      <c r="AU3" s="181"/>
      <c r="AV3" s="181"/>
      <c r="AW3" s="181"/>
      <c r="AX3" s="181"/>
      <c r="AY3" s="181"/>
      <c r="AZ3" s="181"/>
      <c r="BA3" s="182"/>
      <c r="CE3" s="988" t="s">
        <v>2386</v>
      </c>
      <c r="CF3" s="988"/>
      <c r="CG3" s="988"/>
      <c r="CH3" s="988"/>
      <c r="CI3" s="1180" t="str">
        <f>IF(AND(L9="ベア加算",Q49="ベア加算"),1,"")</f>
        <v/>
      </c>
      <c r="CJ3" s="1181"/>
    </row>
    <row r="4" spans="1:88" ht="25.5" customHeight="1">
      <c r="B4" s="1071" t="s">
        <v>2292</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2391</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2385</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2388</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2387</v>
      </c>
      <c r="CF7" s="1169"/>
      <c r="CG7" s="1169"/>
      <c r="CH7" s="1169"/>
      <c r="CI7" s="979" t="str">
        <f>IF(AND(AH62=1,AD41=""),1,"")</f>
        <v/>
      </c>
      <c r="CJ7" s="980"/>
    </row>
    <row r="8" spans="1:88" ht="17.25" customHeight="1" thickBot="1">
      <c r="B8" s="1094" t="s">
        <v>2327</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2387</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2387</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2390</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2287</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2281</v>
      </c>
      <c r="C15" s="1115"/>
      <c r="D15" s="147">
        <v>6</v>
      </c>
      <c r="E15" s="203" t="s">
        <v>2282</v>
      </c>
      <c r="F15" s="147">
        <v>4</v>
      </c>
      <c r="G15" s="203" t="s">
        <v>2283</v>
      </c>
      <c r="H15" s="1116" t="s">
        <v>2284</v>
      </c>
      <c r="I15" s="1116"/>
      <c r="J15" s="1129"/>
      <c r="K15" s="147">
        <v>7</v>
      </c>
      <c r="L15" s="203" t="s">
        <v>2282</v>
      </c>
      <c r="M15" s="147">
        <v>3</v>
      </c>
      <c r="N15" s="203" t="s">
        <v>2283</v>
      </c>
      <c r="O15" s="203" t="s">
        <v>2285</v>
      </c>
      <c r="P15" s="204">
        <f>(K15*12+M15)-(D15*12+F15)+1</f>
        <v>12</v>
      </c>
      <c r="Q15" s="1116" t="s">
        <v>2286</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2294</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2368</v>
      </c>
      <c r="AD37" s="982"/>
      <c r="AE37" s="982"/>
      <c r="AF37" s="982"/>
      <c r="AG37" s="983"/>
      <c r="AH37" s="984"/>
      <c r="AI37" s="998"/>
      <c r="AJ37" s="999"/>
      <c r="AK37" s="981" t="s">
        <v>2368</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2293</v>
      </c>
      <c r="C51" s="1151"/>
      <c r="D51" s="1151"/>
      <c r="E51" s="1151"/>
      <c r="F51" s="1152"/>
      <c r="G51" s="1023" t="str">
        <f>IFERROR(ROUNDDOWN(ROUND(AM5*G50,0)*P5,0)*H53,"")</f>
        <v/>
      </c>
      <c r="H51" s="1023"/>
      <c r="I51" s="1023"/>
      <c r="J51" s="1023"/>
      <c r="K51" s="148" t="s">
        <v>2288</v>
      </c>
      <c r="L51" s="1022" t="str">
        <f>IFERROR(ROUNDDOWN(ROUND(AM5*L50,0)*P5,0)*H53,"")</f>
        <v/>
      </c>
      <c r="M51" s="1023"/>
      <c r="N51" s="1023"/>
      <c r="O51" s="1023"/>
      <c r="P51" s="148" t="s">
        <v>2288</v>
      </c>
      <c r="Q51" s="1022" t="str">
        <f>IFERROR(ROUNDDOWN(ROUND(AM5*Q50,0)*P5,0)*H53,"")</f>
        <v/>
      </c>
      <c r="R51" s="1023"/>
      <c r="S51" s="1023"/>
      <c r="T51" s="1023"/>
      <c r="U51" s="149" t="s">
        <v>2288</v>
      </c>
      <c r="V51" s="1130">
        <f>IFERROR(SUM(G51,L51,Q51),"")</f>
        <v>0</v>
      </c>
      <c r="W51" s="1131"/>
      <c r="X51" s="1131"/>
      <c r="Y51" s="1131"/>
      <c r="Z51" s="150" t="s">
        <v>2288</v>
      </c>
      <c r="AB51" s="151"/>
      <c r="AC51" s="1022" t="str">
        <f>IFERROR(ROUNDDOWN(ROUND(AM5*AC50,0)*P5,0)*AD53,"")</f>
        <v/>
      </c>
      <c r="AD51" s="1023"/>
      <c r="AE51" s="1023"/>
      <c r="AF51" s="1023"/>
      <c r="AG51" s="1023"/>
      <c r="AH51" s="149" t="s">
        <v>2288</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2289</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2289</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2419</v>
      </c>
      <c r="AT56" s="1011"/>
      <c r="AU56" s="1011"/>
      <c r="AV56" s="1011"/>
      <c r="AW56" s="1011" t="s">
        <v>2418</v>
      </c>
      <c r="AX56" s="1011"/>
      <c r="AY56" s="1011"/>
      <c r="AZ56" s="1011"/>
    </row>
    <row r="57" spans="2:88" ht="15.9"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 customHeight="1">
      <c r="BS65" s="197"/>
    </row>
    <row r="66" spans="20:71" ht="15.9" customHeight="1"/>
    <row r="67" spans="20:71" ht="15.9" customHeight="1">
      <c r="T67" s="171">
        <f>SUM(事業所個票10!BU51)</f>
        <v>0</v>
      </c>
    </row>
    <row r="68" spans="20:71" ht="15.9" customHeight="1"/>
    <row r="69" spans="20:71" ht="15.9" customHeight="1"/>
    <row r="70" spans="20:71" ht="15.9" customHeight="1"/>
    <row r="71" spans="20:71" ht="15.9" customHeight="1"/>
    <row r="72" spans="20:71" ht="15.9" customHeight="1"/>
    <row r="73" spans="20:71" ht="15.9"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144780</xdr:colOff>
                    <xdr:row>20</xdr:row>
                    <xdr:rowOff>22860</xdr:rowOff>
                  </from>
                  <to>
                    <xdr:col>29</xdr:col>
                    <xdr:colOff>121920</xdr:colOff>
                    <xdr:row>21</xdr:row>
                    <xdr:rowOff>7620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144780</xdr:colOff>
                    <xdr:row>21</xdr:row>
                    <xdr:rowOff>7620</xdr:rowOff>
                  </from>
                  <to>
                    <xdr:col>29</xdr:col>
                    <xdr:colOff>121920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137160</xdr:colOff>
                    <xdr:row>28</xdr:row>
                    <xdr:rowOff>30480</xdr:rowOff>
                  </from>
                  <to>
                    <xdr:col>29</xdr:col>
                    <xdr:colOff>114300</xdr:colOff>
                    <xdr:row>28</xdr:row>
                    <xdr:rowOff>236220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137160</xdr:colOff>
                    <xdr:row>29</xdr:row>
                    <xdr:rowOff>7620</xdr:rowOff>
                  </from>
                  <to>
                    <xdr:col>29</xdr:col>
                    <xdr:colOff>114300</xdr:colOff>
                    <xdr:row>29</xdr:row>
                    <xdr:rowOff>213360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137160</xdr:colOff>
                    <xdr:row>43</xdr:row>
                    <xdr:rowOff>22860</xdr:rowOff>
                  </from>
                  <to>
                    <xdr:col>37</xdr:col>
                    <xdr:colOff>114300</xdr:colOff>
                    <xdr:row>43</xdr:row>
                    <xdr:rowOff>198120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137160</xdr:colOff>
                    <xdr:row>44</xdr:row>
                    <xdr:rowOff>22860</xdr:rowOff>
                  </from>
                  <to>
                    <xdr:col>37</xdr:col>
                    <xdr:colOff>114300</xdr:colOff>
                    <xdr:row>44</xdr:row>
                    <xdr:rowOff>182880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106680</xdr:colOff>
                    <xdr:row>19</xdr:row>
                    <xdr:rowOff>114300</xdr:rowOff>
                  </from>
                  <to>
                    <xdr:col>29</xdr:col>
                    <xdr:colOff>83820</xdr:colOff>
                    <xdr:row>22</xdr:row>
                    <xdr:rowOff>99060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22860</xdr:colOff>
                    <xdr:row>30</xdr:row>
                    <xdr:rowOff>137160</xdr:rowOff>
                  </from>
                  <to>
                    <xdr:col>30</xdr:col>
                    <xdr:colOff>60960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137160</xdr:colOff>
                    <xdr:row>31</xdr:row>
                    <xdr:rowOff>7620</xdr:rowOff>
                  </from>
                  <to>
                    <xdr:col>29</xdr:col>
                    <xdr:colOff>114300</xdr:colOff>
                    <xdr:row>32</xdr:row>
                    <xdr:rowOff>7620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137160</xdr:colOff>
                    <xdr:row>32</xdr:row>
                    <xdr:rowOff>45720</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137160</xdr:colOff>
                    <xdr:row>33</xdr:row>
                    <xdr:rowOff>7620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83820</xdr:colOff>
                    <xdr:row>42</xdr:row>
                    <xdr:rowOff>83820</xdr:rowOff>
                  </from>
                  <to>
                    <xdr:col>29</xdr:col>
                    <xdr:colOff>152400</xdr:colOff>
                    <xdr:row>45</xdr:row>
                    <xdr:rowOff>106680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22860</xdr:colOff>
                    <xdr:row>30</xdr:row>
                    <xdr:rowOff>114300</xdr:rowOff>
                  </from>
                  <to>
                    <xdr:col>39</xdr:col>
                    <xdr:colOff>30480</xdr:colOff>
                    <xdr:row>34</xdr:row>
                    <xdr:rowOff>121920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7620</xdr:rowOff>
                  </from>
                  <to>
                    <xdr:col>38</xdr:col>
                    <xdr:colOff>83820</xdr:colOff>
                    <xdr:row>38</xdr:row>
                    <xdr:rowOff>83820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30480</xdr:colOff>
                    <xdr:row>38</xdr:row>
                    <xdr:rowOff>106680</xdr:rowOff>
                  </from>
                  <to>
                    <xdr:col>38</xdr:col>
                    <xdr:colOff>160020</xdr:colOff>
                    <xdr:row>42</xdr:row>
                    <xdr:rowOff>83820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60960</xdr:colOff>
                    <xdr:row>42</xdr:row>
                    <xdr:rowOff>38100</xdr:rowOff>
                  </from>
                  <to>
                    <xdr:col>38</xdr:col>
                    <xdr:colOff>60960</xdr:colOff>
                    <xdr:row>46</xdr:row>
                    <xdr:rowOff>68580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121920</xdr:rowOff>
                  </from>
                  <to>
                    <xdr:col>30</xdr:col>
                    <xdr:colOff>45720</xdr:colOff>
                    <xdr:row>23</xdr:row>
                    <xdr:rowOff>83820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137160</xdr:colOff>
                    <xdr:row>39</xdr:row>
                    <xdr:rowOff>0</xdr:rowOff>
                  </from>
                  <to>
                    <xdr:col>37</xdr:col>
                    <xdr:colOff>38100</xdr:colOff>
                    <xdr:row>39</xdr:row>
                    <xdr:rowOff>213360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137160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137160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137160</xdr:colOff>
                    <xdr:row>24</xdr:row>
                    <xdr:rowOff>30480</xdr:rowOff>
                  </from>
                  <to>
                    <xdr:col>37</xdr:col>
                    <xdr:colOff>114300</xdr:colOff>
                    <xdr:row>24</xdr:row>
                    <xdr:rowOff>236220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137160</xdr:colOff>
                    <xdr:row>25</xdr:row>
                    <xdr:rowOff>7620</xdr:rowOff>
                  </from>
                  <to>
                    <xdr:col>37</xdr:col>
                    <xdr:colOff>30480</xdr:colOff>
                    <xdr:row>25</xdr:row>
                    <xdr:rowOff>213360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137160</xdr:colOff>
                    <xdr:row>27</xdr:row>
                    <xdr:rowOff>7620</xdr:rowOff>
                  </from>
                  <to>
                    <xdr:col>37</xdr:col>
                    <xdr:colOff>114300</xdr:colOff>
                    <xdr:row>27</xdr:row>
                    <xdr:rowOff>220980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137160</xdr:colOff>
                    <xdr:row>28</xdr:row>
                    <xdr:rowOff>259080</xdr:rowOff>
                  </from>
                  <to>
                    <xdr:col>37</xdr:col>
                    <xdr:colOff>106680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137160</xdr:colOff>
                    <xdr:row>31</xdr:row>
                    <xdr:rowOff>7620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137160</xdr:colOff>
                    <xdr:row>32</xdr:row>
                    <xdr:rowOff>45720</xdr:rowOff>
                  </from>
                  <to>
                    <xdr:col>37</xdr:col>
                    <xdr:colOff>114300</xdr:colOff>
                    <xdr:row>32</xdr:row>
                    <xdr:rowOff>213360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137160</xdr:colOff>
                    <xdr:row>32</xdr:row>
                    <xdr:rowOff>251460</xdr:rowOff>
                  </from>
                  <to>
                    <xdr:col>37</xdr:col>
                    <xdr:colOff>106680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137160</xdr:colOff>
                    <xdr:row>34</xdr:row>
                    <xdr:rowOff>144780</xdr:rowOff>
                  </from>
                  <to>
                    <xdr:col>29</xdr:col>
                    <xdr:colOff>30480</xdr:colOff>
                    <xdr:row>36</xdr:row>
                    <xdr:rowOff>22860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137160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144780</xdr:colOff>
                    <xdr:row>38</xdr:row>
                    <xdr:rowOff>137160</xdr:rowOff>
                  </from>
                  <to>
                    <xdr:col>29</xdr:col>
                    <xdr:colOff>22860</xdr:colOff>
                    <xdr:row>40</xdr:row>
                    <xdr:rowOff>22860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68580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144780</xdr:colOff>
                    <xdr:row>34</xdr:row>
                    <xdr:rowOff>137160</xdr:rowOff>
                  </from>
                  <to>
                    <xdr:col>37</xdr:col>
                    <xdr:colOff>22860</xdr:colOff>
                    <xdr:row>36</xdr:row>
                    <xdr:rowOff>30480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144780</xdr:colOff>
                    <xdr:row>36</xdr:row>
                    <xdr:rowOff>251460</xdr:rowOff>
                  </from>
                  <to>
                    <xdr:col>37</xdr:col>
                    <xdr:colOff>30480</xdr:colOff>
                    <xdr:row>38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
  <cols>
    <col min="1" max="1" width="42.69921875" style="6" customWidth="1"/>
    <col min="2" max="28" width="6.69921875" style="6" customWidth="1"/>
    <col min="29" max="29" width="12" style="6" customWidth="1"/>
    <col min="30" max="30" width="8" style="6" customWidth="1"/>
    <col min="31" max="31" width="46.3984375" style="6" customWidth="1"/>
    <col min="32" max="32" width="26.8984375" style="6" customWidth="1"/>
    <col min="33" max="33" width="29.5" style="6" bestFit="1" customWidth="1"/>
    <col min="34" max="34" width="50.59765625" style="6" customWidth="1"/>
    <col min="35" max="35" width="9.09765625" style="6" customWidth="1"/>
    <col min="36" max="36" width="38.3984375" style="6" customWidth="1"/>
    <col min="37" max="37" width="38.59765625" style="6" customWidth="1"/>
    <col min="38" max="38" width="9" style="6"/>
    <col min="39" max="39" width="16.69921875" style="6" customWidth="1"/>
    <col min="40" max="44" width="9" style="6"/>
    <col min="45" max="45" width="48.5" style="6" customWidth="1"/>
    <col min="46" max="46" width="104.3984375" style="6" customWidth="1"/>
    <col min="47" max="16384" width="9" style="6"/>
  </cols>
  <sheetData>
    <row r="1" spans="1:46" ht="18.600000000000001" thickBot="1">
      <c r="A1" s="5" t="s">
        <v>247</v>
      </c>
      <c r="B1" s="5"/>
      <c r="C1" s="5"/>
      <c r="D1" s="5"/>
      <c r="E1" s="5"/>
      <c r="AD1" s="7"/>
      <c r="AE1" s="5" t="s">
        <v>2280</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2268</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2269</v>
      </c>
      <c r="AG5" s="28" t="s">
        <v>2270</v>
      </c>
      <c r="AH5" s="143"/>
      <c r="AJ5" s="13" t="s">
        <v>278</v>
      </c>
      <c r="AK5" s="14" t="s">
        <v>279</v>
      </c>
      <c r="AM5" s="11" t="s">
        <v>204</v>
      </c>
      <c r="AQ5" s="16" t="s">
        <v>275</v>
      </c>
      <c r="AS5" s="164" t="s">
        <v>260</v>
      </c>
      <c r="AT5" s="167" t="s">
        <v>2147</v>
      </c>
    </row>
    <row r="6" spans="1:46" ht="18.600000000000001"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2271</v>
      </c>
      <c r="AG6" s="30" t="s">
        <v>2272</v>
      </c>
      <c r="AH6" s="144"/>
      <c r="AJ6" s="13" t="s">
        <v>281</v>
      </c>
      <c r="AK6" s="14" t="s">
        <v>281</v>
      </c>
      <c r="AM6" s="38" t="s">
        <v>282</v>
      </c>
      <c r="AQ6" s="39"/>
      <c r="AS6" s="165" t="s">
        <v>280</v>
      </c>
      <c r="AT6" s="168" t="s">
        <v>2148</v>
      </c>
    </row>
    <row r="7" spans="1:46" ht="18.600000000000001"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2271</v>
      </c>
      <c r="AG7" s="30" t="s">
        <v>2272</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2271</v>
      </c>
      <c r="AG8" s="30" t="s">
        <v>2272</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2271</v>
      </c>
      <c r="AG9" s="30" t="s">
        <v>2272</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2271</v>
      </c>
      <c r="AG10" s="30" t="s">
        <v>2272</v>
      </c>
      <c r="AH10" s="32" t="s">
        <v>2273</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2271</v>
      </c>
      <c r="AG11" s="30" t="s">
        <v>2272</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2271</v>
      </c>
      <c r="AG12" s="30" t="s">
        <v>2272</v>
      </c>
      <c r="AH12" s="32" t="s">
        <v>2274</v>
      </c>
      <c r="AJ12" s="13" t="s">
        <v>292</v>
      </c>
      <c r="AK12" s="14" t="s">
        <v>293</v>
      </c>
      <c r="AS12" s="165" t="s">
        <v>287</v>
      </c>
      <c r="AT12" s="168" t="s">
        <v>2397</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2271</v>
      </c>
      <c r="AG13" s="30" t="s">
        <v>2272</v>
      </c>
      <c r="AH13" s="32" t="s">
        <v>2274</v>
      </c>
      <c r="AJ13" s="13" t="s">
        <v>294</v>
      </c>
      <c r="AK13" s="14" t="s">
        <v>294</v>
      </c>
      <c r="AS13" s="165" t="s">
        <v>289</v>
      </c>
      <c r="AT13" s="168" t="s">
        <v>2397</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2271</v>
      </c>
      <c r="AG14" s="30" t="s">
        <v>2272</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2271</v>
      </c>
      <c r="AG15" s="30" t="s">
        <v>2272</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2271</v>
      </c>
      <c r="AG16" s="30" t="s">
        <v>2272</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2271</v>
      </c>
      <c r="AG17" s="30" t="s">
        <v>2272</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2271</v>
      </c>
      <c r="AG18" s="30" t="s">
        <v>2272</v>
      </c>
      <c r="AH18" s="32" t="s">
        <v>2275</v>
      </c>
      <c r="AJ18" s="13" t="s">
        <v>301</v>
      </c>
      <c r="AK18" s="14" t="s">
        <v>301</v>
      </c>
      <c r="AS18" s="165" t="s">
        <v>297</v>
      </c>
      <c r="AT18" s="168" t="s">
        <v>2397</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2271</v>
      </c>
      <c r="AG19" s="30" t="s">
        <v>2272</v>
      </c>
      <c r="AH19" s="32" t="s">
        <v>2275</v>
      </c>
      <c r="AJ19" s="13" t="s">
        <v>302</v>
      </c>
      <c r="AK19" s="14" t="s">
        <v>303</v>
      </c>
      <c r="AS19" s="165" t="s">
        <v>298</v>
      </c>
      <c r="AT19" s="168" t="s">
        <v>2397</v>
      </c>
    </row>
    <row r="20" spans="1:46" ht="32.4">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2271</v>
      </c>
      <c r="AG20" s="30" t="s">
        <v>2272</v>
      </c>
      <c r="AH20" s="45" t="s">
        <v>2364</v>
      </c>
      <c r="AJ20" s="13" t="s">
        <v>304</v>
      </c>
      <c r="AK20" s="14" t="s">
        <v>305</v>
      </c>
      <c r="AS20" s="165" t="s">
        <v>299</v>
      </c>
      <c r="AT20" s="168" t="s">
        <v>2395</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2271</v>
      </c>
      <c r="AG21" s="30" t="s">
        <v>2272</v>
      </c>
      <c r="AH21" s="144"/>
      <c r="AJ21" s="13" t="s">
        <v>306</v>
      </c>
      <c r="AK21" s="14" t="s">
        <v>306</v>
      </c>
      <c r="AS21" s="165" t="s">
        <v>301</v>
      </c>
      <c r="AT21" s="168" t="s">
        <v>2148</v>
      </c>
    </row>
    <row r="22" spans="1:46" ht="18.600000000000001"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2271</v>
      </c>
      <c r="AG22" s="30" t="s">
        <v>2272</v>
      </c>
      <c r="AH22" s="45" t="s">
        <v>2364</v>
      </c>
      <c r="AJ22" s="40" t="s">
        <v>307</v>
      </c>
      <c r="AK22" s="41" t="s">
        <v>308</v>
      </c>
      <c r="AS22" s="165" t="s">
        <v>302</v>
      </c>
      <c r="AT22" s="168" t="s">
        <v>2398</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2271</v>
      </c>
      <c r="AG23" s="30" t="s">
        <v>2272</v>
      </c>
      <c r="AH23" s="32"/>
      <c r="AJ23" s="9" t="s">
        <v>309</v>
      </c>
      <c r="AK23" s="10" t="s">
        <v>310</v>
      </c>
      <c r="AS23" s="165" t="s">
        <v>304</v>
      </c>
      <c r="AT23" s="168" t="s">
        <v>2398</v>
      </c>
    </row>
    <row r="24" spans="1:46" ht="18.600000000000001"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2271</v>
      </c>
      <c r="AG24" s="30" t="s">
        <v>2272</v>
      </c>
      <c r="AH24" s="144"/>
      <c r="AJ24" s="40" t="s">
        <v>311</v>
      </c>
      <c r="AK24" s="41" t="s">
        <v>312</v>
      </c>
      <c r="AS24" s="165" t="s">
        <v>306</v>
      </c>
      <c r="AT24" s="168" t="s">
        <v>2148</v>
      </c>
    </row>
    <row r="25" spans="1:46" ht="18.600000000000001"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2271</v>
      </c>
      <c r="AG25" s="139" t="s">
        <v>2272</v>
      </c>
      <c r="AH25" s="45" t="s">
        <v>2364</v>
      </c>
      <c r="AS25" s="165" t="s">
        <v>307</v>
      </c>
      <c r="AT25" s="168" t="s">
        <v>2398</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2365</v>
      </c>
      <c r="AG26" s="140" t="s">
        <v>2366</v>
      </c>
      <c r="AH26" s="143"/>
      <c r="AS26" s="165" t="s">
        <v>309</v>
      </c>
      <c r="AT26" s="168" t="s">
        <v>2399</v>
      </c>
    </row>
    <row r="27" spans="1:46" ht="18.600000000000001"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2276</v>
      </c>
      <c r="AG27" s="64" t="s">
        <v>2277</v>
      </c>
      <c r="AH27" s="146" t="s">
        <v>2367</v>
      </c>
      <c r="AS27" s="166" t="s">
        <v>311</v>
      </c>
      <c r="AT27" s="169" t="s">
        <v>2396</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2278</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2279</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
  <cols>
    <col min="2" max="2" width="12.5" customWidth="1"/>
    <col min="3" max="4" width="12.5" style="125" customWidth="1"/>
    <col min="5" max="5" width="30.59765625" style="125" customWidth="1"/>
    <col min="6" max="6" width="14" style="125" customWidth="1"/>
    <col min="7" max="7" width="12.5" style="125" customWidth="1"/>
    <col min="8" max="8" width="35.3984375" style="90" customWidth="1"/>
    <col min="9" max="9" width="12.5" style="125" customWidth="1"/>
    <col min="10" max="10" width="33.5" style="96" customWidth="1"/>
    <col min="11" max="11" width="12.5" style="125" customWidth="1"/>
    <col min="12" max="12" width="35.5" style="98" customWidth="1"/>
    <col min="13" max="13" width="35" customWidth="1"/>
    <col min="14" max="19" width="30.097656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2319</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2295</v>
      </c>
      <c r="I7" s="109" t="s">
        <v>2171</v>
      </c>
      <c r="J7" s="111" t="s">
        <v>2298</v>
      </c>
      <c r="K7" s="113"/>
      <c r="L7" s="114"/>
      <c r="M7" s="159" t="s">
        <v>2323</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2411</v>
      </c>
      <c r="I8" s="109" t="s">
        <v>2172</v>
      </c>
      <c r="J8" s="115" t="s">
        <v>2300</v>
      </c>
      <c r="K8" s="161"/>
      <c r="L8" s="158"/>
      <c r="M8" s="160" t="s">
        <v>2169</v>
      </c>
      <c r="N8" s="159" t="s">
        <v>2169</v>
      </c>
      <c r="O8" s="159" t="s">
        <v>2169</v>
      </c>
      <c r="P8" s="159" t="s">
        <v>2322</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2410</v>
      </c>
      <c r="I9" s="109" t="s">
        <v>2171</v>
      </c>
      <c r="J9" s="116" t="s">
        <v>2409</v>
      </c>
      <c r="K9" s="117" t="s">
        <v>2175</v>
      </c>
      <c r="L9" s="118" t="s">
        <v>2315</v>
      </c>
      <c r="M9" s="159" t="s">
        <v>2323</v>
      </c>
      <c r="N9" s="159" t="s">
        <v>2169</v>
      </c>
      <c r="O9" s="159" t="s">
        <v>2169</v>
      </c>
      <c r="P9" s="159" t="s">
        <v>2322</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2412</v>
      </c>
      <c r="I10" s="109" t="s">
        <v>2177</v>
      </c>
      <c r="J10" s="115" t="s">
        <v>2301</v>
      </c>
      <c r="K10" s="161"/>
      <c r="L10" s="158"/>
      <c r="M10" s="160" t="s">
        <v>2169</v>
      </c>
      <c r="N10" s="159" t="s">
        <v>2324</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2408</v>
      </c>
      <c r="I11" s="109" t="s">
        <v>2171</v>
      </c>
      <c r="J11" s="116" t="s">
        <v>2407</v>
      </c>
      <c r="K11" s="117" t="s">
        <v>2180</v>
      </c>
      <c r="L11" s="153" t="s">
        <v>2302</v>
      </c>
      <c r="M11" s="159" t="s">
        <v>2323</v>
      </c>
      <c r="N11" s="159" t="s">
        <v>2324</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2318</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2266</v>
      </c>
      <c r="G13" s="109" t="s">
        <v>2213</v>
      </c>
      <c r="H13" s="110" t="s">
        <v>2296</v>
      </c>
      <c r="I13" s="109" t="s">
        <v>2173</v>
      </c>
      <c r="J13" s="154" t="s">
        <v>2299</v>
      </c>
      <c r="K13" s="117"/>
      <c r="L13" s="118"/>
      <c r="M13" s="159" t="s">
        <v>2323</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2413</v>
      </c>
      <c r="I14" s="109" t="s">
        <v>2174</v>
      </c>
      <c r="J14" s="115" t="s">
        <v>2303</v>
      </c>
      <c r="K14" s="161"/>
      <c r="L14" s="158"/>
      <c r="M14" s="159" t="s">
        <v>2169</v>
      </c>
      <c r="N14" s="159" t="s">
        <v>2169</v>
      </c>
      <c r="O14" s="159" t="s">
        <v>2169</v>
      </c>
      <c r="P14" s="159" t="s">
        <v>2322</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2404</v>
      </c>
      <c r="I15" s="109" t="s">
        <v>2173</v>
      </c>
      <c r="J15" s="116" t="s">
        <v>2403</v>
      </c>
      <c r="K15" s="117" t="s">
        <v>2176</v>
      </c>
      <c r="L15" s="118" t="s">
        <v>2304</v>
      </c>
      <c r="M15" s="159" t="s">
        <v>2323</v>
      </c>
      <c r="N15" s="159" t="s">
        <v>2169</v>
      </c>
      <c r="O15" s="159" t="s">
        <v>2169</v>
      </c>
      <c r="P15" s="159" t="s">
        <v>2322</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2414</v>
      </c>
      <c r="I16" s="109" t="s">
        <v>2179</v>
      </c>
      <c r="J16" s="154" t="s">
        <v>2306</v>
      </c>
      <c r="K16" s="161"/>
      <c r="L16" s="158"/>
      <c r="M16" s="160" t="s">
        <v>2169</v>
      </c>
      <c r="N16" s="159" t="s">
        <v>2324</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2405</v>
      </c>
      <c r="I17" s="109" t="s">
        <v>2179</v>
      </c>
      <c r="J17" s="111" t="s">
        <v>2402</v>
      </c>
      <c r="K17" s="119" t="s">
        <v>2182</v>
      </c>
      <c r="L17" s="155" t="s">
        <v>2305</v>
      </c>
      <c r="M17" s="159" t="s">
        <v>2323</v>
      </c>
      <c r="N17" s="159" t="s">
        <v>2324</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2307</v>
      </c>
      <c r="I18" s="123" t="s">
        <v>2214</v>
      </c>
      <c r="J18" s="110" t="s">
        <v>2308</v>
      </c>
      <c r="K18" s="109"/>
      <c r="L18" s="112"/>
      <c r="M18" s="160" t="s">
        <v>2169</v>
      </c>
      <c r="N18" s="159" t="s">
        <v>2169</v>
      </c>
      <c r="O18" s="159" t="s">
        <v>2169</v>
      </c>
      <c r="P18" s="159" t="s">
        <v>2169</v>
      </c>
      <c r="Q18" s="159" t="s">
        <v>2325</v>
      </c>
      <c r="R18" s="159" t="s">
        <v>2169</v>
      </c>
      <c r="S18" s="159" t="s">
        <v>2326</v>
      </c>
    </row>
    <row r="19" spans="2:19" ht="48" customHeight="1">
      <c r="B19" s="94" t="s">
        <v>9</v>
      </c>
      <c r="C19" s="107" t="s">
        <v>13</v>
      </c>
      <c r="D19" s="108" t="s">
        <v>11</v>
      </c>
      <c r="E19" s="108" t="str">
        <f t="shared" si="0"/>
        <v>処遇加算Ⅰ特定加算なしベア加算なし</v>
      </c>
      <c r="F19" s="121" t="s">
        <v>2267</v>
      </c>
      <c r="G19" s="117" t="s">
        <v>2213</v>
      </c>
      <c r="H19" s="124" t="s">
        <v>2297</v>
      </c>
      <c r="I19" s="123" t="s">
        <v>2214</v>
      </c>
      <c r="J19" s="110" t="s">
        <v>2312</v>
      </c>
      <c r="K19" s="109" t="s">
        <v>2178</v>
      </c>
      <c r="L19" s="111" t="s">
        <v>2309</v>
      </c>
      <c r="M19" s="159" t="s">
        <v>2323</v>
      </c>
      <c r="N19" s="159" t="s">
        <v>2169</v>
      </c>
      <c r="O19" s="159" t="s">
        <v>2169</v>
      </c>
      <c r="P19" s="159" t="s">
        <v>2169</v>
      </c>
      <c r="Q19" s="159" t="s">
        <v>2325</v>
      </c>
      <c r="R19" s="159" t="s">
        <v>2169</v>
      </c>
      <c r="S19" s="159" t="s">
        <v>2326</v>
      </c>
    </row>
    <row r="20" spans="2:19" ht="48" customHeight="1">
      <c r="B20" s="94" t="s">
        <v>267</v>
      </c>
      <c r="C20" s="107" t="s">
        <v>13</v>
      </c>
      <c r="D20" s="108" t="s">
        <v>15</v>
      </c>
      <c r="E20" s="108" t="str">
        <f t="shared" si="0"/>
        <v>処遇加算Ⅱ特定加算なしベア加算</v>
      </c>
      <c r="F20" s="109" t="s">
        <v>276</v>
      </c>
      <c r="G20" s="119" t="s">
        <v>272</v>
      </c>
      <c r="H20" s="120" t="s">
        <v>2310</v>
      </c>
      <c r="I20" s="123" t="s">
        <v>2214</v>
      </c>
      <c r="J20" s="156" t="s">
        <v>2415</v>
      </c>
      <c r="K20" s="109" t="s">
        <v>276</v>
      </c>
      <c r="L20" s="110" t="s">
        <v>2321</v>
      </c>
      <c r="M20" s="160" t="s">
        <v>2169</v>
      </c>
      <c r="N20" s="159" t="s">
        <v>2169</v>
      </c>
      <c r="O20" s="159" t="s">
        <v>2169</v>
      </c>
      <c r="P20" s="159" t="s">
        <v>2169</v>
      </c>
      <c r="Q20" s="159" t="s">
        <v>2325</v>
      </c>
      <c r="R20" s="159" t="s">
        <v>2169</v>
      </c>
      <c r="S20" s="159" t="s">
        <v>2326</v>
      </c>
    </row>
    <row r="21" spans="2:19" ht="48" customHeight="1">
      <c r="B21" s="94" t="s">
        <v>267</v>
      </c>
      <c r="C21" s="107" t="s">
        <v>13</v>
      </c>
      <c r="D21" s="108" t="s">
        <v>11</v>
      </c>
      <c r="E21" s="108" t="str">
        <f t="shared" si="0"/>
        <v>処遇加算Ⅱ特定加算なしベア加算なし</v>
      </c>
      <c r="F21" s="109" t="s">
        <v>2181</v>
      </c>
      <c r="G21" s="109" t="s">
        <v>274</v>
      </c>
      <c r="H21" s="110" t="s">
        <v>2400</v>
      </c>
      <c r="I21" s="109" t="s">
        <v>276</v>
      </c>
      <c r="J21" s="156" t="s">
        <v>2320</v>
      </c>
      <c r="K21" s="109" t="s">
        <v>2181</v>
      </c>
      <c r="L21" s="157" t="s">
        <v>2311</v>
      </c>
      <c r="M21" s="159" t="s">
        <v>2323</v>
      </c>
      <c r="N21" s="159" t="s">
        <v>2169</v>
      </c>
      <c r="O21" s="159" t="s">
        <v>2169</v>
      </c>
      <c r="P21" s="159" t="s">
        <v>2169</v>
      </c>
      <c r="Q21" s="159" t="s">
        <v>2325</v>
      </c>
      <c r="R21" s="159" t="s">
        <v>2169</v>
      </c>
      <c r="S21" s="159" t="s">
        <v>2326</v>
      </c>
    </row>
    <row r="22" spans="2:19" ht="48" customHeight="1">
      <c r="B22" s="94" t="s">
        <v>268</v>
      </c>
      <c r="C22" s="107" t="s">
        <v>13</v>
      </c>
      <c r="D22" s="108" t="s">
        <v>15</v>
      </c>
      <c r="E22" s="108" t="str">
        <f t="shared" si="0"/>
        <v>処遇加算Ⅲ特定加算なしベア加算</v>
      </c>
      <c r="F22" s="109" t="s">
        <v>2183</v>
      </c>
      <c r="G22" s="109" t="s">
        <v>274</v>
      </c>
      <c r="H22" s="110" t="s">
        <v>2417</v>
      </c>
      <c r="I22" s="109" t="s">
        <v>276</v>
      </c>
      <c r="J22" s="156" t="s">
        <v>2416</v>
      </c>
      <c r="K22" s="109" t="s">
        <v>2183</v>
      </c>
      <c r="L22" s="112" t="s">
        <v>2313</v>
      </c>
      <c r="M22" s="159" t="s">
        <v>2169</v>
      </c>
      <c r="N22" s="159" t="s">
        <v>2324</v>
      </c>
      <c r="O22" s="159" t="s">
        <v>2256</v>
      </c>
      <c r="P22" s="159" t="s">
        <v>2169</v>
      </c>
      <c r="Q22" s="159" t="s">
        <v>2325</v>
      </c>
      <c r="R22" s="159" t="s">
        <v>2169</v>
      </c>
      <c r="S22" s="159" t="s">
        <v>2326</v>
      </c>
    </row>
    <row r="23" spans="2:19" ht="48" customHeight="1">
      <c r="B23" s="94" t="s">
        <v>268</v>
      </c>
      <c r="C23" s="107" t="s">
        <v>13</v>
      </c>
      <c r="D23" s="108" t="s">
        <v>11</v>
      </c>
      <c r="E23" s="108" t="str">
        <f t="shared" si="0"/>
        <v>処遇加算Ⅲ特定加算なしベア加算なし</v>
      </c>
      <c r="F23" s="109" t="s">
        <v>2184</v>
      </c>
      <c r="G23" s="109" t="s">
        <v>276</v>
      </c>
      <c r="H23" s="110" t="s">
        <v>2406</v>
      </c>
      <c r="I23" s="109" t="s">
        <v>2181</v>
      </c>
      <c r="J23" s="111" t="s">
        <v>2401</v>
      </c>
      <c r="K23" s="109" t="s">
        <v>2184</v>
      </c>
      <c r="L23" s="112" t="s">
        <v>2314</v>
      </c>
      <c r="M23" s="159" t="s">
        <v>2323</v>
      </c>
      <c r="N23" s="159" t="s">
        <v>2324</v>
      </c>
      <c r="O23" s="159" t="s">
        <v>2256</v>
      </c>
      <c r="P23" s="159" t="s">
        <v>2169</v>
      </c>
      <c r="Q23" s="159" t="s">
        <v>2325</v>
      </c>
      <c r="R23" s="159" t="s">
        <v>2169</v>
      </c>
      <c r="S23" s="159" t="s">
        <v>2326</v>
      </c>
    </row>
    <row r="24" spans="2:19" ht="20.25" customHeight="1">
      <c r="C24"/>
      <c r="D24"/>
      <c r="E24" s="93"/>
      <c r="F24" s="93"/>
      <c r="G24" s="93"/>
      <c r="H24" s="92"/>
      <c r="I24" s="93"/>
      <c r="J24" s="95"/>
      <c r="K24" s="93"/>
      <c r="L24" s="97"/>
      <c r="M24" s="93"/>
      <c r="N24" s="93"/>
      <c r="O24" s="93"/>
      <c r="P24" s="93"/>
      <c r="Q24" s="93"/>
      <c r="R24" s="93"/>
      <c r="S24" s="93"/>
    </row>
    <row r="25" spans="2:19" ht="21.6">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ColWidth="9" defaultRowHeight="13.2"/>
  <cols>
    <col min="1" max="1" width="15.19921875" style="1" bestFit="1" customWidth="1"/>
    <col min="2" max="2" width="9" style="1"/>
    <col min="3" max="3" width="16.69921875" style="1" bestFit="1" customWidth="1"/>
    <col min="4" max="4" width="16" style="1" bestFit="1" customWidth="1"/>
    <col min="5" max="5" width="9" style="1"/>
    <col min="6" max="6" width="19.5" style="1" bestFit="1" customWidth="1"/>
    <col min="7" max="9" width="9" style="1"/>
    <col min="10" max="10" width="52.19921875" style="1" bestFit="1" customWidth="1"/>
    <col min="11" max="11" width="12.19921875" style="1" bestFit="1" customWidth="1"/>
    <col min="12" max="16384" width="9" style="1"/>
  </cols>
  <sheetData>
    <row r="1" spans="1:14" ht="16.8" thickBot="1">
      <c r="A1" s="5" t="s">
        <v>313</v>
      </c>
      <c r="C1" s="1" t="s">
        <v>314</v>
      </c>
      <c r="F1" s="1" t="s">
        <v>315</v>
      </c>
    </row>
    <row r="2" spans="1:14" ht="18.600000000000001" thickBot="1">
      <c r="A2" s="65" t="s">
        <v>316</v>
      </c>
      <c r="C2" s="66" t="s">
        <v>317</v>
      </c>
      <c r="D2" s="67" t="s">
        <v>318</v>
      </c>
      <c r="F2" s="68" t="s">
        <v>319</v>
      </c>
      <c r="G2" s="69">
        <v>0.7</v>
      </c>
      <c r="H2" s="69">
        <v>0.55000000000000004</v>
      </c>
      <c r="I2" s="70">
        <v>0.45</v>
      </c>
      <c r="J2" s="66" t="s">
        <v>320</v>
      </c>
      <c r="K2" s="67" t="s">
        <v>321</v>
      </c>
    </row>
    <row r="3" spans="1:14" ht="18">
      <c r="A3" s="71" t="s">
        <v>322</v>
      </c>
      <c r="C3" s="72" t="s">
        <v>322</v>
      </c>
      <c r="D3" s="73" t="s">
        <v>323</v>
      </c>
      <c r="F3" s="72" t="s">
        <v>324</v>
      </c>
      <c r="G3" s="74">
        <v>11.4</v>
      </c>
      <c r="H3" s="74">
        <v>11.1</v>
      </c>
      <c r="I3" s="75">
        <v>10.9</v>
      </c>
      <c r="J3" s="72" t="s">
        <v>260</v>
      </c>
      <c r="K3" s="76">
        <v>0.7</v>
      </c>
      <c r="M3" s="126"/>
      <c r="N3" s="126"/>
    </row>
    <row r="4" spans="1:14" ht="18">
      <c r="A4" s="16" t="s">
        <v>325</v>
      </c>
      <c r="C4" s="77" t="s">
        <v>322</v>
      </c>
      <c r="D4" s="78" t="s">
        <v>326</v>
      </c>
      <c r="F4" s="77" t="s">
        <v>327</v>
      </c>
      <c r="G4" s="79">
        <v>11.4</v>
      </c>
      <c r="H4" s="79">
        <v>11.1</v>
      </c>
      <c r="I4" s="80">
        <v>10.9</v>
      </c>
      <c r="J4" s="77" t="s">
        <v>280</v>
      </c>
      <c r="K4" s="81">
        <v>0.7</v>
      </c>
      <c r="M4" s="126"/>
      <c r="N4" s="126"/>
    </row>
    <row r="5" spans="1:14" ht="18">
      <c r="A5" s="16" t="s">
        <v>328</v>
      </c>
      <c r="C5" s="77" t="s">
        <v>322</v>
      </c>
      <c r="D5" s="78" t="s">
        <v>329</v>
      </c>
      <c r="F5" s="77" t="s">
        <v>330</v>
      </c>
      <c r="G5" s="79">
        <v>11.4</v>
      </c>
      <c r="H5" s="79">
        <v>11.1</v>
      </c>
      <c r="I5" s="80">
        <v>10.9</v>
      </c>
      <c r="J5" s="77" t="s">
        <v>283</v>
      </c>
      <c r="K5" s="81">
        <v>0.7</v>
      </c>
      <c r="M5" s="126"/>
      <c r="N5" s="126"/>
    </row>
    <row r="6" spans="1:14" ht="18">
      <c r="A6" s="16" t="s">
        <v>331</v>
      </c>
      <c r="C6" s="77" t="s">
        <v>322</v>
      </c>
      <c r="D6" s="78" t="s">
        <v>332</v>
      </c>
      <c r="F6" s="77" t="s">
        <v>333</v>
      </c>
      <c r="G6" s="79">
        <v>11.4</v>
      </c>
      <c r="H6" s="79">
        <v>11.1</v>
      </c>
      <c r="I6" s="80">
        <v>10.9</v>
      </c>
      <c r="J6" s="77" t="s">
        <v>278</v>
      </c>
      <c r="K6" s="81">
        <v>0.7</v>
      </c>
      <c r="M6" s="126"/>
      <c r="N6" s="126"/>
    </row>
    <row r="7" spans="1:14" ht="18">
      <c r="A7" s="16" t="s">
        <v>334</v>
      </c>
      <c r="C7" s="77" t="s">
        <v>322</v>
      </c>
      <c r="D7" s="78" t="s">
        <v>335</v>
      </c>
      <c r="F7" s="77" t="s">
        <v>336</v>
      </c>
      <c r="G7" s="79">
        <v>11.4</v>
      </c>
      <c r="H7" s="79">
        <v>11.1</v>
      </c>
      <c r="I7" s="80">
        <v>10.9</v>
      </c>
      <c r="J7" s="77" t="s">
        <v>281</v>
      </c>
      <c r="K7" s="81">
        <v>0.45</v>
      </c>
      <c r="M7" s="126"/>
      <c r="N7" s="126"/>
    </row>
    <row r="8" spans="1:14" ht="18">
      <c r="A8" s="16" t="s">
        <v>337</v>
      </c>
      <c r="C8" s="77" t="s">
        <v>322</v>
      </c>
      <c r="D8" s="78" t="s">
        <v>338</v>
      </c>
      <c r="F8" s="77" t="s">
        <v>339</v>
      </c>
      <c r="G8" s="79">
        <v>11.4</v>
      </c>
      <c r="H8" s="79">
        <v>11.1</v>
      </c>
      <c r="I8" s="80">
        <v>10.9</v>
      </c>
      <c r="J8" s="77" t="s">
        <v>284</v>
      </c>
      <c r="K8" s="81">
        <v>0.45</v>
      </c>
    </row>
    <row r="9" spans="1:14" ht="18">
      <c r="A9" s="16" t="s">
        <v>340</v>
      </c>
      <c r="C9" s="77" t="s">
        <v>322</v>
      </c>
      <c r="D9" s="78" t="s">
        <v>341</v>
      </c>
      <c r="F9" s="77" t="s">
        <v>342</v>
      </c>
      <c r="G9" s="79">
        <v>11.4</v>
      </c>
      <c r="H9" s="79">
        <v>11.1</v>
      </c>
      <c r="I9" s="80">
        <v>10.9</v>
      </c>
      <c r="J9" s="77" t="s">
        <v>285</v>
      </c>
      <c r="K9" s="81">
        <v>0.55000000000000004</v>
      </c>
    </row>
    <row r="10" spans="1:14" ht="18">
      <c r="A10" s="16" t="s">
        <v>343</v>
      </c>
      <c r="C10" s="77" t="s">
        <v>322</v>
      </c>
      <c r="D10" s="78" t="s">
        <v>344</v>
      </c>
      <c r="F10" s="77" t="s">
        <v>345</v>
      </c>
      <c r="G10" s="79">
        <v>11.4</v>
      </c>
      <c r="H10" s="79">
        <v>11.1</v>
      </c>
      <c r="I10" s="80">
        <v>10.9</v>
      </c>
      <c r="J10" s="77" t="s">
        <v>287</v>
      </c>
      <c r="K10" s="81">
        <v>0.45</v>
      </c>
    </row>
    <row r="11" spans="1:14" ht="18">
      <c r="A11" s="16" t="s">
        <v>346</v>
      </c>
      <c r="C11" s="77" t="s">
        <v>322</v>
      </c>
      <c r="D11" s="78" t="s">
        <v>347</v>
      </c>
      <c r="F11" s="77" t="s">
        <v>348</v>
      </c>
      <c r="G11" s="79">
        <v>11.4</v>
      </c>
      <c r="H11" s="79">
        <v>11.1</v>
      </c>
      <c r="I11" s="80">
        <v>10.9</v>
      </c>
      <c r="J11" s="77" t="s">
        <v>289</v>
      </c>
      <c r="K11" s="81">
        <v>0.45</v>
      </c>
    </row>
    <row r="12" spans="1:14" ht="18">
      <c r="A12" s="16" t="s">
        <v>349</v>
      </c>
      <c r="C12" s="77" t="s">
        <v>322</v>
      </c>
      <c r="D12" s="78" t="s">
        <v>350</v>
      </c>
      <c r="F12" s="77" t="s">
        <v>351</v>
      </c>
      <c r="G12" s="79">
        <v>11.4</v>
      </c>
      <c r="H12" s="79">
        <v>11.1</v>
      </c>
      <c r="I12" s="80">
        <v>10.9</v>
      </c>
      <c r="J12" s="77" t="s">
        <v>290</v>
      </c>
      <c r="K12" s="81">
        <v>0.55000000000000004</v>
      </c>
    </row>
    <row r="13" spans="1:14" ht="18">
      <c r="A13" s="16" t="s">
        <v>352</v>
      </c>
      <c r="C13" s="77" t="s">
        <v>322</v>
      </c>
      <c r="D13" s="78" t="s">
        <v>353</v>
      </c>
      <c r="F13" s="77" t="s">
        <v>354</v>
      </c>
      <c r="G13" s="79">
        <v>11.4</v>
      </c>
      <c r="H13" s="79">
        <v>11.1</v>
      </c>
      <c r="I13" s="80">
        <v>10.9</v>
      </c>
      <c r="J13" s="77" t="s">
        <v>292</v>
      </c>
      <c r="K13" s="81">
        <v>0.55000000000000004</v>
      </c>
    </row>
    <row r="14" spans="1:14" ht="18">
      <c r="A14" s="16" t="s">
        <v>355</v>
      </c>
      <c r="C14" s="77" t="s">
        <v>322</v>
      </c>
      <c r="D14" s="78" t="s">
        <v>356</v>
      </c>
      <c r="F14" s="77" t="s">
        <v>357</v>
      </c>
      <c r="G14" s="79">
        <v>11.4</v>
      </c>
      <c r="H14" s="79">
        <v>11.1</v>
      </c>
      <c r="I14" s="80">
        <v>10.9</v>
      </c>
      <c r="J14" s="77" t="s">
        <v>294</v>
      </c>
      <c r="K14" s="81">
        <v>0.55000000000000004</v>
      </c>
    </row>
    <row r="15" spans="1:14" ht="18">
      <c r="A15" s="16" t="s">
        <v>5</v>
      </c>
      <c r="C15" s="77" t="s">
        <v>322</v>
      </c>
      <c r="D15" s="78" t="s">
        <v>358</v>
      </c>
      <c r="F15" s="77" t="s">
        <v>359</v>
      </c>
      <c r="G15" s="79">
        <v>11.4</v>
      </c>
      <c r="H15" s="79">
        <v>11.1</v>
      </c>
      <c r="I15" s="80">
        <v>10.9</v>
      </c>
      <c r="J15" s="77" t="s">
        <v>295</v>
      </c>
      <c r="K15" s="81">
        <v>0.45</v>
      </c>
    </row>
    <row r="16" spans="1:14" ht="18">
      <c r="A16" s="16" t="s">
        <v>360</v>
      </c>
      <c r="C16" s="77" t="s">
        <v>322</v>
      </c>
      <c r="D16" s="78" t="s">
        <v>361</v>
      </c>
      <c r="F16" s="77" t="s">
        <v>362</v>
      </c>
      <c r="G16" s="79">
        <v>11.4</v>
      </c>
      <c r="H16" s="79">
        <v>11.1</v>
      </c>
      <c r="I16" s="80">
        <v>10.9</v>
      </c>
      <c r="J16" s="77" t="s">
        <v>297</v>
      </c>
      <c r="K16" s="81">
        <v>0.45</v>
      </c>
    </row>
    <row r="17" spans="1:11" ht="18">
      <c r="A17" s="16" t="s">
        <v>363</v>
      </c>
      <c r="C17" s="77" t="s">
        <v>322</v>
      </c>
      <c r="D17" s="78" t="s">
        <v>364</v>
      </c>
      <c r="F17" s="77" t="s">
        <v>365</v>
      </c>
      <c r="G17" s="79">
        <v>11.4</v>
      </c>
      <c r="H17" s="79">
        <v>11.1</v>
      </c>
      <c r="I17" s="80">
        <v>10.9</v>
      </c>
      <c r="J17" s="77" t="s">
        <v>298</v>
      </c>
      <c r="K17" s="81">
        <v>0.45</v>
      </c>
    </row>
    <row r="18" spans="1:11" ht="18">
      <c r="A18" s="16" t="s">
        <v>366</v>
      </c>
      <c r="C18" s="77" t="s">
        <v>322</v>
      </c>
      <c r="D18" s="78" t="s">
        <v>367</v>
      </c>
      <c r="F18" s="77" t="s">
        <v>368</v>
      </c>
      <c r="G18" s="79">
        <v>11.4</v>
      </c>
      <c r="H18" s="79">
        <v>11.1</v>
      </c>
      <c r="I18" s="80">
        <v>10.9</v>
      </c>
      <c r="J18" s="77" t="s">
        <v>299</v>
      </c>
      <c r="K18" s="81">
        <v>0.55000000000000004</v>
      </c>
    </row>
    <row r="19" spans="1:11" ht="18">
      <c r="A19" s="16" t="s">
        <v>369</v>
      </c>
      <c r="C19" s="77" t="s">
        <v>322</v>
      </c>
      <c r="D19" s="78" t="s">
        <v>370</v>
      </c>
      <c r="F19" s="77" t="s">
        <v>371</v>
      </c>
      <c r="G19" s="79">
        <v>11.4</v>
      </c>
      <c r="H19" s="79">
        <v>11.1</v>
      </c>
      <c r="I19" s="80">
        <v>10.9</v>
      </c>
      <c r="J19" s="77" t="s">
        <v>301</v>
      </c>
      <c r="K19" s="81">
        <v>0.45</v>
      </c>
    </row>
    <row r="20" spans="1:11" ht="18">
      <c r="A20" s="16" t="s">
        <v>372</v>
      </c>
      <c r="C20" s="77" t="s">
        <v>322</v>
      </c>
      <c r="D20" s="78" t="s">
        <v>373</v>
      </c>
      <c r="F20" s="77" t="s">
        <v>374</v>
      </c>
      <c r="G20" s="79">
        <v>11.4</v>
      </c>
      <c r="H20" s="79">
        <v>11.1</v>
      </c>
      <c r="I20" s="80">
        <v>10.9</v>
      </c>
      <c r="J20" s="77" t="s">
        <v>302</v>
      </c>
      <c r="K20" s="81">
        <v>0.45</v>
      </c>
    </row>
    <row r="21" spans="1:11" ht="18">
      <c r="A21" s="16" t="s">
        <v>375</v>
      </c>
      <c r="C21" s="77" t="s">
        <v>322</v>
      </c>
      <c r="D21" s="78" t="s">
        <v>376</v>
      </c>
      <c r="F21" s="77" t="s">
        <v>377</v>
      </c>
      <c r="G21" s="79">
        <v>11.4</v>
      </c>
      <c r="H21" s="79">
        <v>11.1</v>
      </c>
      <c r="I21" s="80">
        <v>10.9</v>
      </c>
      <c r="J21" s="77" t="s">
        <v>378</v>
      </c>
      <c r="K21" s="81">
        <v>0.45</v>
      </c>
    </row>
    <row r="22" spans="1:11" ht="18">
      <c r="A22" s="16" t="s">
        <v>379</v>
      </c>
      <c r="C22" s="77" t="s">
        <v>322</v>
      </c>
      <c r="D22" s="78" t="s">
        <v>380</v>
      </c>
      <c r="F22" s="77" t="s">
        <v>381</v>
      </c>
      <c r="G22" s="79">
        <v>11.4</v>
      </c>
      <c r="H22" s="79">
        <v>11.1</v>
      </c>
      <c r="I22" s="80">
        <v>10.9</v>
      </c>
      <c r="J22" s="77" t="s">
        <v>304</v>
      </c>
      <c r="K22" s="81">
        <v>0.45</v>
      </c>
    </row>
    <row r="23" spans="1:11" ht="18">
      <c r="A23" s="16" t="s">
        <v>382</v>
      </c>
      <c r="C23" s="77" t="s">
        <v>322</v>
      </c>
      <c r="D23" s="78" t="s">
        <v>383</v>
      </c>
      <c r="F23" s="77" t="s">
        <v>384</v>
      </c>
      <c r="G23" s="79">
        <v>11.4</v>
      </c>
      <c r="H23" s="79">
        <v>11.1</v>
      </c>
      <c r="I23" s="80">
        <v>10.9</v>
      </c>
      <c r="J23" s="77" t="s">
        <v>306</v>
      </c>
      <c r="K23" s="81">
        <v>0.45</v>
      </c>
    </row>
    <row r="24" spans="1:11" ht="18.600000000000001" thickBot="1">
      <c r="A24" s="16" t="s">
        <v>385</v>
      </c>
      <c r="C24" s="77" t="s">
        <v>322</v>
      </c>
      <c r="D24" s="78" t="s">
        <v>386</v>
      </c>
      <c r="F24" s="77" t="s">
        <v>387</v>
      </c>
      <c r="G24" s="79">
        <v>11.4</v>
      </c>
      <c r="H24" s="79">
        <v>11.1</v>
      </c>
      <c r="I24" s="80">
        <v>10.9</v>
      </c>
      <c r="J24" s="136" t="s">
        <v>307</v>
      </c>
      <c r="K24" s="137">
        <v>0.45</v>
      </c>
    </row>
    <row r="25" spans="1:11" ht="18">
      <c r="A25" s="16" t="s">
        <v>388</v>
      </c>
      <c r="C25" s="77" t="s">
        <v>322</v>
      </c>
      <c r="D25" s="78" t="s">
        <v>389</v>
      </c>
      <c r="F25" s="77" t="s">
        <v>390</v>
      </c>
      <c r="G25" s="79">
        <v>11.4</v>
      </c>
      <c r="H25" s="79">
        <v>11.1</v>
      </c>
      <c r="I25" s="80">
        <v>10.9</v>
      </c>
      <c r="J25" s="72" t="s">
        <v>309</v>
      </c>
      <c r="K25" s="76">
        <v>0.7</v>
      </c>
    </row>
    <row r="26" spans="1:11" ht="18.600000000000001" thickBot="1">
      <c r="A26" s="16" t="s">
        <v>391</v>
      </c>
      <c r="C26" s="77" t="s">
        <v>322</v>
      </c>
      <c r="D26" s="78" t="s">
        <v>392</v>
      </c>
      <c r="F26" s="77" t="s">
        <v>393</v>
      </c>
      <c r="G26" s="82">
        <v>11.12</v>
      </c>
      <c r="H26" s="82">
        <v>10.88</v>
      </c>
      <c r="I26" s="83">
        <v>10.72</v>
      </c>
      <c r="J26" s="84" t="s">
        <v>311</v>
      </c>
      <c r="K26" s="138">
        <v>0.45</v>
      </c>
    </row>
    <row r="27" spans="1:11" ht="16.2">
      <c r="A27" s="16" t="s">
        <v>394</v>
      </c>
      <c r="C27" s="77" t="s">
        <v>322</v>
      </c>
      <c r="D27" s="78" t="s">
        <v>395</v>
      </c>
      <c r="F27" s="86" t="s">
        <v>396</v>
      </c>
      <c r="G27" s="2">
        <v>11.12</v>
      </c>
      <c r="H27" s="2">
        <v>10.88</v>
      </c>
      <c r="I27" s="87">
        <v>10.72</v>
      </c>
    </row>
    <row r="28" spans="1:11" ht="16.2">
      <c r="A28" s="16" t="s">
        <v>397</v>
      </c>
      <c r="C28" s="77" t="s">
        <v>322</v>
      </c>
      <c r="D28" s="78" t="s">
        <v>398</v>
      </c>
      <c r="F28" s="77" t="s">
        <v>399</v>
      </c>
      <c r="G28" s="82">
        <v>11.12</v>
      </c>
      <c r="H28" s="82">
        <v>10.88</v>
      </c>
      <c r="I28" s="78">
        <v>10.72</v>
      </c>
    </row>
    <row r="29" spans="1:11" ht="16.2">
      <c r="A29" s="16" t="s">
        <v>400</v>
      </c>
      <c r="C29" s="77" t="s">
        <v>322</v>
      </c>
      <c r="D29" s="78" t="s">
        <v>401</v>
      </c>
      <c r="F29" s="77" t="s">
        <v>402</v>
      </c>
      <c r="G29" s="82">
        <v>11.12</v>
      </c>
      <c r="H29" s="82">
        <v>10.88</v>
      </c>
      <c r="I29" s="78">
        <v>10.72</v>
      </c>
    </row>
    <row r="30" spans="1:11" ht="16.2">
      <c r="A30" s="16" t="s">
        <v>403</v>
      </c>
      <c r="C30" s="77" t="s">
        <v>322</v>
      </c>
      <c r="D30" s="78" t="s">
        <v>404</v>
      </c>
      <c r="F30" s="77" t="s">
        <v>405</v>
      </c>
      <c r="G30" s="82">
        <v>11.12</v>
      </c>
      <c r="H30" s="82">
        <v>10.88</v>
      </c>
      <c r="I30" s="78">
        <v>10.72</v>
      </c>
    </row>
    <row r="31" spans="1:11" ht="16.2">
      <c r="A31" s="16" t="s">
        <v>406</v>
      </c>
      <c r="C31" s="77" t="s">
        <v>322</v>
      </c>
      <c r="D31" s="78" t="s">
        <v>407</v>
      </c>
      <c r="F31" s="77" t="s">
        <v>408</v>
      </c>
      <c r="G31" s="82">
        <v>11.12</v>
      </c>
      <c r="H31" s="82">
        <v>10.88</v>
      </c>
      <c r="I31" s="78">
        <v>10.72</v>
      </c>
    </row>
    <row r="32" spans="1:11" ht="16.2">
      <c r="A32" s="16" t="s">
        <v>409</v>
      </c>
      <c r="C32" s="77" t="s">
        <v>322</v>
      </c>
      <c r="D32" s="78" t="s">
        <v>410</v>
      </c>
      <c r="F32" s="77" t="s">
        <v>411</v>
      </c>
      <c r="G32" s="82">
        <v>11.12</v>
      </c>
      <c r="H32" s="82">
        <v>10.88</v>
      </c>
      <c r="I32" s="78">
        <v>10.72</v>
      </c>
    </row>
    <row r="33" spans="1:9" ht="16.2">
      <c r="A33" s="16" t="s">
        <v>412</v>
      </c>
      <c r="C33" s="77" t="s">
        <v>322</v>
      </c>
      <c r="D33" s="78" t="s">
        <v>413</v>
      </c>
      <c r="F33" s="77" t="s">
        <v>414</v>
      </c>
      <c r="G33" s="82">
        <v>11.05</v>
      </c>
      <c r="H33" s="82">
        <v>10.83</v>
      </c>
      <c r="I33" s="78">
        <v>10.68</v>
      </c>
    </row>
    <row r="34" spans="1:9" ht="16.2">
      <c r="A34" s="16" t="s">
        <v>415</v>
      </c>
      <c r="C34" s="77" t="s">
        <v>322</v>
      </c>
      <c r="D34" s="78" t="s">
        <v>416</v>
      </c>
      <c r="F34" s="77" t="s">
        <v>417</v>
      </c>
      <c r="G34" s="82">
        <v>11.05</v>
      </c>
      <c r="H34" s="82">
        <v>10.83</v>
      </c>
      <c r="I34" s="78">
        <v>10.68</v>
      </c>
    </row>
    <row r="35" spans="1:9" ht="16.2">
      <c r="A35" s="16" t="s">
        <v>418</v>
      </c>
      <c r="C35" s="77" t="s">
        <v>322</v>
      </c>
      <c r="D35" s="78" t="s">
        <v>419</v>
      </c>
      <c r="F35" s="77" t="s">
        <v>420</v>
      </c>
      <c r="G35" s="82">
        <v>11.05</v>
      </c>
      <c r="H35" s="82">
        <v>10.83</v>
      </c>
      <c r="I35" s="78">
        <v>10.68</v>
      </c>
    </row>
    <row r="36" spans="1:9" ht="16.2">
      <c r="A36" s="16" t="s">
        <v>421</v>
      </c>
      <c r="C36" s="77" t="s">
        <v>322</v>
      </c>
      <c r="D36" s="78" t="s">
        <v>422</v>
      </c>
      <c r="F36" s="77" t="s">
        <v>423</v>
      </c>
      <c r="G36" s="82">
        <v>11.05</v>
      </c>
      <c r="H36" s="82">
        <v>10.83</v>
      </c>
      <c r="I36" s="78">
        <v>10.68</v>
      </c>
    </row>
    <row r="37" spans="1:9" ht="16.2">
      <c r="A37" s="16" t="s">
        <v>424</v>
      </c>
      <c r="C37" s="77" t="s">
        <v>322</v>
      </c>
      <c r="D37" s="78" t="s">
        <v>425</v>
      </c>
      <c r="F37" s="77" t="s">
        <v>426</v>
      </c>
      <c r="G37" s="82">
        <v>11.05</v>
      </c>
      <c r="H37" s="82">
        <v>10.83</v>
      </c>
      <c r="I37" s="78">
        <v>10.68</v>
      </c>
    </row>
    <row r="38" spans="1:9" ht="16.2">
      <c r="A38" s="16" t="s">
        <v>427</v>
      </c>
      <c r="C38" s="77" t="s">
        <v>322</v>
      </c>
      <c r="D38" s="78" t="s">
        <v>428</v>
      </c>
      <c r="F38" s="77" t="s">
        <v>429</v>
      </c>
      <c r="G38" s="82">
        <v>11.05</v>
      </c>
      <c r="H38" s="82">
        <v>10.83</v>
      </c>
      <c r="I38" s="78">
        <v>10.68</v>
      </c>
    </row>
    <row r="39" spans="1:9" ht="16.2">
      <c r="A39" s="16" t="s">
        <v>430</v>
      </c>
      <c r="C39" s="77" t="s">
        <v>322</v>
      </c>
      <c r="D39" s="78" t="s">
        <v>431</v>
      </c>
      <c r="F39" s="77" t="s">
        <v>432</v>
      </c>
      <c r="G39" s="82">
        <v>11.05</v>
      </c>
      <c r="H39" s="82">
        <v>10.83</v>
      </c>
      <c r="I39" s="78">
        <v>10.68</v>
      </c>
    </row>
    <row r="40" spans="1:9" ht="16.2">
      <c r="A40" s="16" t="s">
        <v>433</v>
      </c>
      <c r="C40" s="77" t="s">
        <v>322</v>
      </c>
      <c r="D40" s="78" t="s">
        <v>434</v>
      </c>
      <c r="F40" s="77" t="s">
        <v>435</v>
      </c>
      <c r="G40" s="82">
        <v>11.05</v>
      </c>
      <c r="H40" s="82">
        <v>10.83</v>
      </c>
      <c r="I40" s="78">
        <v>10.68</v>
      </c>
    </row>
    <row r="41" spans="1:9" ht="16.2">
      <c r="A41" s="16" t="s">
        <v>436</v>
      </c>
      <c r="C41" s="77" t="s">
        <v>322</v>
      </c>
      <c r="D41" s="78" t="s">
        <v>437</v>
      </c>
      <c r="F41" s="77" t="s">
        <v>438</v>
      </c>
      <c r="G41" s="82">
        <v>11.05</v>
      </c>
      <c r="H41" s="82">
        <v>10.83</v>
      </c>
      <c r="I41" s="78">
        <v>10.68</v>
      </c>
    </row>
    <row r="42" spans="1:9" ht="16.2">
      <c r="A42" s="16" t="s">
        <v>439</v>
      </c>
      <c r="C42" s="77" t="s">
        <v>322</v>
      </c>
      <c r="D42" s="78" t="s">
        <v>440</v>
      </c>
      <c r="F42" s="77" t="s">
        <v>441</v>
      </c>
      <c r="G42" s="82">
        <v>11.05</v>
      </c>
      <c r="H42" s="82">
        <v>10.83</v>
      </c>
      <c r="I42" s="78">
        <v>10.68</v>
      </c>
    </row>
    <row r="43" spans="1:9" ht="16.2">
      <c r="A43" s="16" t="s">
        <v>442</v>
      </c>
      <c r="C43" s="77" t="s">
        <v>322</v>
      </c>
      <c r="D43" s="78" t="s">
        <v>443</v>
      </c>
      <c r="F43" s="77" t="s">
        <v>444</v>
      </c>
      <c r="G43" s="82">
        <v>11.05</v>
      </c>
      <c r="H43" s="82">
        <v>10.83</v>
      </c>
      <c r="I43" s="78">
        <v>10.68</v>
      </c>
    </row>
    <row r="44" spans="1:9" ht="16.2">
      <c r="A44" s="16" t="s">
        <v>445</v>
      </c>
      <c r="C44" s="77" t="s">
        <v>322</v>
      </c>
      <c r="D44" s="78" t="s">
        <v>446</v>
      </c>
      <c r="F44" s="77" t="s">
        <v>447</v>
      </c>
      <c r="G44" s="82">
        <v>11.05</v>
      </c>
      <c r="H44" s="82">
        <v>10.83</v>
      </c>
      <c r="I44" s="78">
        <v>10.68</v>
      </c>
    </row>
    <row r="45" spans="1:9" ht="16.2">
      <c r="A45" s="16" t="s">
        <v>448</v>
      </c>
      <c r="C45" s="77" t="s">
        <v>322</v>
      </c>
      <c r="D45" s="78" t="s">
        <v>449</v>
      </c>
      <c r="F45" s="77" t="s">
        <v>450</v>
      </c>
      <c r="G45" s="82">
        <v>11.05</v>
      </c>
      <c r="H45" s="82">
        <v>10.83</v>
      </c>
      <c r="I45" s="78">
        <v>10.68</v>
      </c>
    </row>
    <row r="46" spans="1:9" ht="16.2">
      <c r="A46" s="16" t="s">
        <v>451</v>
      </c>
      <c r="C46" s="77" t="s">
        <v>322</v>
      </c>
      <c r="D46" s="78" t="s">
        <v>452</v>
      </c>
      <c r="F46" s="77" t="s">
        <v>453</v>
      </c>
      <c r="G46" s="82">
        <v>11.05</v>
      </c>
      <c r="H46" s="82">
        <v>10.83</v>
      </c>
      <c r="I46" s="78">
        <v>10.68</v>
      </c>
    </row>
    <row r="47" spans="1:9" ht="16.2">
      <c r="A47" s="16" t="s">
        <v>454</v>
      </c>
      <c r="C47" s="77" t="s">
        <v>322</v>
      </c>
      <c r="D47" s="78" t="s">
        <v>455</v>
      </c>
      <c r="F47" s="77" t="s">
        <v>456</v>
      </c>
      <c r="G47" s="82">
        <v>11.05</v>
      </c>
      <c r="H47" s="82">
        <v>10.83</v>
      </c>
      <c r="I47" s="78">
        <v>10.68</v>
      </c>
    </row>
    <row r="48" spans="1:9" ht="16.2">
      <c r="A48" s="16" t="s">
        <v>457</v>
      </c>
      <c r="C48" s="77" t="s">
        <v>322</v>
      </c>
      <c r="D48" s="78" t="s">
        <v>458</v>
      </c>
      <c r="F48" s="77" t="s">
        <v>459</v>
      </c>
      <c r="G48" s="82">
        <v>11.05</v>
      </c>
      <c r="H48" s="82">
        <v>10.83</v>
      </c>
      <c r="I48" s="78">
        <v>10.68</v>
      </c>
    </row>
    <row r="49" spans="1:9" ht="16.8"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3.8"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3.8"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さいたま市</cp:lastModifiedBy>
  <cp:lastPrinted>2024-03-11T13:42:51Z</cp:lastPrinted>
  <dcterms:created xsi:type="dcterms:W3CDTF">2015-06-05T18:19:34Z</dcterms:created>
  <dcterms:modified xsi:type="dcterms:W3CDTF">2024-03-27T00:03:43Z</dcterms:modified>
</cp:coreProperties>
</file>