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6.29\hiworks\300_工事契約第２係\02　総合評価\00　過去案件データ\R5総合評価バックアップ\Ｒ５年度制度改正\03　実施マニュアル（発注者用）\01　新\承認後\4 技術資料\"/>
    </mc:Choice>
  </mc:AlternateContent>
  <bookViews>
    <workbookView xWindow="-15" yWindow="120" windowWidth="9780" windowHeight="8550" tabRatio="883" firstSheet="13" activeTab="13"/>
  </bookViews>
  <sheets>
    <sheet name="発注者入力シート(◆◇)" sheetId="2" r:id="rId1"/>
    <sheet name="発注者様式5" sheetId="29" r:id="rId2"/>
    <sheet name="参加者使用⇒作成の注意事項" sheetId="4" r:id="rId3"/>
    <sheet name="事前入力シート" sheetId="5" r:id="rId4"/>
    <sheet name="チェックリスト" sheetId="6" r:id="rId5"/>
    <sheet name="技術資料表紙" sheetId="7" r:id="rId6"/>
    <sheet name="合併等申告書" sheetId="28" r:id="rId7"/>
    <sheet name="様式-1-1(◆)" sheetId="8" r:id="rId8"/>
    <sheet name="様式-1-2～5(◆)" sheetId="9" r:id="rId9"/>
    <sheet name="様式-2" sheetId="10" r:id="rId10"/>
    <sheet name="様式-3" sheetId="11" r:id="rId11"/>
    <sheet name="様式-4" sheetId="12" r:id="rId12"/>
    <sheet name="様式-5" sheetId="13" r:id="rId13"/>
    <sheet name="様式-6" sheetId="14" r:id="rId14"/>
    <sheet name="様式-7" sheetId="15" r:id="rId15"/>
    <sheet name="様式-8" sheetId="16" r:id="rId16"/>
    <sheet name="様式-8 -2" sheetId="17" r:id="rId17"/>
    <sheet name="様式-9" sheetId="18" r:id="rId18"/>
    <sheet name="様式-10" sheetId="19" r:id="rId19"/>
    <sheet name="様式-12" sheetId="20" r:id="rId20"/>
    <sheet name="様式-13" sheetId="21" r:id="rId21"/>
    <sheet name="様式-1５" sheetId="32" r:id="rId22"/>
    <sheet name="様式-16" sheetId="23" r:id="rId23"/>
    <sheet name="様式-17-1(◇)" sheetId="24" r:id="rId24"/>
    <sheet name="様式-17-2(◇)" sheetId="25" r:id="rId25"/>
    <sheet name="Sheet1" sheetId="30" r:id="rId26"/>
    <sheet name="Sheet2" sheetId="31" r:id="rId27"/>
  </sheets>
  <externalReferences>
    <externalReference r:id="rId28"/>
  </externalReferences>
  <definedNames>
    <definedName name="_xlnm.Print_Area" localSheetId="4">チェックリスト!$A$1:$P$39</definedName>
    <definedName name="_xlnm.Print_Area" localSheetId="5">技術資料表紙!$B$1:$AN$34</definedName>
    <definedName name="_xlnm.Print_Area" localSheetId="6">合併等申告書!$B$1:$AN$117</definedName>
    <definedName name="_xlnm.Print_Area" localSheetId="2">参加者使用⇒作成の注意事項!$A$1:$AG$41</definedName>
    <definedName name="_xlnm.Print_Area" localSheetId="3">事前入力シート!$B$1:$AH$43</definedName>
    <definedName name="_xlnm.Print_Area" localSheetId="0">'発注者入力シート(◆◇)'!$B$1:$AP$52</definedName>
    <definedName name="_xlnm.Print_Area" localSheetId="1">発注者様式5!$A$1:$M$41</definedName>
    <definedName name="_xlnm.Print_Area" localSheetId="18">'様式-10'!$B$1:$AN$120</definedName>
    <definedName name="_xlnm.Print_Area" localSheetId="7">'様式-1-1(◆)'!$B$1:$AN$117</definedName>
    <definedName name="_xlnm.Print_Area" localSheetId="19">'様式-12'!$B$1:$AN$114</definedName>
    <definedName name="_xlnm.Print_Area" localSheetId="8">'様式-1-2～5(◆)'!$B$1:$AN$117</definedName>
    <definedName name="_xlnm.Print_Area" localSheetId="20">'様式-13'!$B$1:$AN$117</definedName>
    <definedName name="_xlnm.Print_Area" localSheetId="21">'様式-1５'!$B$1:$AN$37</definedName>
    <definedName name="_xlnm.Print_Area" localSheetId="22">'様式-16'!$B$1:$AN$39</definedName>
    <definedName name="_xlnm.Print_Area" localSheetId="23">'様式-17-1(◇)'!$B$1:$AN$39</definedName>
    <definedName name="_xlnm.Print_Area" localSheetId="24">'様式-17-2(◇)'!$B$1:$AN$118</definedName>
    <definedName name="_xlnm.Print_Area" localSheetId="9">'様式-2'!$B$1:$AN$40</definedName>
    <definedName name="_xlnm.Print_Area" localSheetId="10">'様式-3'!$B$1:$AN$123</definedName>
    <definedName name="_xlnm.Print_Area" localSheetId="11">'様式-4'!$B$1:$AN$120</definedName>
    <definedName name="_xlnm.Print_Area" localSheetId="12">'様式-5'!$B$1:$AN$120</definedName>
    <definedName name="_xlnm.Print_Area" localSheetId="13">'様式-6'!$B$1:$AN$159</definedName>
    <definedName name="_xlnm.Print_Area" localSheetId="14">'様式-7'!$B$1:$AN$123</definedName>
    <definedName name="_xlnm.Print_Area" localSheetId="15">'様式-8'!$B$1:$AN$117</definedName>
    <definedName name="_xlnm.Print_Area" localSheetId="16">'様式-8 -2'!$B$1:$AN$117</definedName>
    <definedName name="_xlnm.Print_Area" localSheetId="17">'様式-9'!$B$1:$AN$120</definedName>
    <definedName name="Z_1C967CD3_22AF_4928_9CB8_5279C2ED784C_.wvu.PrintArea" localSheetId="4" hidden="1">チェックリスト!$A$1:$O$39</definedName>
    <definedName name="Z_1C967CD3_22AF_4928_9CB8_5279C2ED784C_.wvu.PrintArea" localSheetId="5" hidden="1">技術資料表紙!$B$1:$AN$34</definedName>
    <definedName name="Z_1C967CD3_22AF_4928_9CB8_5279C2ED784C_.wvu.PrintArea" localSheetId="6" hidden="1">合併等申告書!$B$1:$AN$34</definedName>
    <definedName name="Z_1C967CD3_22AF_4928_9CB8_5279C2ED784C_.wvu.PrintArea" localSheetId="2" hidden="1">参加者使用⇒作成の注意事項!$A$1:$AG$41</definedName>
    <definedName name="Z_1C967CD3_22AF_4928_9CB8_5279C2ED784C_.wvu.PrintArea" localSheetId="3" hidden="1">事前入力シート!$B$1:$AH$43</definedName>
    <definedName name="Z_1C967CD3_22AF_4928_9CB8_5279C2ED784C_.wvu.PrintArea" localSheetId="0" hidden="1">'発注者入力シート(◆◇)'!$B$1:$AP$52</definedName>
    <definedName name="Z_1C967CD3_22AF_4928_9CB8_5279C2ED784C_.wvu.PrintArea" localSheetId="18" hidden="1">'様式-10'!$B$1:$AN$120</definedName>
    <definedName name="Z_1C967CD3_22AF_4928_9CB8_5279C2ED784C_.wvu.PrintArea" localSheetId="7" hidden="1">'様式-1-1(◆)'!$B$1:$AN$117</definedName>
    <definedName name="Z_1C967CD3_22AF_4928_9CB8_5279C2ED784C_.wvu.PrintArea" localSheetId="19" hidden="1">'様式-12'!$B$1:$AN$114</definedName>
    <definedName name="Z_1C967CD3_22AF_4928_9CB8_5279C2ED784C_.wvu.PrintArea" localSheetId="8" hidden="1">'様式-1-2～5(◆)'!$B$1:$AN$117</definedName>
    <definedName name="Z_1C967CD3_22AF_4928_9CB8_5279C2ED784C_.wvu.PrintArea" localSheetId="20" hidden="1">'様式-13'!$B$1:$AN$117</definedName>
    <definedName name="Z_1C967CD3_22AF_4928_9CB8_5279C2ED784C_.wvu.PrintArea" localSheetId="21" hidden="1">'様式-1５'!$B$1:$AN$37</definedName>
    <definedName name="Z_1C967CD3_22AF_4928_9CB8_5279C2ED784C_.wvu.PrintArea" localSheetId="22" hidden="1">'様式-16'!$B$1:$AN$39</definedName>
    <definedName name="Z_1C967CD3_22AF_4928_9CB8_5279C2ED784C_.wvu.PrintArea" localSheetId="23" hidden="1">'様式-17-1(◇)'!$B$1:$AN$39</definedName>
    <definedName name="Z_1C967CD3_22AF_4928_9CB8_5279C2ED784C_.wvu.PrintArea" localSheetId="24" hidden="1">'様式-17-2(◇)'!$B$1:$AN$118</definedName>
    <definedName name="Z_1C967CD3_22AF_4928_9CB8_5279C2ED784C_.wvu.PrintArea" localSheetId="9" hidden="1">'様式-2'!$B$1:$AN$39</definedName>
    <definedName name="Z_1C967CD3_22AF_4928_9CB8_5279C2ED784C_.wvu.PrintArea" localSheetId="10" hidden="1">'様式-3'!$B$1:$AN$123</definedName>
    <definedName name="Z_1C967CD3_22AF_4928_9CB8_5279C2ED784C_.wvu.PrintArea" localSheetId="11" hidden="1">'様式-4'!$B$1:$AN$120</definedName>
    <definedName name="Z_1C967CD3_22AF_4928_9CB8_5279C2ED784C_.wvu.PrintArea" localSheetId="12" hidden="1">'様式-5'!$B$1:$AN$120</definedName>
    <definedName name="Z_1C967CD3_22AF_4928_9CB8_5279C2ED784C_.wvu.PrintArea" localSheetId="13" hidden="1">'様式-6'!$B$1:$AN$159</definedName>
    <definedName name="Z_1C967CD3_22AF_4928_9CB8_5279C2ED784C_.wvu.PrintArea" localSheetId="14" hidden="1">'様式-7'!$B$1:$AN$123</definedName>
    <definedName name="Z_1C967CD3_22AF_4928_9CB8_5279C2ED784C_.wvu.PrintArea" localSheetId="15" hidden="1">'様式-8'!$B$1:$AN$117</definedName>
    <definedName name="Z_1C967CD3_22AF_4928_9CB8_5279C2ED784C_.wvu.PrintArea" localSheetId="16" hidden="1">'様式-8 -2'!$B$1:$AN$117</definedName>
    <definedName name="Z_1C967CD3_22AF_4928_9CB8_5279C2ED784C_.wvu.PrintArea" localSheetId="17" hidden="1">'様式-9'!$B$1:$AN$120</definedName>
    <definedName name="シート_合併名称変更">合併等申告書!$A$1</definedName>
    <definedName name="シート_事前入力">事前入力シート!$A$1</definedName>
    <definedName name="シート_表紙">技術資料表紙!$A$1</definedName>
    <definedName name="シート_様式1_1" localSheetId="21">#REF!</definedName>
    <definedName name="シート_様式1_1">'様式-1-1(◆)'!$A$1</definedName>
    <definedName name="シート_様式1_2_5" localSheetId="21">#REF!</definedName>
    <definedName name="シート_様式1_2_5">'様式-1-2～5(◆)'!$A$1</definedName>
    <definedName name="シート_様式10">'様式-10'!$A$1</definedName>
    <definedName name="シート_様式11">'様式-12'!$A$1</definedName>
    <definedName name="シート_様式12" localSheetId="21">#REF!</definedName>
    <definedName name="シート_様式12">'様式-13'!$A$1</definedName>
    <definedName name="シート_様式13" localSheetId="21">'様式-1５'!$A$1</definedName>
    <definedName name="シート_様式13">#REF!</definedName>
    <definedName name="シート_様式14">'様式-16'!$A$1</definedName>
    <definedName name="シート_様式15_1" localSheetId="21">#REF!</definedName>
    <definedName name="シート_様式15_1">'様式-17-1(◇)'!$A$1</definedName>
    <definedName name="シート_様式15_2" localSheetId="21">#REF!</definedName>
    <definedName name="シート_様式15_2">'様式-17-2(◇)'!$A$1</definedName>
    <definedName name="シート_様式2" localSheetId="21">#REF!</definedName>
    <definedName name="シート_様式2">'様式-2'!$A$1</definedName>
    <definedName name="シート_様式2_2">合併等申告書!$A$1</definedName>
    <definedName name="シート_様式3">'様式-3'!$A$1</definedName>
    <definedName name="シート_様式4">'様式-4'!$A$1</definedName>
    <definedName name="シート_様式5">'様式-5'!$A$1</definedName>
    <definedName name="シート_様式6">'様式-6'!$A$1</definedName>
    <definedName name="シート_様式7">'様式-7'!$A$1</definedName>
    <definedName name="シート_様式8" localSheetId="21">#REF!</definedName>
    <definedName name="シート_様式8">'様式-8'!$A$1</definedName>
    <definedName name="シート_様式8_2" localSheetId="21">#REF!</definedName>
    <definedName name="シート_様式8_2">'様式-8 -2'!$A$1</definedName>
    <definedName name="シート_様式9">'様式-9'!$A$1</definedName>
    <definedName name="合併・名称変更">チェックリスト!$K$37</definedName>
    <definedName name="表紙">チェックリスト!$K$36</definedName>
    <definedName name="様式1_1" localSheetId="21">[1]チェックリスト!#REF!</definedName>
    <definedName name="様式1_1">チェックリスト!$M$7</definedName>
    <definedName name="様式1_2_5" localSheetId="21">[1]チェックリスト!#REF!</definedName>
    <definedName name="様式1_2_5">チェックリスト!$M$8</definedName>
    <definedName name="様式1_4" localSheetId="21">[1]チェックリスト!#REF!</definedName>
    <definedName name="様式1_4">チェックリスト!$M$10</definedName>
    <definedName name="様式1_5" localSheetId="21">[1]チェックリスト!#REF!</definedName>
    <definedName name="様式1_5">チェックリスト!$M$11</definedName>
    <definedName name="様式10">チェックリスト!$M$27</definedName>
    <definedName name="様式11">チェックリスト!$M$29</definedName>
    <definedName name="様式12">チェックリスト!$M$30</definedName>
    <definedName name="様式13">チェックリスト!$M$32</definedName>
    <definedName name="様式14">チェックリスト!$M$33</definedName>
    <definedName name="様式15_1" localSheetId="21">[1]チェックリスト!#REF!</definedName>
    <definedName name="様式15_1">チェックリスト!$M$34</definedName>
    <definedName name="様式15_2" localSheetId="21">[1]チェックリスト!#REF!</definedName>
    <definedName name="様式15_2">チェックリスト!$M$35</definedName>
    <definedName name="様式2" localSheetId="21">[1]チェックリスト!#REF!</definedName>
    <definedName name="様式2">チェックリスト!$M$12</definedName>
    <definedName name="様式3">チェックリスト!$M$13</definedName>
    <definedName name="様式4">チェックリスト!$M$14</definedName>
    <definedName name="様式5">チェックリスト!$M$15</definedName>
    <definedName name="様式6">チェックリスト!$M$16</definedName>
    <definedName name="様式7">チェックリスト!$M$18</definedName>
    <definedName name="様式8" localSheetId="21">[1]チェックリスト!#REF!</definedName>
    <definedName name="様式8">チェックリスト!$M$25</definedName>
    <definedName name="様式9">チェックリスト!$M$26</definedName>
  </definedNames>
  <calcPr calcId="162913"/>
  <customWorkbookViews>
    <customWorkbookView name="さいたま市３ - 個人用ビュー" guid="{1C967CD3-22AF-4928-9CB8-5279C2ED784C}" mergeInterval="0" personalView="1" maximized="1" windowWidth="1304" windowHeight="577" tabRatio="883" activeSheetId="4"/>
  </customWorkbookViews>
</workbook>
</file>

<file path=xl/calcChain.xml><?xml version="1.0" encoding="utf-8"?>
<calcChain xmlns="http://schemas.openxmlformats.org/spreadsheetml/2006/main">
  <c r="A1" i="32" l="1"/>
  <c r="A4" i="32"/>
  <c r="A6" i="32"/>
  <c r="A8" i="32"/>
  <c r="A9" i="32"/>
  <c r="A10" i="32"/>
  <c r="K35" i="6" l="1"/>
  <c r="C2" i="9" l="1"/>
  <c r="K34" i="6" l="1"/>
  <c r="K33" i="6"/>
  <c r="K32" i="6"/>
  <c r="K31" i="6"/>
  <c r="K30" i="6"/>
  <c r="D34" i="5" l="1"/>
  <c r="H5" i="24" l="1"/>
  <c r="H4" i="24"/>
  <c r="H39" i="29" l="1"/>
  <c r="I4" i="29" l="1"/>
  <c r="I3" i="29"/>
  <c r="E4" i="29"/>
  <c r="E3" i="29"/>
  <c r="A9" i="24"/>
  <c r="A160" i="14"/>
  <c r="A81" i="13"/>
  <c r="A162" i="14"/>
  <c r="A200" i="14"/>
  <c r="A163" i="14"/>
  <c r="C171" i="14"/>
  <c r="A45" i="15"/>
  <c r="A95" i="16"/>
  <c r="A91" i="16"/>
  <c r="A56" i="16"/>
  <c r="A52" i="16"/>
  <c r="Q10" i="7"/>
  <c r="Q8" i="7"/>
  <c r="AE84" i="28"/>
  <c r="A84" i="28"/>
  <c r="AE45" i="28"/>
  <c r="A45" i="28"/>
  <c r="A102" i="16"/>
  <c r="A100" i="16"/>
  <c r="A98" i="16"/>
  <c r="A96" i="16"/>
  <c r="A94" i="16"/>
  <c r="A92" i="16"/>
  <c r="A90" i="16"/>
  <c r="A88" i="16"/>
  <c r="A104" i="16"/>
  <c r="A59" i="16"/>
  <c r="A57" i="16"/>
  <c r="A55" i="16"/>
  <c r="A51" i="16"/>
  <c r="A20" i="16"/>
  <c r="A17" i="16"/>
  <c r="A16" i="16"/>
  <c r="A13" i="16"/>
  <c r="A12" i="16"/>
  <c r="A49" i="16"/>
  <c r="A10" i="16"/>
  <c r="J25" i="7"/>
  <c r="A25" i="7" s="1"/>
  <c r="J24" i="7"/>
  <c r="A24" i="7" s="1"/>
  <c r="W9" i="7"/>
  <c r="A9" i="7"/>
  <c r="W11" i="7"/>
  <c r="A11" i="7"/>
  <c r="A28" i="17"/>
  <c r="A104" i="28"/>
  <c r="A102" i="28"/>
  <c r="A100" i="28"/>
  <c r="A98" i="28"/>
  <c r="A96" i="28"/>
  <c r="A94" i="28"/>
  <c r="A109" i="28"/>
  <c r="A107" i="28"/>
  <c r="A91" i="28"/>
  <c r="A89" i="28"/>
  <c r="A87" i="28"/>
  <c r="A85" i="28"/>
  <c r="A65" i="28"/>
  <c r="A63" i="28"/>
  <c r="A61" i="28"/>
  <c r="A59" i="28"/>
  <c r="A57" i="28"/>
  <c r="A55" i="28"/>
  <c r="A70" i="28"/>
  <c r="A68" i="28"/>
  <c r="A52" i="28"/>
  <c r="A50" i="28"/>
  <c r="A48" i="28"/>
  <c r="A46" i="28"/>
  <c r="A45" i="11"/>
  <c r="A26" i="28"/>
  <c r="A24" i="28"/>
  <c r="A22" i="28"/>
  <c r="A20" i="28"/>
  <c r="A18" i="28"/>
  <c r="A16" i="28"/>
  <c r="A31" i="28"/>
  <c r="A29" i="28"/>
  <c r="A7" i="28"/>
  <c r="A9" i="28"/>
  <c r="A11" i="28"/>
  <c r="A13" i="28"/>
  <c r="A79" i="28"/>
  <c r="A40" i="28"/>
  <c r="AD6" i="28"/>
  <c r="AE6" i="28"/>
  <c r="A6" i="28"/>
  <c r="A1" i="28"/>
  <c r="AN40" i="9"/>
  <c r="A19" i="10"/>
  <c r="C80" i="9"/>
  <c r="A80" i="9" s="1"/>
  <c r="C41" i="9"/>
  <c r="A41" i="9" s="1"/>
  <c r="H5" i="8"/>
  <c r="A5" i="8" s="1"/>
  <c r="H4" i="8"/>
  <c r="A4" i="8" s="1"/>
  <c r="H4" i="9"/>
  <c r="A4" i="9" s="1"/>
  <c r="A1" i="9" s="1"/>
  <c r="H5" i="25"/>
  <c r="A5" i="25" s="1"/>
  <c r="A55" i="2"/>
  <c r="A50" i="2"/>
  <c r="A157" i="14"/>
  <c r="A156" i="14"/>
  <c r="A155" i="14"/>
  <c r="A154" i="14"/>
  <c r="A116" i="14"/>
  <c r="A115" i="14"/>
  <c r="A114" i="14"/>
  <c r="A113" i="14"/>
  <c r="A39" i="14"/>
  <c r="A38" i="14"/>
  <c r="A37" i="14"/>
  <c r="A36" i="14"/>
  <c r="H4" i="25"/>
  <c r="A4" i="25" s="1"/>
  <c r="A5" i="24"/>
  <c r="A4" i="24"/>
  <c r="A80" i="25"/>
  <c r="A41" i="25"/>
  <c r="A1" i="15"/>
  <c r="A79" i="9"/>
  <c r="A40" i="9"/>
  <c r="A79" i="8"/>
  <c r="A40" i="8"/>
  <c r="I6" i="7"/>
  <c r="A6" i="7" s="1"/>
  <c r="AI3" i="7"/>
  <c r="AF3" i="7"/>
  <c r="A3" i="7"/>
  <c r="AL3" i="7"/>
  <c r="A9" i="25"/>
  <c r="A6" i="14"/>
  <c r="AJ82" i="25"/>
  <c r="AJ43" i="25"/>
  <c r="AJ42" i="8"/>
  <c r="AJ42" i="9"/>
  <c r="AJ81" i="9"/>
  <c r="AJ81" i="8"/>
  <c r="AF39" i="2"/>
  <c r="A7" i="5"/>
  <c r="A13" i="5"/>
  <c r="A11" i="5"/>
  <c r="D32" i="5"/>
  <c r="A29" i="5"/>
  <c r="A26" i="5"/>
  <c r="A33" i="5"/>
  <c r="A25" i="5"/>
  <c r="A24" i="5"/>
  <c r="A21" i="5"/>
  <c r="A20" i="5"/>
  <c r="A19" i="5"/>
  <c r="A16" i="5"/>
  <c r="A15" i="5"/>
  <c r="A14" i="5"/>
  <c r="A12" i="5"/>
  <c r="A8" i="5"/>
  <c r="A4" i="5"/>
  <c r="A44" i="2"/>
  <c r="A43" i="2"/>
  <c r="A41" i="2"/>
  <c r="A40" i="2"/>
  <c r="A39" i="2"/>
  <c r="A38" i="2"/>
  <c r="A36" i="2"/>
  <c r="A35" i="2"/>
  <c r="A34" i="2"/>
  <c r="A33" i="2"/>
  <c r="A32" i="2"/>
  <c r="AQ32" i="2"/>
  <c r="AQ36" i="2"/>
  <c r="AQ35" i="2"/>
  <c r="AQ34" i="2"/>
  <c r="AQ33" i="2"/>
  <c r="A16" i="2"/>
  <c r="A27" i="2"/>
  <c r="A24" i="2"/>
  <c r="A20" i="2"/>
  <c r="A13" i="2"/>
  <c r="A10" i="2"/>
  <c r="A7" i="2"/>
  <c r="A4" i="2"/>
  <c r="A84" i="25"/>
  <c r="A45" i="25"/>
  <c r="A11" i="23"/>
  <c r="A9" i="23"/>
  <c r="A1" i="23"/>
  <c r="A6" i="23"/>
  <c r="A4" i="23"/>
  <c r="A14" i="16"/>
  <c r="A91" i="18"/>
  <c r="A89" i="18"/>
  <c r="A87" i="18"/>
  <c r="A85" i="18"/>
  <c r="A51" i="18"/>
  <c r="A49" i="18"/>
  <c r="A47" i="18"/>
  <c r="A45" i="18"/>
  <c r="A11" i="18"/>
  <c r="A9" i="18"/>
  <c r="A7" i="18"/>
  <c r="A5" i="18"/>
  <c r="A1" i="18" s="1"/>
  <c r="A87" i="19"/>
  <c r="A85" i="19"/>
  <c r="A47" i="19"/>
  <c r="A45" i="19"/>
  <c r="A7" i="19"/>
  <c r="A5" i="19"/>
  <c r="A83" i="20"/>
  <c r="A91" i="20"/>
  <c r="A89" i="20"/>
  <c r="A87" i="20"/>
  <c r="A85" i="20"/>
  <c r="A81" i="20"/>
  <c r="A53" i="20"/>
  <c r="A51" i="20"/>
  <c r="A49" i="20"/>
  <c r="A47" i="20"/>
  <c r="A45" i="20"/>
  <c r="A43" i="20"/>
  <c r="A20" i="20"/>
  <c r="A15" i="20"/>
  <c r="A13" i="20"/>
  <c r="A11" i="20"/>
  <c r="A9" i="20"/>
  <c r="A7" i="20"/>
  <c r="A5" i="20"/>
  <c r="A85" i="21"/>
  <c r="A83" i="21"/>
  <c r="A46" i="21"/>
  <c r="A44" i="21"/>
  <c r="A7" i="21"/>
  <c r="A5" i="21"/>
  <c r="A92" i="21"/>
  <c r="A90" i="21"/>
  <c r="A88" i="21"/>
  <c r="A82" i="21"/>
  <c r="A53" i="21"/>
  <c r="A51" i="21"/>
  <c r="A49" i="21"/>
  <c r="A43" i="21"/>
  <c r="A14" i="21"/>
  <c r="A12" i="21"/>
  <c r="A10" i="21"/>
  <c r="A106" i="20"/>
  <c r="A104" i="20"/>
  <c r="A102" i="20"/>
  <c r="A100" i="20"/>
  <c r="A98" i="20"/>
  <c r="A96" i="20"/>
  <c r="A80" i="20"/>
  <c r="A68" i="20"/>
  <c r="A66" i="20"/>
  <c r="A64" i="20"/>
  <c r="A62" i="20"/>
  <c r="A60" i="20"/>
  <c r="A58" i="20"/>
  <c r="A26" i="20"/>
  <c r="A30" i="20"/>
  <c r="A28" i="20"/>
  <c r="A24" i="20"/>
  <c r="A22" i="20"/>
  <c r="A42" i="20"/>
  <c r="A105" i="19"/>
  <c r="A104" i="19"/>
  <c r="A103" i="19"/>
  <c r="A102" i="19"/>
  <c r="A100" i="19"/>
  <c r="A99" i="19"/>
  <c r="A98" i="19"/>
  <c r="A97" i="19"/>
  <c r="A95" i="19"/>
  <c r="A93" i="19"/>
  <c r="A91" i="19"/>
  <c r="A84" i="19"/>
  <c r="A65" i="19"/>
  <c r="A64" i="19"/>
  <c r="A63" i="19"/>
  <c r="A62" i="19"/>
  <c r="A60" i="19"/>
  <c r="A59" i="19"/>
  <c r="A58" i="19"/>
  <c r="A57" i="19"/>
  <c r="A55" i="19"/>
  <c r="A53" i="19"/>
  <c r="A51" i="19"/>
  <c r="AE44" i="18"/>
  <c r="AE43" i="16"/>
  <c r="A43" i="16"/>
  <c r="AE44" i="19"/>
  <c r="AE43" i="17"/>
  <c r="A43" i="17"/>
  <c r="A44" i="19"/>
  <c r="A11" i="19"/>
  <c r="A13" i="19"/>
  <c r="A15" i="19"/>
  <c r="A17" i="19"/>
  <c r="A18" i="19"/>
  <c r="A19" i="19"/>
  <c r="A20" i="19"/>
  <c r="A25" i="19"/>
  <c r="A24" i="19"/>
  <c r="A23" i="19"/>
  <c r="A22" i="19"/>
  <c r="A9" i="14"/>
  <c r="A84" i="18"/>
  <c r="A44" i="18"/>
  <c r="A101" i="17"/>
  <c r="A83" i="17"/>
  <c r="A62" i="17"/>
  <c r="A44" i="17"/>
  <c r="A108" i="17"/>
  <c r="A107" i="17"/>
  <c r="A106" i="17"/>
  <c r="A105" i="17"/>
  <c r="A103" i="17"/>
  <c r="A97" i="17"/>
  <c r="A96" i="17"/>
  <c r="A92" i="17"/>
  <c r="A88" i="17"/>
  <c r="A87" i="17"/>
  <c r="L85" i="17"/>
  <c r="L7" i="17"/>
  <c r="A69" i="17"/>
  <c r="A68" i="17"/>
  <c r="A66" i="17"/>
  <c r="A64" i="17"/>
  <c r="A44" i="16"/>
  <c r="A57" i="17"/>
  <c r="A53" i="17"/>
  <c r="A49" i="17"/>
  <c r="A25" i="17"/>
  <c r="A18" i="17"/>
  <c r="A14" i="17"/>
  <c r="A10" i="17"/>
  <c r="A6" i="17"/>
  <c r="A85" i="16"/>
  <c r="A83" i="16"/>
  <c r="A82" i="16"/>
  <c r="A65" i="16"/>
  <c r="A63" i="16"/>
  <c r="A61" i="16"/>
  <c r="A53" i="16"/>
  <c r="A46" i="16"/>
  <c r="A26" i="16"/>
  <c r="A24" i="16"/>
  <c r="A22" i="16"/>
  <c r="A18" i="16"/>
  <c r="A7" i="16"/>
  <c r="A5" i="16"/>
  <c r="A7" i="15"/>
  <c r="A88" i="11"/>
  <c r="AE86" i="15"/>
  <c r="A86" i="15"/>
  <c r="AE45" i="15"/>
  <c r="A94" i="13"/>
  <c r="A98" i="13"/>
  <c r="A96" i="13"/>
  <c r="A92" i="13"/>
  <c r="A90" i="13"/>
  <c r="A88" i="13"/>
  <c r="A85" i="13"/>
  <c r="A84" i="13"/>
  <c r="A58" i="13"/>
  <c r="A56" i="13"/>
  <c r="A50" i="13"/>
  <c r="A48" i="13"/>
  <c r="A54" i="13"/>
  <c r="A52" i="13"/>
  <c r="A44" i="13"/>
  <c r="A45" i="13"/>
  <c r="A44" i="12"/>
  <c r="A18" i="13"/>
  <c r="A16" i="13"/>
  <c r="A14" i="13"/>
  <c r="A12" i="13"/>
  <c r="A8" i="13"/>
  <c r="A10" i="13"/>
  <c r="A5" i="13"/>
  <c r="A106" i="11"/>
  <c r="A104" i="11"/>
  <c r="A102" i="11"/>
  <c r="A100" i="11"/>
  <c r="A98" i="11"/>
  <c r="A96" i="11"/>
  <c r="A94" i="11"/>
  <c r="A92" i="11"/>
  <c r="A90" i="11"/>
  <c r="A87" i="11"/>
  <c r="A86" i="11"/>
  <c r="A65" i="11"/>
  <c r="A63" i="11"/>
  <c r="A61" i="11"/>
  <c r="A59" i="11"/>
  <c r="A57" i="11"/>
  <c r="A55" i="11"/>
  <c r="A53" i="11"/>
  <c r="A51" i="11"/>
  <c r="A49" i="11"/>
  <c r="A13" i="12"/>
  <c r="A10" i="12"/>
  <c r="A56" i="12"/>
  <c r="A55" i="12"/>
  <c r="A54" i="12"/>
  <c r="A53" i="12"/>
  <c r="A52" i="12"/>
  <c r="A51" i="12"/>
  <c r="A50" i="12"/>
  <c r="A49" i="12"/>
  <c r="A48" i="12"/>
  <c r="A47" i="12"/>
  <c r="A46" i="12"/>
  <c r="A45" i="12"/>
  <c r="A96" i="12"/>
  <c r="A95" i="12"/>
  <c r="A94" i="12"/>
  <c r="A92" i="12"/>
  <c r="A91" i="12"/>
  <c r="A89" i="12"/>
  <c r="A88" i="12"/>
  <c r="A87" i="12"/>
  <c r="A86" i="12"/>
  <c r="A93" i="12"/>
  <c r="A90" i="12"/>
  <c r="A85" i="12"/>
  <c r="A84" i="12"/>
  <c r="A46" i="11"/>
  <c r="A47" i="11"/>
  <c r="A6" i="11"/>
  <c r="A4" i="10"/>
  <c r="A1" i="10"/>
  <c r="A17" i="10"/>
  <c r="A13" i="10"/>
  <c r="A11" i="10"/>
  <c r="A9" i="10"/>
  <c r="A7" i="10"/>
  <c r="A15" i="10"/>
  <c r="A85" i="9"/>
  <c r="A82" i="9"/>
  <c r="A46" i="9"/>
  <c r="A43" i="9"/>
  <c r="A7" i="9"/>
  <c r="A83" i="8"/>
  <c r="A44" i="8"/>
  <c r="A9" i="8"/>
  <c r="A158" i="7"/>
  <c r="A156" i="7"/>
  <c r="A155" i="7"/>
  <c r="A154" i="7"/>
  <c r="A153" i="7"/>
  <c r="A149" i="7"/>
  <c r="A141" i="7"/>
  <c r="A140" i="7"/>
  <c r="A139" i="7"/>
  <c r="A138" i="7"/>
  <c r="A137" i="7"/>
  <c r="A136" i="7"/>
  <c r="A135" i="7"/>
  <c r="A134" i="7"/>
  <c r="A133" i="7"/>
  <c r="A131" i="7"/>
  <c r="A129" i="7"/>
  <c r="A128" i="7"/>
  <c r="A127" i="7"/>
  <c r="A125" i="7"/>
  <c r="A124" i="7"/>
  <c r="A122" i="7"/>
  <c r="A117" i="7"/>
  <c r="A115" i="7"/>
  <c r="A114" i="7"/>
  <c r="A113" i="7"/>
  <c r="A112" i="7"/>
  <c r="A108" i="7"/>
  <c r="A100" i="7"/>
  <c r="A99" i="7"/>
  <c r="A98" i="7"/>
  <c r="A97" i="7"/>
  <c r="A96" i="7"/>
  <c r="A95" i="7"/>
  <c r="A94" i="7"/>
  <c r="A93" i="7"/>
  <c r="A92" i="7"/>
  <c r="A90" i="7"/>
  <c r="A88" i="7"/>
  <c r="A87" i="7"/>
  <c r="A86" i="7"/>
  <c r="A84" i="7"/>
  <c r="A83" i="7"/>
  <c r="A81" i="7"/>
  <c r="A129" i="14"/>
  <c r="A128" i="14"/>
  <c r="A127" i="14"/>
  <c r="A88" i="14"/>
  <c r="A87" i="14"/>
  <c r="A86" i="14"/>
  <c r="A11" i="14"/>
  <c r="A10" i="14"/>
  <c r="A118" i="14"/>
  <c r="A108" i="14"/>
  <c r="A100" i="14"/>
  <c r="A99" i="14"/>
  <c r="A98" i="14"/>
  <c r="A97" i="14"/>
  <c r="A96" i="14"/>
  <c r="A95" i="14"/>
  <c r="A94" i="14"/>
  <c r="A93" i="14"/>
  <c r="A92" i="14"/>
  <c r="A90" i="14"/>
  <c r="C89" i="14"/>
  <c r="A84" i="14"/>
  <c r="A83" i="14"/>
  <c r="A81" i="14"/>
  <c r="A159" i="14"/>
  <c r="A149" i="14"/>
  <c r="A141" i="14"/>
  <c r="A140" i="14"/>
  <c r="A139" i="14"/>
  <c r="A138" i="14"/>
  <c r="A137" i="14"/>
  <c r="A136" i="14"/>
  <c r="A135" i="14"/>
  <c r="A134" i="14"/>
  <c r="A133" i="14"/>
  <c r="A131" i="14"/>
  <c r="C130" i="14"/>
  <c r="A125" i="14"/>
  <c r="A124" i="14"/>
  <c r="A122" i="14"/>
  <c r="A41" i="14"/>
  <c r="A23" i="14"/>
  <c r="A22" i="14"/>
  <c r="A21" i="14"/>
  <c r="A20" i="14"/>
  <c r="A19" i="14"/>
  <c r="A18" i="14"/>
  <c r="A17" i="14"/>
  <c r="A16" i="14"/>
  <c r="A15" i="14"/>
  <c r="A31" i="14"/>
  <c r="A13" i="14"/>
  <c r="A7" i="14"/>
  <c r="A4" i="14"/>
  <c r="AE82" i="21"/>
  <c r="AE43" i="21"/>
  <c r="AE4" i="21"/>
  <c r="A4" i="21"/>
  <c r="AD4" i="21"/>
  <c r="AE80" i="20"/>
  <c r="AE84" i="19"/>
  <c r="AE42" i="20"/>
  <c r="AE4" i="20"/>
  <c r="A4" i="20"/>
  <c r="AD4" i="20"/>
  <c r="AE4" i="19"/>
  <c r="A4" i="19"/>
  <c r="A1" i="19"/>
  <c r="AD4" i="19"/>
  <c r="W67" i="17"/>
  <c r="A67" i="17"/>
  <c r="AE84" i="18"/>
  <c r="AE82" i="16"/>
  <c r="W106" i="17"/>
  <c r="C81" i="18"/>
  <c r="C41" i="18"/>
  <c r="AE4" i="18"/>
  <c r="A4" i="18"/>
  <c r="AD4" i="18"/>
  <c r="AE82" i="17"/>
  <c r="A82" i="17"/>
  <c r="AJ97" i="17"/>
  <c r="L95" i="17"/>
  <c r="A93" i="17"/>
  <c r="AJ93" i="17"/>
  <c r="L93" i="17"/>
  <c r="A95" i="17"/>
  <c r="L91" i="17"/>
  <c r="A89" i="17"/>
  <c r="AJ89" i="17"/>
  <c r="L89" i="17"/>
  <c r="A91" i="17"/>
  <c r="L87" i="17"/>
  <c r="A85" i="17"/>
  <c r="AJ85" i="17"/>
  <c r="C79" i="17"/>
  <c r="AJ58" i="17"/>
  <c r="A58" i="17"/>
  <c r="L56" i="17"/>
  <c r="AJ54" i="17"/>
  <c r="L54" i="17"/>
  <c r="A56" i="17"/>
  <c r="L52" i="17"/>
  <c r="AJ50" i="17"/>
  <c r="A50" i="17"/>
  <c r="L50" i="17"/>
  <c r="L48" i="17"/>
  <c r="AJ46" i="17"/>
  <c r="L46" i="17"/>
  <c r="C40" i="17"/>
  <c r="L9" i="17"/>
  <c r="A9" i="17" s="1"/>
  <c r="AE4" i="17"/>
  <c r="A4" i="17"/>
  <c r="AD4" i="17"/>
  <c r="C79" i="16"/>
  <c r="C40" i="16"/>
  <c r="AE4" i="16"/>
  <c r="A4" i="16"/>
  <c r="A1" i="16"/>
  <c r="AD4" i="16"/>
  <c r="AE4" i="15"/>
  <c r="A4" i="15"/>
  <c r="AE4" i="13"/>
  <c r="A4" i="13"/>
  <c r="AE4" i="12"/>
  <c r="A4" i="12"/>
  <c r="AE4" i="11"/>
  <c r="A4" i="11"/>
  <c r="A1" i="11"/>
  <c r="W16" i="7"/>
  <c r="A16" i="7"/>
  <c r="W17" i="7"/>
  <c r="A17" i="7"/>
  <c r="W15" i="7"/>
  <c r="A15" i="7"/>
  <c r="W13" i="7"/>
  <c r="A13" i="7"/>
  <c r="W12" i="7"/>
  <c r="A12" i="7"/>
  <c r="W10" i="7"/>
  <c r="A10" i="7"/>
  <c r="C12" i="14"/>
  <c r="C81" i="13"/>
  <c r="C41" i="13"/>
  <c r="AD4" i="13"/>
  <c r="C81" i="12"/>
  <c r="C41" i="12"/>
  <c r="AD4" i="12"/>
  <c r="AD4" i="11"/>
  <c r="AQ38" i="2"/>
  <c r="S49" i="2" s="1"/>
  <c r="AQ40" i="2"/>
  <c r="I3" i="6"/>
  <c r="H36" i="6"/>
  <c r="G36" i="6"/>
  <c r="I4" i="6"/>
  <c r="D4" i="6"/>
  <c r="D3" i="6"/>
  <c r="AJ11" i="17"/>
  <c r="A19" i="17"/>
  <c r="AJ15" i="17"/>
  <c r="L17" i="17"/>
  <c r="A17" i="17" s="1"/>
  <c r="L15" i="17"/>
  <c r="L13" i="17"/>
  <c r="A13" i="17" s="1"/>
  <c r="A11" i="17"/>
  <c r="L11" i="17"/>
  <c r="AJ7" i="17"/>
  <c r="A30" i="17"/>
  <c r="A29" i="17"/>
  <c r="A27" i="17"/>
  <c r="Q9" i="7"/>
  <c r="AA49" i="2"/>
  <c r="AQ44" i="2"/>
  <c r="AQ43" i="2"/>
  <c r="AQ41" i="2"/>
  <c r="S24" i="2"/>
  <c r="AQ24" i="2" s="1"/>
  <c r="S48" i="2" s="1"/>
  <c r="AQ39" i="2"/>
  <c r="A54" i="15"/>
  <c r="A97" i="15"/>
  <c r="A54" i="17"/>
  <c r="A52" i="17"/>
  <c r="A48" i="17"/>
  <c r="A46" i="17"/>
  <c r="A56" i="15"/>
  <c r="A52" i="15"/>
  <c r="A50" i="15"/>
  <c r="A48" i="15"/>
  <c r="A47" i="15"/>
  <c r="A42" i="15"/>
  <c r="A91" i="15"/>
  <c r="A83" i="15"/>
  <c r="A79" i="17"/>
  <c r="A39" i="20"/>
  <c r="A1" i="20" s="1"/>
  <c r="A81" i="18"/>
  <c r="A40" i="21"/>
  <c r="A1" i="21" s="1"/>
  <c r="A79" i="21"/>
  <c r="A83" i="11"/>
  <c r="A40" i="17"/>
  <c r="A81" i="19"/>
  <c r="A77" i="20"/>
  <c r="A40" i="16"/>
  <c r="A81" i="12"/>
  <c r="A41" i="12"/>
  <c r="A1" i="12" s="1"/>
  <c r="A79" i="16"/>
  <c r="A41" i="19"/>
  <c r="A42" i="11"/>
  <c r="A41" i="13"/>
  <c r="A41" i="18"/>
  <c r="A1" i="5"/>
  <c r="A95" i="15"/>
  <c r="A88" i="15"/>
  <c r="A89" i="15"/>
  <c r="A93" i="15"/>
  <c r="A119" i="14"/>
  <c r="I10" i="29"/>
  <c r="J10" i="29" s="1"/>
  <c r="I22" i="29"/>
  <c r="J22" i="29" s="1"/>
  <c r="I30" i="29"/>
  <c r="J30" i="29" s="1"/>
  <c r="I23" i="29"/>
  <c r="J23" i="29" s="1"/>
  <c r="I7" i="29"/>
  <c r="J7" i="29" s="1"/>
  <c r="A119" i="7"/>
  <c r="A78" i="7"/>
  <c r="A78" i="14"/>
  <c r="A1" i="14"/>
  <c r="I27" i="29"/>
  <c r="J27" i="29" s="1"/>
  <c r="I19" i="29"/>
  <c r="J19" i="29" s="1"/>
  <c r="I14" i="29"/>
  <c r="J14" i="29" s="1"/>
  <c r="I13" i="6"/>
  <c r="N13" i="6" s="1"/>
  <c r="I9" i="29"/>
  <c r="J9" i="29" s="1"/>
  <c r="I35" i="29"/>
  <c r="J35" i="29" s="1"/>
  <c r="I26" i="29"/>
  <c r="J26" i="29" s="1"/>
  <c r="I16" i="29"/>
  <c r="J16" i="29" s="1"/>
  <c r="I36" i="29"/>
  <c r="J36" i="29" s="1"/>
  <c r="I12" i="29" l="1"/>
  <c r="J12" i="29" s="1"/>
  <c r="AN1" i="9"/>
  <c r="A1" i="13"/>
  <c r="A7" i="17"/>
  <c r="A15" i="17"/>
  <c r="A1" i="17"/>
  <c r="I17" i="6"/>
  <c r="J17" i="6" s="1"/>
  <c r="I10" i="6"/>
  <c r="N10" i="6" s="1"/>
  <c r="I9" i="6"/>
  <c r="N9" i="6" s="1"/>
  <c r="I12" i="6"/>
  <c r="N12" i="6" s="1"/>
  <c r="I28" i="6"/>
  <c r="J28" i="6" s="1"/>
  <c r="I31" i="6"/>
  <c r="J31" i="6" s="1"/>
  <c r="I25" i="6"/>
  <c r="J25" i="6" s="1"/>
  <c r="I11" i="6"/>
  <c r="J11" i="6" s="1"/>
  <c r="I21" i="6"/>
  <c r="J21" i="6" s="1"/>
  <c r="I7" i="6"/>
  <c r="AP1" i="8" s="1"/>
  <c r="I22" i="6"/>
  <c r="J22" i="6" s="1"/>
  <c r="I32" i="29"/>
  <c r="J32" i="29" s="1"/>
  <c r="I11" i="29"/>
  <c r="J11" i="29" s="1"/>
  <c r="I8" i="29"/>
  <c r="J8" i="29" s="1"/>
  <c r="J40" i="29"/>
  <c r="I28" i="29"/>
  <c r="J28" i="29" s="1"/>
  <c r="I17" i="29"/>
  <c r="J17" i="29" s="1"/>
  <c r="I15" i="29"/>
  <c r="J15" i="29" s="1"/>
  <c r="I33" i="29"/>
  <c r="I8" i="6"/>
  <c r="J8" i="6" s="1"/>
  <c r="I25" i="29"/>
  <c r="J25" i="29" s="1"/>
  <c r="I24" i="29"/>
  <c r="J24" i="29" s="1"/>
  <c r="I18" i="29"/>
  <c r="J18" i="29" s="1"/>
  <c r="I19" i="6"/>
  <c r="N19" i="6" s="1"/>
  <c r="I21" i="29"/>
  <c r="J21" i="29" s="1"/>
  <c r="I38" i="29"/>
  <c r="J38" i="29" s="1"/>
  <c r="A1" i="25"/>
  <c r="A1" i="7"/>
  <c r="J20" i="29"/>
  <c r="I29" i="29"/>
  <c r="I20" i="29"/>
  <c r="J29" i="29"/>
  <c r="K22" i="6"/>
  <c r="I13" i="29"/>
  <c r="J13" i="29" s="1"/>
  <c r="I34" i="29"/>
  <c r="J34" i="29" s="1"/>
  <c r="J33" i="29"/>
  <c r="I31" i="29"/>
  <c r="J31" i="29" s="1"/>
  <c r="A2" i="9"/>
  <c r="I16" i="6"/>
  <c r="N16" i="6" s="1"/>
  <c r="I15" i="6"/>
  <c r="I14" i="6"/>
  <c r="N14" i="6" s="1"/>
  <c r="I29" i="6"/>
  <c r="N29" i="6" s="1"/>
  <c r="I23" i="6"/>
  <c r="N23" i="6" s="1"/>
  <c r="A1" i="8"/>
  <c r="K25" i="6"/>
  <c r="I37" i="29"/>
  <c r="J37" i="29" s="1"/>
  <c r="S50" i="2"/>
  <c r="AN79" i="9"/>
  <c r="J13" i="6"/>
  <c r="K13" i="6"/>
  <c r="A1" i="24"/>
  <c r="I20" i="6"/>
  <c r="J20" i="6" s="1"/>
  <c r="A1" i="2"/>
  <c r="I35" i="6"/>
  <c r="I24" i="6"/>
  <c r="J24" i="6" s="1"/>
  <c r="I18" i="6"/>
  <c r="I34" i="6"/>
  <c r="J34" i="6" s="1"/>
  <c r="I32" i="6"/>
  <c r="I26" i="6"/>
  <c r="J37" i="6"/>
  <c r="I27" i="6"/>
  <c r="I33" i="6"/>
  <c r="I30" i="6"/>
  <c r="N17" i="6" l="1"/>
  <c r="K9" i="6"/>
  <c r="K17" i="6"/>
  <c r="J7" i="6"/>
  <c r="J9" i="6"/>
  <c r="K29" i="6"/>
  <c r="N22" i="6"/>
  <c r="J10" i="6"/>
  <c r="K10" i="6"/>
  <c r="J23" i="6"/>
  <c r="J12" i="6"/>
  <c r="K21" i="6"/>
  <c r="K12" i="6"/>
  <c r="K19" i="6"/>
  <c r="K7" i="6"/>
  <c r="N31" i="6"/>
  <c r="N7" i="6"/>
  <c r="AP1" i="9"/>
  <c r="N25" i="6"/>
  <c r="K16" i="6"/>
  <c r="N28" i="6"/>
  <c r="K23" i="6"/>
  <c r="K28" i="6"/>
  <c r="N21" i="6"/>
  <c r="N11" i="6"/>
  <c r="K11" i="6"/>
  <c r="N8" i="6"/>
  <c r="K8" i="6"/>
  <c r="J19" i="6"/>
  <c r="K14" i="6"/>
  <c r="J39" i="29"/>
  <c r="J14" i="6"/>
  <c r="J29" i="6"/>
  <c r="AP1" i="20"/>
  <c r="N15" i="6"/>
  <c r="K15" i="6"/>
  <c r="J15" i="6"/>
  <c r="J16" i="6"/>
  <c r="K26" i="6"/>
  <c r="J26" i="6"/>
  <c r="N26" i="6"/>
  <c r="J35" i="6"/>
  <c r="AP1" i="25"/>
  <c r="N35" i="6"/>
  <c r="J30" i="6"/>
  <c r="N30" i="6"/>
  <c r="AP1" i="21"/>
  <c r="AP1" i="24"/>
  <c r="N34" i="6"/>
  <c r="AP1" i="23"/>
  <c r="N33" i="6"/>
  <c r="N18" i="6"/>
  <c r="J18" i="6"/>
  <c r="K18" i="6"/>
  <c r="AP1" i="19"/>
  <c r="J27" i="6"/>
  <c r="N27" i="6"/>
  <c r="J32" i="6"/>
  <c r="N32" i="6"/>
  <c r="K24" i="6"/>
  <c r="N24" i="6"/>
  <c r="J33" i="6"/>
  <c r="K27" i="6"/>
  <c r="N20" i="6"/>
  <c r="K20" i="6"/>
  <c r="J36" i="6" l="1"/>
</calcChain>
</file>

<file path=xl/comments1.xml><?xml version="1.0" encoding="utf-8"?>
<comments xmlns="http://schemas.openxmlformats.org/spreadsheetml/2006/main">
  <authors>
    <author>埼玉県</author>
  </authors>
  <commentList>
    <comment ref="AJ69" authorId="0" shapeId="0">
      <text>
        <r>
          <rPr>
            <sz val="9"/>
            <color indexed="81"/>
            <rFont val="ＭＳ Ｐゴシック"/>
            <family val="3"/>
            <charset val="128"/>
          </rPr>
          <t>代表者印を押印してください。</t>
        </r>
      </text>
    </comment>
    <comment ref="AJ108" authorId="0" shapeId="0">
      <text>
        <r>
          <rPr>
            <sz val="9"/>
            <color indexed="81"/>
            <rFont val="ＭＳ Ｐゴシック"/>
            <family val="3"/>
            <charset val="128"/>
          </rPr>
          <t>代表者印を押印してください。</t>
        </r>
      </text>
    </comment>
  </commentList>
</comments>
</file>

<file path=xl/sharedStrings.xml><?xml version="1.0" encoding="utf-8"?>
<sst xmlns="http://schemas.openxmlformats.org/spreadsheetml/2006/main" count="1704" uniqueCount="493">
  <si>
    <t>選択</t>
    <rPh sb="0" eb="2">
      <t>センタク</t>
    </rPh>
    <phoneticPr fontId="2"/>
  </si>
  <si>
    <t>項　　　目</t>
    <rPh sb="0" eb="1">
      <t>コウ</t>
    </rPh>
    <rPh sb="4" eb="5">
      <t>メ</t>
    </rPh>
    <phoneticPr fontId="2"/>
  </si>
  <si>
    <t>評　価　項　目</t>
    <rPh sb="0" eb="1">
      <t>ヒョウ</t>
    </rPh>
    <rPh sb="2" eb="3">
      <t>アタイ</t>
    </rPh>
    <rPh sb="4" eb="5">
      <t>コウ</t>
    </rPh>
    <rPh sb="6" eb="7">
      <t>メ</t>
    </rPh>
    <phoneticPr fontId="2"/>
  </si>
  <si>
    <t>評価項目の対象及び評価点の配点表</t>
    <rPh sb="0" eb="2">
      <t>ヒョウカ</t>
    </rPh>
    <rPh sb="2" eb="4">
      <t>コウモク</t>
    </rPh>
    <rPh sb="5" eb="7">
      <t>タイショウ</t>
    </rPh>
    <rPh sb="7" eb="8">
      <t>オヨ</t>
    </rPh>
    <rPh sb="9" eb="11">
      <t>ヒョウカ</t>
    </rPh>
    <rPh sb="11" eb="12">
      <t>テン</t>
    </rPh>
    <rPh sb="13" eb="15">
      <t>ハイテン</t>
    </rPh>
    <rPh sb="15" eb="16">
      <t>ヒョウ</t>
    </rPh>
    <phoneticPr fontId="2"/>
  </si>
  <si>
    <t>◎</t>
    <phoneticPr fontId="2"/>
  </si>
  <si>
    <t>簡易型</t>
    <rPh sb="0" eb="2">
      <t>カンイ</t>
    </rPh>
    <rPh sb="2" eb="3">
      <t>ガタ</t>
    </rPh>
    <phoneticPr fontId="2"/>
  </si>
  <si>
    <t>技術提案型</t>
    <rPh sb="0" eb="2">
      <t>ギジュツ</t>
    </rPh>
    <rPh sb="2" eb="4">
      <t>テイアン</t>
    </rPh>
    <rPh sb="4" eb="5">
      <t>ガタ</t>
    </rPh>
    <phoneticPr fontId="2"/>
  </si>
  <si>
    <t xml:space="preserve"> </t>
    <phoneticPr fontId="2"/>
  </si>
  <si>
    <t>施工上配慮すべき事項の適切性</t>
    <rPh sb="0" eb="2">
      <t>セコウ</t>
    </rPh>
    <rPh sb="2" eb="3">
      <t>ジョウ</t>
    </rPh>
    <rPh sb="3" eb="5">
      <t>ハイリョ</t>
    </rPh>
    <rPh sb="8" eb="10">
      <t>ジコウ</t>
    </rPh>
    <rPh sb="11" eb="13">
      <t>テキセツ</t>
    </rPh>
    <rPh sb="13" eb="14">
      <t>セイ</t>
    </rPh>
    <phoneticPr fontId="2"/>
  </si>
  <si>
    <t xml:space="preserve">工事成績評定(業種別※１） </t>
    <rPh sb="0" eb="2">
      <t>コウジ</t>
    </rPh>
    <rPh sb="2" eb="4">
      <t>セイセキ</t>
    </rPh>
    <rPh sb="4" eb="6">
      <t>ヒョウテイ</t>
    </rPh>
    <rPh sb="7" eb="9">
      <t>ギョウシュ</t>
    </rPh>
    <rPh sb="9" eb="10">
      <t>ベツ</t>
    </rPh>
    <phoneticPr fontId="2"/>
  </si>
  <si>
    <t>発注者が指定した
施工上の課題への的確性</t>
    <rPh sb="0" eb="3">
      <t>ハッチュウシャ</t>
    </rPh>
    <rPh sb="4" eb="6">
      <t>シテイ</t>
    </rPh>
    <rPh sb="9" eb="11">
      <t>セコウ</t>
    </rPh>
    <rPh sb="11" eb="12">
      <t>ジョウ</t>
    </rPh>
    <rPh sb="13" eb="15">
      <t>カダイ</t>
    </rPh>
    <rPh sb="17" eb="20">
      <t>テキカクセイ</t>
    </rPh>
    <phoneticPr fontId="2"/>
  </si>
  <si>
    <t>工程管理の適切性</t>
    <rPh sb="0" eb="2">
      <t>コウテイ</t>
    </rPh>
    <rPh sb="2" eb="4">
      <t>カンリ</t>
    </rPh>
    <rPh sb="5" eb="8">
      <t>テキセツセイ</t>
    </rPh>
    <phoneticPr fontId="2"/>
  </si>
  <si>
    <t>品質管理の適切性</t>
    <rPh sb="0" eb="2">
      <t>ヒンシツ</t>
    </rPh>
    <rPh sb="2" eb="4">
      <t>カンリ</t>
    </rPh>
    <rPh sb="5" eb="8">
      <t>テキセツセイ</t>
    </rPh>
    <phoneticPr fontId="2"/>
  </si>
  <si>
    <t>安全管理の適切性</t>
    <rPh sb="0" eb="2">
      <t>アンゼン</t>
    </rPh>
    <rPh sb="2" eb="4">
      <t>カンリ</t>
    </rPh>
    <rPh sb="5" eb="8">
      <t>テキセツセイ</t>
    </rPh>
    <phoneticPr fontId="2"/>
  </si>
  <si>
    <t>施工実績</t>
    <rPh sb="0" eb="2">
      <t>セコウ</t>
    </rPh>
    <rPh sb="2" eb="4">
      <t>ジッセキ</t>
    </rPh>
    <phoneticPr fontId="2"/>
  </si>
  <si>
    <t xml:space="preserve">さいたま市優秀建設工事業者表彰
(業種別※１） </t>
    <rPh sb="4" eb="5">
      <t>シ</t>
    </rPh>
    <rPh sb="5" eb="7">
      <t>ユウシュウ</t>
    </rPh>
    <rPh sb="7" eb="9">
      <t>ケンセツ</t>
    </rPh>
    <rPh sb="9" eb="11">
      <t>コウジ</t>
    </rPh>
    <rPh sb="11" eb="13">
      <t>ギョウシャ</t>
    </rPh>
    <rPh sb="13" eb="15">
      <t>ヒョウショウ</t>
    </rPh>
    <phoneticPr fontId="2"/>
  </si>
  <si>
    <t>ＩＳＯ認証の取得</t>
    <rPh sb="3" eb="5">
      <t>ニンショウ</t>
    </rPh>
    <rPh sb="6" eb="8">
      <t>シュトク</t>
    </rPh>
    <phoneticPr fontId="2"/>
  </si>
  <si>
    <t>当該工事の理解度・取り組み姿勢</t>
    <rPh sb="0" eb="2">
      <t>トウガイ</t>
    </rPh>
    <rPh sb="2" eb="4">
      <t>コウジ</t>
    </rPh>
    <rPh sb="5" eb="8">
      <t>リカイド</t>
    </rPh>
    <rPh sb="9" eb="10">
      <t>ト</t>
    </rPh>
    <rPh sb="11" eb="12">
      <t>ク</t>
    </rPh>
    <rPh sb="13" eb="15">
      <t>シセイ</t>
    </rPh>
    <phoneticPr fontId="2"/>
  </si>
  <si>
    <t>労働福祉の状況</t>
    <rPh sb="0" eb="2">
      <t>ロウドウ</t>
    </rPh>
    <rPh sb="2" eb="4">
      <t>フクシ</t>
    </rPh>
    <rPh sb="5" eb="7">
      <t>ジョウキョウ</t>
    </rPh>
    <phoneticPr fontId="2"/>
  </si>
  <si>
    <t>次世代育成支援</t>
    <rPh sb="0" eb="3">
      <t>ジセダイ</t>
    </rPh>
    <rPh sb="3" eb="5">
      <t>イクセイ</t>
    </rPh>
    <rPh sb="5" eb="7">
      <t>シエン</t>
    </rPh>
    <phoneticPr fontId="2"/>
  </si>
  <si>
    <t>若手技術者の雇用状況</t>
    <phoneticPr fontId="2"/>
  </si>
  <si>
    <t>地理的条件</t>
    <rPh sb="0" eb="3">
      <t>チリテキ</t>
    </rPh>
    <rPh sb="3" eb="5">
      <t>ジョウケン</t>
    </rPh>
    <phoneticPr fontId="2"/>
  </si>
  <si>
    <t>地域の安心・安全への貢献の実績</t>
    <rPh sb="0" eb="2">
      <t>チイキ</t>
    </rPh>
    <rPh sb="3" eb="5">
      <t>アンシン</t>
    </rPh>
    <rPh sb="6" eb="8">
      <t>アンゼン</t>
    </rPh>
    <rPh sb="10" eb="12">
      <t>コウケン</t>
    </rPh>
    <rPh sb="13" eb="15">
      <t>ジッセキ</t>
    </rPh>
    <phoneticPr fontId="2"/>
  </si>
  <si>
    <t>ボランティア活動の実績</t>
    <rPh sb="6" eb="8">
      <t>カツドウ</t>
    </rPh>
    <rPh sb="9" eb="11">
      <t>ジッセキ</t>
    </rPh>
    <phoneticPr fontId="2"/>
  </si>
  <si>
    <t>市内下請け</t>
    <rPh sb="0" eb="2">
      <t>シナイ</t>
    </rPh>
    <rPh sb="2" eb="4">
      <t>シタウ</t>
    </rPh>
    <phoneticPr fontId="2"/>
  </si>
  <si>
    <t>材料調達（材料等示す ）</t>
    <rPh sb="0" eb="2">
      <t>ザイリョウ</t>
    </rPh>
    <rPh sb="2" eb="4">
      <t>チョウタツ</t>
    </rPh>
    <rPh sb="5" eb="7">
      <t>ザイリョウ</t>
    </rPh>
    <rPh sb="7" eb="8">
      <t>トウ</t>
    </rPh>
    <rPh sb="8" eb="9">
      <t>シメ</t>
    </rPh>
    <phoneticPr fontId="2"/>
  </si>
  <si>
    <t>※１ 告示に記載の参加資格における名簿登載業種と同じ業種とする。</t>
    <rPh sb="3" eb="5">
      <t>コクジ</t>
    </rPh>
    <rPh sb="6" eb="8">
      <t>キサイ</t>
    </rPh>
    <rPh sb="9" eb="11">
      <t>サンカ</t>
    </rPh>
    <rPh sb="11" eb="13">
      <t>シカク</t>
    </rPh>
    <rPh sb="17" eb="19">
      <t>メイボ</t>
    </rPh>
    <rPh sb="19" eb="21">
      <t>トウサイ</t>
    </rPh>
    <rPh sb="21" eb="23">
      <t>ギョウシュ</t>
    </rPh>
    <rPh sb="24" eb="25">
      <t>オナ</t>
    </rPh>
    <rPh sb="26" eb="28">
      <t>ギョウシュ</t>
    </rPh>
    <phoneticPr fontId="2"/>
  </si>
  <si>
    <t>ヒアリング</t>
    <phoneticPr fontId="2"/>
  </si>
  <si>
    <t>保有資格</t>
    <rPh sb="0" eb="2">
      <t>ホユウ</t>
    </rPh>
    <rPh sb="2" eb="4">
      <t>シカク</t>
    </rPh>
    <phoneticPr fontId="2"/>
  </si>
  <si>
    <t>施工経験</t>
    <rPh sb="0" eb="2">
      <t>セコウ</t>
    </rPh>
    <rPh sb="2" eb="4">
      <t>ケイケン</t>
    </rPh>
    <phoneticPr fontId="2"/>
  </si>
  <si>
    <t xml:space="preserve">工事成績評定(業種別※１） </t>
    <rPh sb="0" eb="2">
      <t>コウジ</t>
    </rPh>
    <rPh sb="2" eb="4">
      <t>セイセキ</t>
    </rPh>
    <rPh sb="4" eb="6">
      <t>ヒョウテイ</t>
    </rPh>
    <phoneticPr fontId="2"/>
  </si>
  <si>
    <t>継続教育(ＣＰＤ)の取組み状況</t>
    <rPh sb="0" eb="2">
      <t>ケイゾク</t>
    </rPh>
    <rPh sb="2" eb="4">
      <t>キョウイク</t>
    </rPh>
    <rPh sb="10" eb="12">
      <t>トリク</t>
    </rPh>
    <rPh sb="13" eb="15">
      <t>ジョウキョウ</t>
    </rPh>
    <phoneticPr fontId="2"/>
  </si>
  <si>
    <t>専門性を要する資格</t>
    <rPh sb="0" eb="3">
      <t>センモンセイ</t>
    </rPh>
    <rPh sb="4" eb="5">
      <t>ヨウ</t>
    </rPh>
    <rPh sb="7" eb="9">
      <t>シカク</t>
    </rPh>
    <phoneticPr fontId="2"/>
  </si>
  <si>
    <t xml:space="preserve">工事成績評定（直近）(業種別※１） </t>
    <rPh sb="0" eb="2">
      <t>コウジ</t>
    </rPh>
    <rPh sb="2" eb="4">
      <t>セイセキ</t>
    </rPh>
    <rPh sb="4" eb="5">
      <t>ヒョウ</t>
    </rPh>
    <rPh sb="5" eb="6">
      <t>テイ</t>
    </rPh>
    <rPh sb="7" eb="9">
      <t>チョッキン</t>
    </rPh>
    <phoneticPr fontId="2"/>
  </si>
  <si>
    <t>専門技術力</t>
    <rPh sb="0" eb="2">
      <t>センモン</t>
    </rPh>
    <rPh sb="2" eb="5">
      <t>ギジュツリョク</t>
    </rPh>
    <phoneticPr fontId="2"/>
  </si>
  <si>
    <t>対応能力</t>
    <rPh sb="0" eb="2">
      <t>タイオウ</t>
    </rPh>
    <rPh sb="2" eb="4">
      <t>ノウリョク</t>
    </rPh>
    <phoneticPr fontId="2"/>
  </si>
  <si>
    <t>工 事 名：</t>
    <rPh sb="0" eb="1">
      <t>コウ</t>
    </rPh>
    <rPh sb="2" eb="3">
      <t>コト</t>
    </rPh>
    <rPh sb="4" eb="5">
      <t>メイ</t>
    </rPh>
    <phoneticPr fontId="2"/>
  </si>
  <si>
    <t>工事場所：</t>
    <rPh sb="0" eb="2">
      <t>コウジ</t>
    </rPh>
    <rPh sb="2" eb="4">
      <t>バショ</t>
    </rPh>
    <phoneticPr fontId="2"/>
  </si>
  <si>
    <t>簡易型</t>
    <rPh sb="0" eb="3">
      <t>カンイガタ</t>
    </rPh>
    <phoneticPr fontId="2"/>
  </si>
  <si>
    <t>技術
提案型</t>
    <rPh sb="0" eb="2">
      <t>ギジュツ</t>
    </rPh>
    <rPh sb="3" eb="6">
      <t>テイアンガタ</t>
    </rPh>
    <phoneticPr fontId="2"/>
  </si>
  <si>
    <t>①</t>
    <phoneticPr fontId="2"/>
  </si>
  <si>
    <t>②</t>
    <phoneticPr fontId="2"/>
  </si>
  <si>
    <t>③</t>
    <phoneticPr fontId="2"/>
  </si>
  <si>
    <t>④</t>
    <phoneticPr fontId="2"/>
  </si>
  <si>
    <t>⑤</t>
    <phoneticPr fontId="2"/>
  </si>
  <si>
    <t>⑥</t>
    <phoneticPr fontId="2"/>
  </si>
  <si>
    <t>⑦</t>
    <phoneticPr fontId="2"/>
  </si>
  <si>
    <t>企業の技術能力</t>
    <rPh sb="0" eb="1">
      <t>クワダ</t>
    </rPh>
    <rPh sb="1" eb="2">
      <t>ギョウ</t>
    </rPh>
    <rPh sb="3" eb="4">
      <t>ワザ</t>
    </rPh>
    <rPh sb="4" eb="5">
      <t>ジュツ</t>
    </rPh>
    <rPh sb="5" eb="6">
      <t>ノウ</t>
    </rPh>
    <rPh sb="6" eb="7">
      <t>チカラ</t>
    </rPh>
    <phoneticPr fontId="2"/>
  </si>
  <si>
    <t>企業の社会性や地域
で安心・安全な工事
を実施する能力</t>
    <rPh sb="0" eb="2">
      <t>キギョウ</t>
    </rPh>
    <rPh sb="7" eb="9">
      <t>チイキ</t>
    </rPh>
    <rPh sb="11" eb="13">
      <t>アンシン</t>
    </rPh>
    <rPh sb="14" eb="16">
      <t>アンゼン</t>
    </rPh>
    <rPh sb="17" eb="19">
      <t>コウジ</t>
    </rPh>
    <rPh sb="21" eb="23">
      <t>ジッシ</t>
    </rPh>
    <rPh sb="25" eb="27">
      <t>ノウリョク</t>
    </rPh>
    <phoneticPr fontId="2"/>
  </si>
  <si>
    <t>企業倫理や信頼性等</t>
    <rPh sb="0" eb="2">
      <t>キギョウ</t>
    </rPh>
    <rPh sb="2" eb="4">
      <t>リンリ</t>
    </rPh>
    <rPh sb="5" eb="8">
      <t>シンライセイ</t>
    </rPh>
    <rPh sb="8" eb="9">
      <t>トウ</t>
    </rPh>
    <phoneticPr fontId="2"/>
  </si>
  <si>
    <t>その他</t>
    <rPh sb="2" eb="3">
      <t>タ</t>
    </rPh>
    <phoneticPr fontId="2"/>
  </si>
  <si>
    <r>
      <t>技術提案　</t>
    </r>
    <r>
      <rPr>
        <b/>
        <sz val="12"/>
        <rFont val="ＭＳ ゴシック"/>
        <family val="3"/>
        <charset val="128"/>
      </rPr>
      <t>（技術提案型）</t>
    </r>
    <rPh sb="0" eb="2">
      <t>ギジュツ</t>
    </rPh>
    <rPh sb="2" eb="4">
      <t>テイアン</t>
    </rPh>
    <rPh sb="6" eb="8">
      <t>ギジュツ</t>
    </rPh>
    <rPh sb="8" eb="11">
      <t>テイアンガタ</t>
    </rPh>
    <phoneticPr fontId="2"/>
  </si>
  <si>
    <r>
      <t>技術提案を実現するための施工計画　</t>
    </r>
    <r>
      <rPr>
        <b/>
        <sz val="12"/>
        <rFont val="ＭＳ ゴシック"/>
        <family val="3"/>
        <charset val="128"/>
      </rPr>
      <t>（技術提案型）</t>
    </r>
    <rPh sb="0" eb="2">
      <t>ギジュツ</t>
    </rPh>
    <rPh sb="2" eb="4">
      <t>テイアン</t>
    </rPh>
    <rPh sb="5" eb="7">
      <t>ジツゲン</t>
    </rPh>
    <rPh sb="12" eb="14">
      <t>セコウ</t>
    </rPh>
    <rPh sb="14" eb="16">
      <t>ケイカク</t>
    </rPh>
    <rPh sb="18" eb="20">
      <t>ギジュツ</t>
    </rPh>
    <rPh sb="20" eb="22">
      <t>テイアン</t>
    </rPh>
    <rPh sb="22" eb="23">
      <t>ガタ</t>
    </rPh>
    <phoneticPr fontId="2"/>
  </si>
  <si>
    <r>
      <t xml:space="preserve">施工計画の適切性
</t>
    </r>
    <r>
      <rPr>
        <b/>
        <sz val="12"/>
        <rFont val="ＭＳ ゴシック"/>
        <family val="3"/>
        <charset val="128"/>
      </rPr>
      <t>(簡易型）</t>
    </r>
    <r>
      <rPr>
        <sz val="12"/>
        <rFont val="ＭＳ ゴシック"/>
        <family val="3"/>
        <charset val="128"/>
      </rPr>
      <t xml:space="preserve"> </t>
    </r>
    <rPh sb="0" eb="1">
      <t>シ</t>
    </rPh>
    <rPh sb="1" eb="2">
      <t>コウ</t>
    </rPh>
    <rPh sb="2" eb="4">
      <t>ケイカク</t>
    </rPh>
    <rPh sb="5" eb="6">
      <t>テキ</t>
    </rPh>
    <rPh sb="6" eb="7">
      <t>キリ</t>
    </rPh>
    <rPh sb="7" eb="8">
      <t>セイ</t>
    </rPh>
    <phoneticPr fontId="2"/>
  </si>
  <si>
    <t>配置予定技術者の
技術能力</t>
    <rPh sb="0" eb="2">
      <t>ハイチ</t>
    </rPh>
    <rPh sb="2" eb="4">
      <t>ヨテイ</t>
    </rPh>
    <rPh sb="4" eb="7">
      <t>ギジュツシャ</t>
    </rPh>
    <rPh sb="9" eb="10">
      <t>ワザ</t>
    </rPh>
    <rPh sb="10" eb="11">
      <t>ジュツ</t>
    </rPh>
    <rPh sb="11" eb="12">
      <t>ノウ</t>
    </rPh>
    <rPh sb="12" eb="13">
      <t>チカラ</t>
    </rPh>
    <phoneticPr fontId="2"/>
  </si>
  <si>
    <t>企業の信頼性
（複数該当時はその配点を累加）</t>
    <rPh sb="0" eb="2">
      <t>キギョウ</t>
    </rPh>
    <rPh sb="3" eb="6">
      <t>シンライセイ</t>
    </rPh>
    <rPh sb="8" eb="10">
      <t>フクスウ</t>
    </rPh>
    <rPh sb="10" eb="12">
      <t>ガイトウ</t>
    </rPh>
    <rPh sb="12" eb="13">
      <t>ジ</t>
    </rPh>
    <rPh sb="16" eb="18">
      <t>ハイテン</t>
    </rPh>
    <rPh sb="19" eb="21">
      <t>ルイカ</t>
    </rPh>
    <phoneticPr fontId="2"/>
  </si>
  <si>
    <t>なお、内容については事実と相違ないことを誓約します。</t>
  </si>
  <si>
    <t>記</t>
  </si>
  <si>
    <t>技術資料表紙</t>
    <rPh sb="0" eb="2">
      <t>ギジュツ</t>
    </rPh>
    <rPh sb="2" eb="4">
      <t>シリョウ</t>
    </rPh>
    <rPh sb="4" eb="6">
      <t>ヒョウシ</t>
    </rPh>
    <phoneticPr fontId="2"/>
  </si>
  <si>
    <t>日</t>
    <rPh sb="0" eb="1">
      <t>ヒ</t>
    </rPh>
    <phoneticPr fontId="2"/>
  </si>
  <si>
    <t>年</t>
    <rPh sb="0" eb="1">
      <t>ネン</t>
    </rPh>
    <phoneticPr fontId="2"/>
  </si>
  <si>
    <t>平成</t>
    <rPh sb="0" eb="2">
      <t>ヘイセイ</t>
    </rPh>
    <phoneticPr fontId="2"/>
  </si>
  <si>
    <t>代表者名</t>
    <rPh sb="0" eb="3">
      <t>ダイヒョウシャ</t>
    </rPh>
    <rPh sb="3" eb="4">
      <t>メイ</t>
    </rPh>
    <phoneticPr fontId="2"/>
  </si>
  <si>
    <t>連絡担当者</t>
    <rPh sb="0" eb="2">
      <t>レンラク</t>
    </rPh>
    <rPh sb="2" eb="3">
      <t>タン</t>
    </rPh>
    <rPh sb="3" eb="4">
      <t>トウ</t>
    </rPh>
    <rPh sb="4" eb="5">
      <t>シャ</t>
    </rPh>
    <phoneticPr fontId="2"/>
  </si>
  <si>
    <t>（あて先）</t>
    <rPh sb="3" eb="4">
      <t>サキ</t>
    </rPh>
    <phoneticPr fontId="2"/>
  </si>
  <si>
    <t>所在地</t>
    <rPh sb="0" eb="1">
      <t>トコロ</t>
    </rPh>
    <rPh sb="1" eb="2">
      <t>ザイ</t>
    </rPh>
    <rPh sb="2" eb="3">
      <t>チ</t>
    </rPh>
    <phoneticPr fontId="2"/>
  </si>
  <si>
    <t>下記工事に関する技術資料を提出します。</t>
    <rPh sb="0" eb="2">
      <t>カキ</t>
    </rPh>
    <rPh sb="5" eb="6">
      <t>カン</t>
    </rPh>
    <phoneticPr fontId="2"/>
  </si>
  <si>
    <t>(問い合わせ先)</t>
    <rPh sb="1" eb="2">
      <t>ト</t>
    </rPh>
    <rPh sb="3" eb="4">
      <t>ア</t>
    </rPh>
    <rPh sb="6" eb="7">
      <t>サキ</t>
    </rPh>
    <phoneticPr fontId="2"/>
  </si>
  <si>
    <t>電話番号</t>
    <rPh sb="0" eb="1">
      <t>デン</t>
    </rPh>
    <rPh sb="1" eb="2">
      <t>ハナシ</t>
    </rPh>
    <rPh sb="2" eb="4">
      <t>バンゴウ</t>
    </rPh>
    <phoneticPr fontId="2"/>
  </si>
  <si>
    <t>所属部署</t>
    <rPh sb="0" eb="2">
      <t>ショゾク</t>
    </rPh>
    <rPh sb="2" eb="4">
      <t>ブショ</t>
    </rPh>
    <phoneticPr fontId="2"/>
  </si>
  <si>
    <t>参加形態</t>
    <rPh sb="0" eb="2">
      <t>サンカ</t>
    </rPh>
    <rPh sb="2" eb="4">
      <t>ケイタイ</t>
    </rPh>
    <phoneticPr fontId="2"/>
  </si>
  <si>
    <t>役職名</t>
    <rPh sb="0" eb="2">
      <t>ヤクショク</t>
    </rPh>
    <rPh sb="2" eb="3">
      <t>メイ</t>
    </rPh>
    <phoneticPr fontId="2"/>
  </si>
  <si>
    <t>(様式－１－１)</t>
    <rPh sb="1" eb="3">
      <t>ヨウシキ</t>
    </rPh>
    <phoneticPr fontId="2"/>
  </si>
  <si>
    <t>発注者が指定した施工上の課題への的確性</t>
    <rPh sb="0" eb="3">
      <t>ハッチュウシャ</t>
    </rPh>
    <rPh sb="4" eb="6">
      <t>シテイ</t>
    </rPh>
    <rPh sb="8" eb="10">
      <t>セコウ</t>
    </rPh>
    <rPh sb="10" eb="11">
      <t>ジョウ</t>
    </rPh>
    <rPh sb="12" eb="14">
      <t>カダイ</t>
    </rPh>
    <rPh sb="16" eb="19">
      <t>テキカクセイ</t>
    </rPh>
    <phoneticPr fontId="2"/>
  </si>
  <si>
    <t>工事名</t>
    <rPh sb="0" eb="2">
      <t>コウジ</t>
    </rPh>
    <rPh sb="2" eb="3">
      <t>メイ</t>
    </rPh>
    <phoneticPr fontId="2"/>
  </si>
  <si>
    <t>課題</t>
    <rPh sb="0" eb="2">
      <t>カダイ</t>
    </rPh>
    <phoneticPr fontId="2"/>
  </si>
  <si>
    <t>工夫する事項</t>
    <rPh sb="0" eb="2">
      <t>クフウ</t>
    </rPh>
    <rPh sb="4" eb="6">
      <t>ジコウ</t>
    </rPh>
    <phoneticPr fontId="2"/>
  </si>
  <si>
    <t>①</t>
    <phoneticPr fontId="2"/>
  </si>
  <si>
    <t>工事名を入力してください。</t>
    <rPh sb="0" eb="2">
      <t>コウジ</t>
    </rPh>
    <rPh sb="2" eb="3">
      <t>メイ</t>
    </rPh>
    <rPh sb="4" eb="6">
      <t>ニュウリョク</t>
    </rPh>
    <phoneticPr fontId="2"/>
  </si>
  <si>
    <t>工事場所を入力してください。</t>
  </si>
  <si>
    <t>課　題</t>
    <rPh sb="0" eb="1">
      <t>カ</t>
    </rPh>
    <rPh sb="2" eb="3">
      <t>ダイ</t>
    </rPh>
    <phoneticPr fontId="2"/>
  </si>
  <si>
    <t>型　　式：</t>
    <rPh sb="0" eb="1">
      <t>ガタ</t>
    </rPh>
    <rPh sb="3" eb="4">
      <t>シキ</t>
    </rPh>
    <phoneticPr fontId="2"/>
  </si>
  <si>
    <t>発注業種：</t>
    <rPh sb="0" eb="2">
      <t>ハッチュウ</t>
    </rPh>
    <rPh sb="2" eb="4">
      <t>ギョウシュ</t>
    </rPh>
    <phoneticPr fontId="2"/>
  </si>
  <si>
    <t>必須評価項目の「発注者が指定した施工上の課題」を入力してください。</t>
    <rPh sb="0" eb="2">
      <t>ヒッス</t>
    </rPh>
    <rPh sb="2" eb="4">
      <t>ヒョウカ</t>
    </rPh>
    <rPh sb="4" eb="6">
      <t>コウモク</t>
    </rPh>
    <phoneticPr fontId="2"/>
  </si>
  <si>
    <t>４つの評価項目から１つ選択してください。</t>
    <rPh sb="3" eb="5">
      <t>ヒョウカ</t>
    </rPh>
    <rPh sb="5" eb="7">
      <t>コウモク</t>
    </rPh>
    <rPh sb="11" eb="13">
      <t>センタク</t>
    </rPh>
    <phoneticPr fontId="2"/>
  </si>
  <si>
    <t>総合評価方式の型式を選択してください。</t>
    <rPh sb="0" eb="4">
      <t>ソウゴウヒョウカ</t>
    </rPh>
    <rPh sb="4" eb="6">
      <t>ホウシキ</t>
    </rPh>
    <rPh sb="7" eb="9">
      <t>カタシキ</t>
    </rPh>
    <rPh sb="10" eb="12">
      <t>センタク</t>
    </rPh>
    <phoneticPr fontId="2"/>
  </si>
  <si>
    <t>地域要件：</t>
    <rPh sb="0" eb="2">
      <t>チイキ</t>
    </rPh>
    <rPh sb="2" eb="4">
      <t>ヨウケン</t>
    </rPh>
    <phoneticPr fontId="2"/>
  </si>
  <si>
    <t>発注時の参加資格における所在地区分(地域要件)を選択してください。</t>
    <rPh sb="0" eb="2">
      <t>ハッチュウ</t>
    </rPh>
    <rPh sb="2" eb="3">
      <t>ジ</t>
    </rPh>
    <rPh sb="4" eb="6">
      <t>サンカ</t>
    </rPh>
    <rPh sb="18" eb="20">
      <t>チイキ</t>
    </rPh>
    <rPh sb="20" eb="22">
      <t>ヨウケン</t>
    </rPh>
    <rPh sb="24" eb="26">
      <t>センタク</t>
    </rPh>
    <phoneticPr fontId="2"/>
  </si>
  <si>
    <t>選択評価項目から必要な評価項目を選択してください。</t>
    <rPh sb="0" eb="2">
      <t>センタク</t>
    </rPh>
    <rPh sb="2" eb="4">
      <t>ヒョウカ</t>
    </rPh>
    <rPh sb="4" eb="6">
      <t>コウモク</t>
    </rPh>
    <rPh sb="8" eb="10">
      <t>ヒツヨウ</t>
    </rPh>
    <rPh sb="11" eb="13">
      <t>ヒョウカ</t>
    </rPh>
    <rPh sb="13" eb="15">
      <t>コウモク</t>
    </rPh>
    <rPh sb="16" eb="18">
      <t>センタク</t>
    </rPh>
    <phoneticPr fontId="2"/>
  </si>
  <si>
    <t>「配置予定技術者の技術能力」について</t>
    <rPh sb="1" eb="3">
      <t>ハイチ</t>
    </rPh>
    <rPh sb="3" eb="5">
      <t>ヨテイ</t>
    </rPh>
    <rPh sb="5" eb="8">
      <t>ギジュツシャ</t>
    </rPh>
    <rPh sb="9" eb="11">
      <t>ギジュツ</t>
    </rPh>
    <rPh sb="11" eb="13">
      <t>ノウリョク</t>
    </rPh>
    <phoneticPr fontId="2"/>
  </si>
  <si>
    <t>「企業の社会性や地域
で安心・安全な工事
を実施する能力」について</t>
    <rPh sb="1" eb="3">
      <t>キギョウ</t>
    </rPh>
    <rPh sb="4" eb="7">
      <t>シャカイセイ</t>
    </rPh>
    <rPh sb="8" eb="10">
      <t>チイキ</t>
    </rPh>
    <rPh sb="12" eb="14">
      <t>アンシン</t>
    </rPh>
    <rPh sb="15" eb="17">
      <t>アンゼン</t>
    </rPh>
    <rPh sb="18" eb="20">
      <t>コウジ</t>
    </rPh>
    <rPh sb="22" eb="24">
      <t>ジッシ</t>
    </rPh>
    <rPh sb="26" eb="28">
      <t>ノウリョク</t>
    </rPh>
    <phoneticPr fontId="2"/>
  </si>
  <si>
    <t>若手技術者の雇用状況</t>
    <rPh sb="0" eb="2">
      <t>ワカテ</t>
    </rPh>
    <rPh sb="2" eb="5">
      <t>ギジュツシャ</t>
    </rPh>
    <rPh sb="6" eb="8">
      <t>コヨウ</t>
    </rPh>
    <rPh sb="8" eb="10">
      <t>ジョウキョウ</t>
    </rPh>
    <phoneticPr fontId="2"/>
  </si>
  <si>
    <t>適切性の項目</t>
    <rPh sb="0" eb="3">
      <t>テキセツセイ</t>
    </rPh>
    <rPh sb="4" eb="6">
      <t>コウモク</t>
    </rPh>
    <phoneticPr fontId="2"/>
  </si>
  <si>
    <t>「その他」について</t>
    <rPh sb="3" eb="4">
      <t>タ</t>
    </rPh>
    <phoneticPr fontId="2"/>
  </si>
  <si>
    <t>選択項目点</t>
    <rPh sb="0" eb="2">
      <t>センタク</t>
    </rPh>
    <rPh sb="2" eb="4">
      <t>コウモク</t>
    </rPh>
    <rPh sb="4" eb="5">
      <t>テン</t>
    </rPh>
    <phoneticPr fontId="2"/>
  </si>
  <si>
    <t>配点</t>
    <rPh sb="0" eb="2">
      <t>ハイテン</t>
    </rPh>
    <phoneticPr fontId="2"/>
  </si>
  <si>
    <t>発注業種を選択してください。(参加資格として告示に記載する名簿登載業種)</t>
    <rPh sb="0" eb="2">
      <t>ハッチュウ</t>
    </rPh>
    <rPh sb="2" eb="4">
      <t>ギョウシュ</t>
    </rPh>
    <rPh sb="5" eb="7">
      <t>センタク</t>
    </rPh>
    <phoneticPr fontId="2"/>
  </si>
  <si>
    <t>工事成績評定（直近）(業種別）</t>
    <rPh sb="0" eb="2">
      <t>コウジ</t>
    </rPh>
    <rPh sb="2" eb="4">
      <t>セイセキ</t>
    </rPh>
    <rPh sb="4" eb="6">
      <t>ヒョウテイ</t>
    </rPh>
    <rPh sb="7" eb="9">
      <t>チョッキン</t>
    </rPh>
    <rPh sb="11" eb="13">
      <t>ギョウシュ</t>
    </rPh>
    <rPh sb="13" eb="14">
      <t>ベツ</t>
    </rPh>
    <phoneticPr fontId="2"/>
  </si>
  <si>
    <t>発注者入力シート</t>
    <phoneticPr fontId="2"/>
  </si>
  <si>
    <t>(様式－２)</t>
    <rPh sb="1" eb="3">
      <t>ヨウシキ</t>
    </rPh>
    <phoneticPr fontId="2"/>
  </si>
  <si>
    <t>施工実績(同種工事)</t>
    <rPh sb="0" eb="2">
      <t>セコウ</t>
    </rPh>
    <rPh sb="2" eb="4">
      <t>ジッセキ</t>
    </rPh>
    <rPh sb="5" eb="7">
      <t>ドウシュ</t>
    </rPh>
    <rPh sb="7" eb="9">
      <t>コウジ</t>
    </rPh>
    <phoneticPr fontId="2"/>
  </si>
  <si>
    <t>ＣＯＲＩＮＳで同種工事の概要等が不明な場合は平面図、構造図、数量総括表、交通規制状況図等を必ず添付してください。</t>
    <rPh sb="7" eb="9">
      <t>ドウシュ</t>
    </rPh>
    <rPh sb="9" eb="11">
      <t>コウジ</t>
    </rPh>
    <rPh sb="12" eb="14">
      <t>ガイヨウ</t>
    </rPh>
    <rPh sb="14" eb="15">
      <t>トウ</t>
    </rPh>
    <rPh sb="16" eb="18">
      <t>フメイ</t>
    </rPh>
    <rPh sb="19" eb="21">
      <t>バアイ</t>
    </rPh>
    <rPh sb="22" eb="25">
      <t>ヘイメンズ</t>
    </rPh>
    <rPh sb="26" eb="29">
      <t>コウゾウズ</t>
    </rPh>
    <rPh sb="30" eb="32">
      <t>スウリョウ</t>
    </rPh>
    <rPh sb="32" eb="35">
      <t>ソウカツヒョウ</t>
    </rPh>
    <rPh sb="36" eb="38">
      <t>コウツウ</t>
    </rPh>
    <rPh sb="38" eb="40">
      <t>キセイ</t>
    </rPh>
    <rPh sb="40" eb="42">
      <t>ジョウキョウ</t>
    </rPh>
    <rPh sb="42" eb="43">
      <t>ズ</t>
    </rPh>
    <rPh sb="43" eb="44">
      <t>トウ</t>
    </rPh>
    <rPh sb="45" eb="46">
      <t>カナラ</t>
    </rPh>
    <rPh sb="47" eb="49">
      <t>テンプ</t>
    </rPh>
    <phoneticPr fontId="2"/>
  </si>
  <si>
    <t>同種の施工実績が無い場合は、工事名等及び工事概要には記入しないこととしますが、提出は要します。</t>
    <rPh sb="0" eb="2">
      <t>ドウシュ</t>
    </rPh>
    <rPh sb="3" eb="5">
      <t>セコウ</t>
    </rPh>
    <rPh sb="5" eb="7">
      <t>ジッセキ</t>
    </rPh>
    <rPh sb="8" eb="9">
      <t>ナ</t>
    </rPh>
    <rPh sb="10" eb="12">
      <t>バアイ</t>
    </rPh>
    <rPh sb="14" eb="16">
      <t>コウジ</t>
    </rPh>
    <rPh sb="16" eb="17">
      <t>メイ</t>
    </rPh>
    <rPh sb="17" eb="18">
      <t>トウ</t>
    </rPh>
    <rPh sb="18" eb="19">
      <t>オヨ</t>
    </rPh>
    <rPh sb="20" eb="22">
      <t>コウジ</t>
    </rPh>
    <rPh sb="22" eb="24">
      <t>ガイヨウ</t>
    </rPh>
    <rPh sb="26" eb="28">
      <t>キニュウ</t>
    </rPh>
    <rPh sb="39" eb="41">
      <t>テイシュツ</t>
    </rPh>
    <rPh sb="42" eb="43">
      <t>ヨウ</t>
    </rPh>
    <phoneticPr fontId="2"/>
  </si>
  <si>
    <t>特定共同企業体で施工した工事を施工実績とする場合は、出資比率がわかる資料を提出してください。</t>
    <rPh sb="0" eb="7">
      <t>ト</t>
    </rPh>
    <rPh sb="8" eb="10">
      <t>セコウ</t>
    </rPh>
    <rPh sb="12" eb="14">
      <t>コウジ</t>
    </rPh>
    <rPh sb="15" eb="17">
      <t>セコウ</t>
    </rPh>
    <rPh sb="17" eb="19">
      <t>ジッセキ</t>
    </rPh>
    <rPh sb="22" eb="24">
      <t>バアイ</t>
    </rPh>
    <rPh sb="26" eb="28">
      <t>シュッシ</t>
    </rPh>
    <rPh sb="28" eb="30">
      <t>ヒリツ</t>
    </rPh>
    <rPh sb="34" eb="36">
      <t>シリョウ</t>
    </rPh>
    <rPh sb="37" eb="39">
      <t>テイシュツ</t>
    </rPh>
    <phoneticPr fontId="2"/>
  </si>
  <si>
    <t>施工実績の有無</t>
    <rPh sb="0" eb="2">
      <t>セコウ</t>
    </rPh>
    <rPh sb="2" eb="4">
      <t>ジッセキ</t>
    </rPh>
    <rPh sb="5" eb="7">
      <t>ウム</t>
    </rPh>
    <phoneticPr fontId="2"/>
  </si>
  <si>
    <t>工事名等</t>
    <rPh sb="0" eb="2">
      <t>コウジ</t>
    </rPh>
    <rPh sb="2" eb="3">
      <t>メイ</t>
    </rPh>
    <rPh sb="3" eb="4">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</si>
  <si>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</si>
  <si>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</si>
  <si>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</si>
  <si>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工期</t>
    <rPh sb="0" eb="2">
      <t>コウキ</t>
    </rPh>
    <phoneticPr fontId="2"/>
  </si>
  <si>
    <t>受注形態</t>
    <rPh sb="0" eb="2">
      <t>ジュチュウ</t>
    </rPh>
    <rPh sb="2" eb="4">
      <t>ケイタイ</t>
    </rPh>
    <phoneticPr fontId="2"/>
  </si>
  <si>
    <t>工事概要</t>
    <rPh sb="0" eb="2">
      <t>コウジ</t>
    </rPh>
    <rPh sb="2" eb="4">
      <t>ガイヨウ</t>
    </rPh>
    <phoneticPr fontId="2"/>
  </si>
  <si>
    <t>※工事概要は、同種工事の要件を満たすことが分かるように記入してください。(入力時にこの文章は削除してください。)</t>
    <rPh sb="1" eb="3">
      <t>コウジ</t>
    </rPh>
    <rPh sb="3" eb="5">
      <t>ガイヨウ</t>
    </rPh>
    <rPh sb="7" eb="9">
      <t>ドウシュ</t>
    </rPh>
    <rPh sb="9" eb="11">
      <t>コウジ</t>
    </rPh>
    <rPh sb="12" eb="14">
      <t>ヨウケン</t>
    </rPh>
    <rPh sb="15" eb="16">
      <t>ミ</t>
    </rPh>
    <rPh sb="21" eb="22">
      <t>ワ</t>
    </rPh>
    <rPh sb="27" eb="29">
      <t>キニュウ</t>
    </rPh>
    <rPh sb="37" eb="40">
      <t>ニュウリョクジ</t>
    </rPh>
    <rPh sb="43" eb="45">
      <t>ブンショウ</t>
    </rPh>
    <rPh sb="46" eb="48">
      <t>サクジョ</t>
    </rPh>
    <phoneticPr fontId="2"/>
  </si>
  <si>
    <t>特定共同企業体名称</t>
    <rPh sb="0" eb="7">
      <t>ト</t>
    </rPh>
    <rPh sb="7" eb="9">
      <t>メイショウ</t>
    </rPh>
    <phoneticPr fontId="2"/>
  </si>
  <si>
    <t>商号・名称</t>
    <rPh sb="0" eb="2">
      <t>ショウゴウ</t>
    </rPh>
    <rPh sb="3" eb="5">
      <t>メイショウ</t>
    </rPh>
    <phoneticPr fontId="2"/>
  </si>
  <si>
    <t>所在地</t>
    <rPh sb="0" eb="3">
      <t>ショザイチ</t>
    </rPh>
    <phoneticPr fontId="2"/>
  </si>
  <si>
    <t>連絡担当者名</t>
    <rPh sb="0" eb="2">
      <t>レンラク</t>
    </rPh>
    <rPh sb="2" eb="4">
      <t>タントウ</t>
    </rPh>
    <rPh sb="4" eb="5">
      <t>シャ</t>
    </rPh>
    <rPh sb="5" eb="6">
      <t>メイ</t>
    </rPh>
    <phoneticPr fontId="2"/>
  </si>
  <si>
    <t>電話番号</t>
    <rPh sb="0" eb="2">
      <t>デンワ</t>
    </rPh>
    <rPh sb="2" eb="4">
      <t>バンゴウ</t>
    </rPh>
    <phoneticPr fontId="2"/>
  </si>
  <si>
    <t>技術資料の提出日を入力してください。</t>
    <rPh sb="0" eb="2">
      <t>ギジュツ</t>
    </rPh>
    <rPh sb="2" eb="4">
      <t>シリョウ</t>
    </rPh>
    <rPh sb="5" eb="7">
      <t>テイシュツ</t>
    </rPh>
    <rPh sb="7" eb="8">
      <t>ビ</t>
    </rPh>
    <rPh sb="9" eb="11">
      <t>ニュウリョク</t>
    </rPh>
    <phoneticPr fontId="2"/>
  </si>
  <si>
    <t>提出日</t>
    <rPh sb="0" eb="2">
      <t>テイシュツ</t>
    </rPh>
    <rPh sb="2" eb="3">
      <t>ビ</t>
    </rPh>
    <phoneticPr fontId="2"/>
  </si>
  <si>
    <t>月</t>
    <rPh sb="0" eb="1">
      <t>ガツ</t>
    </rPh>
    <phoneticPr fontId="2"/>
  </si>
  <si>
    <t>日</t>
    <rPh sb="0" eb="1">
      <t>ニチ</t>
    </rPh>
    <phoneticPr fontId="2"/>
  </si>
  <si>
    <t>～</t>
    <phoneticPr fontId="2"/>
  </si>
  <si>
    <t>～</t>
    <phoneticPr fontId="2"/>
  </si>
  <si>
    <t>(様式－４)</t>
    <rPh sb="1" eb="3">
      <t>ヨウシキ</t>
    </rPh>
    <phoneticPr fontId="2"/>
  </si>
  <si>
    <t>(様式－３)</t>
    <rPh sb="1" eb="3">
      <t>ヨウシキ</t>
    </rPh>
    <phoneticPr fontId="2"/>
  </si>
  <si>
    <r>
      <t>特定共同企業体での受注実績一覧表</t>
    </r>
    <r>
      <rPr>
        <sz val="10"/>
        <rFont val="ＭＳ 明朝"/>
        <family val="1"/>
        <charset val="128"/>
      </rPr>
      <t>（企業の実績）</t>
    </r>
    <rPh sb="0" eb="7">
      <t>ト</t>
    </rPh>
    <rPh sb="9" eb="11">
      <t>ジュチュウ</t>
    </rPh>
    <rPh sb="11" eb="13">
      <t>ジッセキ</t>
    </rPh>
    <rPh sb="13" eb="15">
      <t>イチラン</t>
    </rPh>
    <rPh sb="15" eb="16">
      <t>ヒョウ</t>
    </rPh>
    <rPh sb="17" eb="19">
      <t>キギョウ</t>
    </rPh>
    <rPh sb="20" eb="22">
      <t>ジッセキ</t>
    </rPh>
    <phoneticPr fontId="2"/>
  </si>
  <si>
    <t>工事成績評定の写しを添付してください。</t>
    <rPh sb="0" eb="2">
      <t>コウジ</t>
    </rPh>
    <rPh sb="2" eb="4">
      <t>セイセキ</t>
    </rPh>
    <rPh sb="4" eb="6">
      <t>ヒョウテイ</t>
    </rPh>
    <rPh sb="7" eb="8">
      <t>ウツ</t>
    </rPh>
    <rPh sb="10" eb="12">
      <t>テンプ</t>
    </rPh>
    <phoneticPr fontId="2"/>
  </si>
  <si>
    <t>４者以上の特定共同企業体での実績については、出資比率のわかる資料を添付してください。</t>
    <phoneticPr fontId="2"/>
  </si>
  <si>
    <t>工事成績評定</t>
    <rPh sb="0" eb="2">
      <t>コウジ</t>
    </rPh>
    <rPh sb="2" eb="4">
      <t>セイセキ</t>
    </rPh>
    <rPh sb="4" eb="6">
      <t>ヒョウテイ</t>
    </rPh>
    <phoneticPr fontId="2"/>
  </si>
  <si>
    <t>点</t>
    <rPh sb="0" eb="1">
      <t>テン</t>
    </rPh>
    <phoneticPr fontId="2"/>
  </si>
  <si>
    <t>さいたま市優秀建設工事業者表彰</t>
    <rPh sb="4" eb="5">
      <t>シ</t>
    </rPh>
    <rPh sb="5" eb="7">
      <t>ユウシュウ</t>
    </rPh>
    <rPh sb="7" eb="9">
      <t>ケンセツ</t>
    </rPh>
    <rPh sb="9" eb="11">
      <t>コウジ</t>
    </rPh>
    <rPh sb="11" eb="13">
      <t>ギョウシャ</t>
    </rPh>
    <rPh sb="13" eb="15">
      <t>ヒョウショウ</t>
    </rPh>
    <phoneticPr fontId="2"/>
  </si>
  <si>
    <t>出資比率の分かる書類の写しを添付してください。</t>
    <rPh sb="0" eb="2">
      <t>シュッシ</t>
    </rPh>
    <rPh sb="2" eb="4">
      <t>ヒリツ</t>
    </rPh>
    <rPh sb="5" eb="6">
      <t>ワ</t>
    </rPh>
    <rPh sb="8" eb="10">
      <t>ショルイ</t>
    </rPh>
    <rPh sb="11" eb="12">
      <t>ウツ</t>
    </rPh>
    <rPh sb="14" eb="16">
      <t>テンプ</t>
    </rPh>
    <phoneticPr fontId="2"/>
  </si>
  <si>
    <t>特定共同企業体での
受賞実績について</t>
    <rPh sb="0" eb="7">
      <t>ト</t>
    </rPh>
    <rPh sb="10" eb="12">
      <t>ジュショウ</t>
    </rPh>
    <rPh sb="12" eb="14">
      <t>ジッセキ</t>
    </rPh>
    <phoneticPr fontId="2"/>
  </si>
  <si>
    <t>(様式－５)</t>
    <rPh sb="1" eb="3">
      <t>ヨウシキ</t>
    </rPh>
    <phoneticPr fontId="2"/>
  </si>
  <si>
    <t>ＩＳＯ認証(エコアクション２１を含む)
の取得の有無</t>
    <rPh sb="3" eb="5">
      <t>ニンショウ</t>
    </rPh>
    <rPh sb="16" eb="17">
      <t>フク</t>
    </rPh>
    <rPh sb="21" eb="23">
      <t>シュトク</t>
    </rPh>
    <rPh sb="24" eb="26">
      <t>ウム</t>
    </rPh>
    <phoneticPr fontId="2"/>
  </si>
  <si>
    <t>ＩＳＯ１４００１の認証の取得</t>
    <rPh sb="9" eb="11">
      <t>ニンショウ</t>
    </rPh>
    <rPh sb="12" eb="14">
      <t>シュトク</t>
    </rPh>
    <phoneticPr fontId="2"/>
  </si>
  <si>
    <t>エコアクション２１の認証の取得</t>
    <rPh sb="10" eb="12">
      <t>ニンショウ</t>
    </rPh>
    <rPh sb="13" eb="15">
      <t>シュトク</t>
    </rPh>
    <phoneticPr fontId="2"/>
  </si>
  <si>
    <t>取得がある</t>
    <rPh sb="0" eb="2">
      <t>シュトク</t>
    </rPh>
    <phoneticPr fontId="2"/>
  </si>
  <si>
    <t>取得がない</t>
    <rPh sb="0" eb="2">
      <t>シュトク</t>
    </rPh>
    <phoneticPr fontId="2"/>
  </si>
  <si>
    <t>該当するものに、○をしてください。</t>
    <rPh sb="0" eb="2">
      <t>ガイトウ</t>
    </rPh>
    <phoneticPr fontId="2"/>
  </si>
  <si>
    <t>認証の取得のあるものは、写しを添付してください。
なお、有効期限は技術資料の提出締め切り日を基準とするのでご注意ください。</t>
    <rPh sb="0" eb="2">
      <t>ニンショウ</t>
    </rPh>
    <rPh sb="3" eb="5">
      <t>シュトク</t>
    </rPh>
    <rPh sb="12" eb="13">
      <t>ウツ</t>
    </rPh>
    <rPh sb="15" eb="17">
      <t>テンプ</t>
    </rPh>
    <rPh sb="28" eb="30">
      <t>ユウコウ</t>
    </rPh>
    <rPh sb="30" eb="32">
      <t>キゲン</t>
    </rPh>
    <rPh sb="33" eb="35">
      <t>ギジュツ</t>
    </rPh>
    <rPh sb="35" eb="37">
      <t>シリョウ</t>
    </rPh>
    <rPh sb="38" eb="40">
      <t>テイシュツ</t>
    </rPh>
    <rPh sb="40" eb="41">
      <t>シ</t>
    </rPh>
    <rPh sb="42" eb="43">
      <t>キ</t>
    </rPh>
    <rPh sb="44" eb="45">
      <t>ビ</t>
    </rPh>
    <rPh sb="46" eb="48">
      <t>キジュン</t>
    </rPh>
    <rPh sb="54" eb="56">
      <t>チュウイ</t>
    </rPh>
    <phoneticPr fontId="2"/>
  </si>
  <si>
    <t>(様式－６)</t>
    <rPh sb="1" eb="3">
      <t>ヨウシキ</t>
    </rPh>
    <phoneticPr fontId="2"/>
  </si>
  <si>
    <t>配置予定技術者の資格・工事経験</t>
    <rPh sb="0" eb="2">
      <t>ハイチ</t>
    </rPh>
    <rPh sb="2" eb="4">
      <t>ヨテイ</t>
    </rPh>
    <rPh sb="4" eb="7">
      <t>ギジュツシャ</t>
    </rPh>
    <rPh sb="8" eb="10">
      <t>シカク</t>
    </rPh>
    <rPh sb="11" eb="13">
      <t>コウジ</t>
    </rPh>
    <rPh sb="13" eb="15">
      <t>ケイケン</t>
    </rPh>
    <phoneticPr fontId="2"/>
  </si>
  <si>
    <t>配置予定技術者の生年月日</t>
    <rPh sb="0" eb="2">
      <t>ハイチ</t>
    </rPh>
    <rPh sb="2" eb="4">
      <t>ヨテイ</t>
    </rPh>
    <rPh sb="4" eb="7">
      <t>ギジュツシャ</t>
    </rPh>
    <rPh sb="8" eb="10">
      <t>セイネン</t>
    </rPh>
    <rPh sb="10" eb="12">
      <t>ガッピ</t>
    </rPh>
    <phoneticPr fontId="2"/>
  </si>
  <si>
    <t>従事役職</t>
    <rPh sb="0" eb="2">
      <t>ジュウジ</t>
    </rPh>
    <rPh sb="2" eb="4">
      <t>ヤクショク</t>
    </rPh>
    <phoneticPr fontId="2"/>
  </si>
  <si>
    <t>工事経験の概要</t>
    <rPh sb="0" eb="2">
      <t>コウジ</t>
    </rPh>
    <rPh sb="2" eb="4">
      <t>ケイケン</t>
    </rPh>
    <rPh sb="5" eb="7">
      <t>ガイヨウ</t>
    </rPh>
    <phoneticPr fontId="2"/>
  </si>
  <si>
    <t>ＣＯＲＩＮＳで同種工事の概要等が不明な場合は平面図、構造図、数量総括表、交通規制状況図等を必ず添付してください。</t>
    <phoneticPr fontId="2"/>
  </si>
  <si>
    <t>同種工事への従事等は、記載する工事のＣＯＲＩＮＳで確認できない場合は、発注者からの従事証明書など、工事完成時点で従事していたことが証明できる資料を添付してください。</t>
    <rPh sb="0" eb="2">
      <t>ドウシュ</t>
    </rPh>
    <rPh sb="2" eb="4">
      <t>コウジ</t>
    </rPh>
    <rPh sb="6" eb="9">
      <t>ジュウジナド</t>
    </rPh>
    <rPh sb="11" eb="13">
      <t>キサイ</t>
    </rPh>
    <rPh sb="15" eb="17">
      <t>コウジ</t>
    </rPh>
    <rPh sb="25" eb="27">
      <t>カクニン</t>
    </rPh>
    <rPh sb="31" eb="33">
      <t>バアイ</t>
    </rPh>
    <rPh sb="35" eb="38">
      <t>ハッチュウシャ</t>
    </rPh>
    <rPh sb="41" eb="43">
      <t>ジュウジ</t>
    </rPh>
    <rPh sb="43" eb="46">
      <t>ショウメイショ</t>
    </rPh>
    <rPh sb="49" eb="51">
      <t>コウジ</t>
    </rPh>
    <rPh sb="51" eb="53">
      <t>カンセイ</t>
    </rPh>
    <rPh sb="53" eb="55">
      <t>ジテン</t>
    </rPh>
    <rPh sb="56" eb="58">
      <t>ジュウジ</t>
    </rPh>
    <rPh sb="65" eb="67">
      <t>ショウメイ</t>
    </rPh>
    <rPh sb="70" eb="72">
      <t>シリョウ</t>
    </rPh>
    <rPh sb="73" eb="75">
      <t>テンプ</t>
    </rPh>
    <phoneticPr fontId="2"/>
  </si>
  <si>
    <t>資格・免許の１級国家資格者（建設業法による１級技術検定に合格した者）及び技術士の資格有無は、該当する種目や部門に限ります。また、該当する資格の合格証明書の写しを添付してください。なお、監理技術者証及び保険証の写しは不要です。</t>
    <phoneticPr fontId="2"/>
  </si>
  <si>
    <t>選択評価項目として設定した直近２工事の成績評定は、公告日から起算して過去５年間のうち、公告日に最も近い２工事を記載してください。
また、記載した工事の工事成績評定を添付してください。
該当する工事が2工事ある場合には必ず2工事記載してください。</t>
    <phoneticPr fontId="2"/>
  </si>
  <si>
    <t>選択評価項目として設定した資格証の写しを添付してください。</t>
    <phoneticPr fontId="2"/>
  </si>
  <si>
    <t xml:space="preserve">姓が変更になっている場合は、旧姓も併せて記載してください。
</t>
    <phoneticPr fontId="2"/>
  </si>
  <si>
    <r>
      <t xml:space="preserve">工事成績評定
</t>
    </r>
    <r>
      <rPr>
        <sz val="8"/>
        <rFont val="ＭＳ 明朝"/>
        <family val="1"/>
        <charset val="128"/>
      </rPr>
      <t>(直近２工事)</t>
    </r>
    <rPh sb="0" eb="2">
      <t>コウジ</t>
    </rPh>
    <rPh sb="2" eb="4">
      <t>セイセキ</t>
    </rPh>
    <rPh sb="4" eb="6">
      <t>ヒョウテイ</t>
    </rPh>
    <rPh sb="8" eb="10">
      <t>チョッキン</t>
    </rPh>
    <rPh sb="11" eb="13">
      <t>コウジ</t>
    </rPh>
    <phoneticPr fontId="2"/>
  </si>
  <si>
    <t>完成年度</t>
    <rPh sb="0" eb="2">
      <t>カンセイ</t>
    </rPh>
    <rPh sb="2" eb="4">
      <t>ネンド</t>
    </rPh>
    <phoneticPr fontId="2"/>
  </si>
  <si>
    <t>従事期間</t>
    <rPh sb="0" eb="2">
      <t>ジュウジ</t>
    </rPh>
    <rPh sb="2" eb="4">
      <t>キカン</t>
    </rPh>
    <phoneticPr fontId="2"/>
  </si>
  <si>
    <t>（注）以下は、該当する評価項目の選択があった場合に必要事項を記載してください。</t>
    <rPh sb="3" eb="5">
      <t>イカ</t>
    </rPh>
    <rPh sb="7" eb="9">
      <t>ガイトウ</t>
    </rPh>
    <rPh sb="25" eb="27">
      <t>ヒツヨウ</t>
    </rPh>
    <rPh sb="27" eb="29">
      <t>ジコウ</t>
    </rPh>
    <phoneticPr fontId="2"/>
  </si>
  <si>
    <t>施工経験の有無</t>
    <rPh sb="0" eb="2">
      <t>セコウ</t>
    </rPh>
    <rPh sb="2" eb="4">
      <t>ケイケン</t>
    </rPh>
    <rPh sb="5" eb="7">
      <t>ウム</t>
    </rPh>
    <phoneticPr fontId="2"/>
  </si>
  <si>
    <t>(様式－７)</t>
    <rPh sb="1" eb="3">
      <t>ヨウシキ</t>
    </rPh>
    <phoneticPr fontId="2"/>
  </si>
  <si>
    <t>ＣＯＲＩＮＳ登録の写しを添付してください。</t>
    <phoneticPr fontId="2"/>
  </si>
  <si>
    <t>(様式－８)</t>
    <rPh sb="1" eb="3">
      <t>ヨウシキ</t>
    </rPh>
    <phoneticPr fontId="2"/>
  </si>
  <si>
    <t>(様式－９)</t>
    <rPh sb="1" eb="3">
      <t>ヨウシキ</t>
    </rPh>
    <phoneticPr fontId="2"/>
  </si>
  <si>
    <t>障害者の雇用状況</t>
    <rPh sb="0" eb="3">
      <t>ショウガイシャ</t>
    </rPh>
    <rPh sb="4" eb="6">
      <t>コヨウ</t>
    </rPh>
    <rPh sb="6" eb="8">
      <t>ジョウキョウ</t>
    </rPh>
    <phoneticPr fontId="2"/>
  </si>
  <si>
    <t>法定雇用義務の有無</t>
    <rPh sb="0" eb="2">
      <t>ホウテイ</t>
    </rPh>
    <rPh sb="2" eb="4">
      <t>コヨウ</t>
    </rPh>
    <rPh sb="4" eb="6">
      <t>ギム</t>
    </rPh>
    <rPh sb="7" eb="9">
      <t>ウム</t>
    </rPh>
    <phoneticPr fontId="2"/>
  </si>
  <si>
    <t>義務がない</t>
    <rPh sb="0" eb="2">
      <t>ギム</t>
    </rPh>
    <phoneticPr fontId="2"/>
  </si>
  <si>
    <t>義務がある
(雇用状況報告書の写しの添付)</t>
    <rPh sb="0" eb="2">
      <t>ギム</t>
    </rPh>
    <rPh sb="7" eb="9">
      <t>コヨウ</t>
    </rPh>
    <rPh sb="9" eb="11">
      <t>ジョウキョウ</t>
    </rPh>
    <rPh sb="11" eb="14">
      <t>ホウコクショ</t>
    </rPh>
    <rPh sb="15" eb="16">
      <t>ウツ</t>
    </rPh>
    <rPh sb="18" eb="20">
      <t>テンプ</t>
    </rPh>
    <phoneticPr fontId="2"/>
  </si>
  <si>
    <t>（注）以下は、法定雇用の“義務がない”場合に記載してください。</t>
    <rPh sb="3" eb="5">
      <t>イカ</t>
    </rPh>
    <rPh sb="7" eb="9">
      <t>ホウテイ</t>
    </rPh>
    <rPh sb="9" eb="11">
      <t>コヨウ</t>
    </rPh>
    <rPh sb="13" eb="15">
      <t>ギム</t>
    </rPh>
    <rPh sb="19" eb="21">
      <t>バアイ</t>
    </rPh>
    <phoneticPr fontId="2"/>
  </si>
  <si>
    <t>身体障害者</t>
    <rPh sb="0" eb="2">
      <t>シンタイ</t>
    </rPh>
    <rPh sb="2" eb="5">
      <t>ショウガイシャ</t>
    </rPh>
    <phoneticPr fontId="2"/>
  </si>
  <si>
    <t>雇用の有無</t>
    <rPh sb="0" eb="2">
      <t>コヨウ</t>
    </rPh>
    <rPh sb="3" eb="5">
      <t>ウム</t>
    </rPh>
    <phoneticPr fontId="2"/>
  </si>
  <si>
    <t>雇用している</t>
    <rPh sb="0" eb="2">
      <t>コヨウ</t>
    </rPh>
    <phoneticPr fontId="2"/>
  </si>
  <si>
    <t>雇用していない</t>
    <rPh sb="0" eb="2">
      <t>コヨウ</t>
    </rPh>
    <phoneticPr fontId="2"/>
  </si>
  <si>
    <t>人数</t>
    <rPh sb="0" eb="2">
      <t>ニンズウ</t>
    </rPh>
    <phoneticPr fontId="2"/>
  </si>
  <si>
    <t>うち、重度身体障害者</t>
    <rPh sb="3" eb="5">
      <t>ジュウド</t>
    </rPh>
    <rPh sb="5" eb="7">
      <t>シンタイ</t>
    </rPh>
    <rPh sb="7" eb="10">
      <t>ショウガイシャ</t>
    </rPh>
    <phoneticPr fontId="2"/>
  </si>
  <si>
    <t>人</t>
    <rPh sb="0" eb="1">
      <t>ニン</t>
    </rPh>
    <phoneticPr fontId="2"/>
  </si>
  <si>
    <t>知的障害者</t>
    <rPh sb="0" eb="2">
      <t>チテキ</t>
    </rPh>
    <rPh sb="2" eb="5">
      <t>ショウガイシャ</t>
    </rPh>
    <phoneticPr fontId="2"/>
  </si>
  <si>
    <t>精神障害者</t>
    <rPh sb="0" eb="2">
      <t>セイシン</t>
    </rPh>
    <rPh sb="2" eb="5">
      <t>ショウガイシャ</t>
    </rPh>
    <phoneticPr fontId="2"/>
  </si>
  <si>
    <t>うち、重度知的障害者</t>
    <rPh sb="3" eb="5">
      <t>ジュウド</t>
    </rPh>
    <rPh sb="5" eb="7">
      <t>チテキ</t>
    </rPh>
    <rPh sb="7" eb="10">
      <t>ショウガイシャ</t>
    </rPh>
    <phoneticPr fontId="2"/>
  </si>
  <si>
    <t>総従業員数等</t>
    <rPh sb="0" eb="1">
      <t>ソウ</t>
    </rPh>
    <rPh sb="1" eb="4">
      <t>ジュウギョウイン</t>
    </rPh>
    <rPh sb="4" eb="5">
      <t>スウ</t>
    </rPh>
    <rPh sb="5" eb="6">
      <t>トウ</t>
    </rPh>
    <phoneticPr fontId="2"/>
  </si>
  <si>
    <t>常用労働者数</t>
    <rPh sb="0" eb="2">
      <t>ジョウヨウ</t>
    </rPh>
    <rPh sb="2" eb="5">
      <t>ロウドウシャ</t>
    </rPh>
    <rPh sb="5" eb="6">
      <t>スウ</t>
    </rPh>
    <phoneticPr fontId="2"/>
  </si>
  <si>
    <t>総従業員数</t>
    <rPh sb="0" eb="1">
      <t>ソウ</t>
    </rPh>
    <rPh sb="1" eb="4">
      <t>ジュウギョウイン</t>
    </rPh>
    <rPh sb="4" eb="5">
      <t>スウ</t>
    </rPh>
    <phoneticPr fontId="2"/>
  </si>
  <si>
    <t>（１）</t>
    <phoneticPr fontId="2"/>
  </si>
  <si>
    <t>（２）</t>
  </si>
  <si>
    <t>雇用状況報告書の写しは、公共職業安定所へ提出している最新のものを添付してください。</t>
    <phoneticPr fontId="2"/>
  </si>
  <si>
    <t>法定雇用義務はないが障害者を雇用しているとしたものが落札した場合は、後日雇用証明（様式－９－２）を契約課（工事契約第２係）に提出してください。</t>
    <phoneticPr fontId="2"/>
  </si>
  <si>
    <t>常用労働者数とは以下のいずれかに該当する者をいいます。</t>
    <phoneticPr fontId="2"/>
  </si>
  <si>
    <t>障害者雇用の証明書</t>
    <rPh sb="0" eb="3">
      <t>ショウガイシャ</t>
    </rPh>
    <rPh sb="3" eb="5">
      <t>コヨウ</t>
    </rPh>
    <rPh sb="6" eb="9">
      <t>ショウメイショ</t>
    </rPh>
    <phoneticPr fontId="2"/>
  </si>
  <si>
    <t>　上記の障害者を、当社従業員として雇用していることに相違ありません。</t>
    <rPh sb="1" eb="3">
      <t>ジョウキ</t>
    </rPh>
    <rPh sb="4" eb="7">
      <t>ショウガイシャ</t>
    </rPh>
    <rPh sb="9" eb="11">
      <t>トウシャ</t>
    </rPh>
    <rPh sb="11" eb="14">
      <t>ジュウギョウイン</t>
    </rPh>
    <rPh sb="17" eb="19">
      <t>コヨウ</t>
    </rPh>
    <rPh sb="26" eb="28">
      <t>ソウイ</t>
    </rPh>
    <phoneticPr fontId="2"/>
  </si>
  <si>
    <t>(様式－１０)</t>
    <rPh sb="1" eb="3">
      <t>ヨウシキ</t>
    </rPh>
    <phoneticPr fontId="2"/>
  </si>
  <si>
    <t>特例認定一般事業主の認定</t>
    <rPh sb="0" eb="2">
      <t>トクレイ</t>
    </rPh>
    <rPh sb="2" eb="4">
      <t>ニンテイ</t>
    </rPh>
    <rPh sb="4" eb="6">
      <t>イッパン</t>
    </rPh>
    <rPh sb="6" eb="9">
      <t>ジギョウヌシ</t>
    </rPh>
    <rPh sb="10" eb="12">
      <t>ニンテイ</t>
    </rPh>
    <phoneticPr fontId="2"/>
  </si>
  <si>
    <t>一般事業主行動計画の届け出</t>
    <rPh sb="0" eb="2">
      <t>イッパン</t>
    </rPh>
    <rPh sb="2" eb="5">
      <t>ジギョウヌシ</t>
    </rPh>
    <rPh sb="5" eb="7">
      <t>コウドウ</t>
    </rPh>
    <rPh sb="7" eb="9">
      <t>ケイカク</t>
    </rPh>
    <rPh sb="10" eb="11">
      <t>トド</t>
    </rPh>
    <rPh sb="12" eb="13">
      <t>デ</t>
    </rPh>
    <phoneticPr fontId="2"/>
  </si>
  <si>
    <t>届け出がある</t>
    <rPh sb="0" eb="1">
      <t>トド</t>
    </rPh>
    <rPh sb="2" eb="3">
      <t>デ</t>
    </rPh>
    <phoneticPr fontId="2"/>
  </si>
  <si>
    <t>届け出がない</t>
    <rPh sb="0" eb="1">
      <t>トド</t>
    </rPh>
    <rPh sb="2" eb="3">
      <t>デ</t>
    </rPh>
    <phoneticPr fontId="2"/>
  </si>
  <si>
    <t>特例認定書がある</t>
    <rPh sb="0" eb="2">
      <t>トクレイ</t>
    </rPh>
    <rPh sb="2" eb="5">
      <t>ニンテイショ</t>
    </rPh>
    <phoneticPr fontId="2"/>
  </si>
  <si>
    <t>特例認定書がない</t>
    <rPh sb="0" eb="2">
      <t>トクレイ</t>
    </rPh>
    <rPh sb="2" eb="5">
      <t>ニンテイショ</t>
    </rPh>
    <phoneticPr fontId="2"/>
  </si>
  <si>
    <t xml:space="preserve">次世代育成支援対策推進法第１２条第１項または第４項の届け出をした場合は、届け出の写しおよび行動計画書の写しを添付してください。
なお、有効期間は技術資料の提出締め切り日を基準とするのでご注意ください。
</t>
    <phoneticPr fontId="2"/>
  </si>
  <si>
    <t>次世代育成支援対策推進法第１５条の２の規定による認定を受けている場合は、特例認定書の写しを添付してください。</t>
    <phoneticPr fontId="2"/>
  </si>
  <si>
    <t>若手技術者の雇用の有無</t>
    <rPh sb="0" eb="2">
      <t>ワカテ</t>
    </rPh>
    <rPh sb="2" eb="5">
      <t>ギジュツシャ</t>
    </rPh>
    <rPh sb="6" eb="8">
      <t>コヨウ</t>
    </rPh>
    <rPh sb="9" eb="11">
      <t>ウム</t>
    </rPh>
    <phoneticPr fontId="2"/>
  </si>
  <si>
    <t>生年月日(公告日の満年齢)</t>
    <rPh sb="0" eb="2">
      <t>セイネン</t>
    </rPh>
    <rPh sb="2" eb="4">
      <t>ガッピ</t>
    </rPh>
    <rPh sb="5" eb="7">
      <t>コウコク</t>
    </rPh>
    <rPh sb="7" eb="8">
      <t>ビ</t>
    </rPh>
    <rPh sb="9" eb="12">
      <t>マンネンレイ</t>
    </rPh>
    <phoneticPr fontId="2"/>
  </si>
  <si>
    <t>入社年月日</t>
    <rPh sb="0" eb="2">
      <t>ニュウシャ</t>
    </rPh>
    <rPh sb="2" eb="5">
      <t>ネンガッピ</t>
    </rPh>
    <phoneticPr fontId="2"/>
  </si>
  <si>
    <t>（満</t>
    <rPh sb="1" eb="2">
      <t>マン</t>
    </rPh>
    <phoneticPr fontId="2"/>
  </si>
  <si>
    <t>歳）</t>
    <rPh sb="0" eb="1">
      <t>サイ</t>
    </rPh>
    <phoneticPr fontId="2"/>
  </si>
  <si>
    <t>資格等名称</t>
    <rPh sb="0" eb="2">
      <t>シカク</t>
    </rPh>
    <rPh sb="2" eb="3">
      <t>トウ</t>
    </rPh>
    <rPh sb="3" eb="5">
      <t>メイショウ</t>
    </rPh>
    <phoneticPr fontId="2"/>
  </si>
  <si>
    <t>技術者要件</t>
    <rPh sb="0" eb="3">
      <t>ギジュツシャ</t>
    </rPh>
    <rPh sb="3" eb="5">
      <t>ヨウケン</t>
    </rPh>
    <phoneticPr fontId="2"/>
  </si>
  <si>
    <t>監理技術者資格者証の写し(表裏複写)</t>
    <phoneticPr fontId="2"/>
  </si>
  <si>
    <t>健康保険被保険者証の写し</t>
    <phoneticPr fontId="2"/>
  </si>
  <si>
    <t>監理技術者資格者証の写し</t>
    <phoneticPr fontId="2"/>
  </si>
  <si>
    <t>技術検定合格証明書の写し（建設業法）</t>
    <phoneticPr fontId="2"/>
  </si>
  <si>
    <t>免許証又は免許証明書の写し（建築士法）</t>
    <phoneticPr fontId="2"/>
  </si>
  <si>
    <t>登録証の写し（技術士法）</t>
    <phoneticPr fontId="2"/>
  </si>
  <si>
    <t>姓が変更になっている場合は、旧姓も併せて記載してください。</t>
    <rPh sb="0" eb="1">
      <t>セイ</t>
    </rPh>
    <rPh sb="2" eb="4">
      <t>ヘンコウ</t>
    </rPh>
    <rPh sb="10" eb="12">
      <t>バアイ</t>
    </rPh>
    <rPh sb="14" eb="16">
      <t>キュウセイ</t>
    </rPh>
    <rPh sb="17" eb="18">
      <t>アワ</t>
    </rPh>
    <rPh sb="20" eb="22">
      <t>キサイ</t>
    </rPh>
    <phoneticPr fontId="2"/>
  </si>
  <si>
    <t>証明書類を提出してください。
（監理技術者資格者証の写しを添付する場合は、1部添付してください。）</t>
    <phoneticPr fontId="2"/>
  </si>
  <si>
    <t>証明書類
(該当書類に○を付けて添付)</t>
    <rPh sb="0" eb="2">
      <t>ショウメイ</t>
    </rPh>
    <rPh sb="2" eb="4">
      <t>ショルイ</t>
    </rPh>
    <rPh sb="6" eb="8">
      <t>ガイトウ</t>
    </rPh>
    <rPh sb="8" eb="10">
      <t>ショルイ</t>
    </rPh>
    <rPh sb="13" eb="14">
      <t>ツ</t>
    </rPh>
    <rPh sb="16" eb="18">
      <t>テンプ</t>
    </rPh>
    <phoneticPr fontId="2"/>
  </si>
  <si>
    <t>年齢・雇用要件</t>
    <rPh sb="0" eb="2">
      <t>ネンレイ</t>
    </rPh>
    <rPh sb="3" eb="5">
      <t>コヨウ</t>
    </rPh>
    <rPh sb="5" eb="7">
      <t>ヨウケン</t>
    </rPh>
    <phoneticPr fontId="2"/>
  </si>
  <si>
    <t>(様式－１２)</t>
    <rPh sb="1" eb="3">
      <t>ヨウシキ</t>
    </rPh>
    <phoneticPr fontId="2"/>
  </si>
  <si>
    <t>協定・契約による指示等に基づく活動実績</t>
    <rPh sb="0" eb="2">
      <t>キョウテイ</t>
    </rPh>
    <rPh sb="3" eb="5">
      <t>ケイヤク</t>
    </rPh>
    <rPh sb="8" eb="10">
      <t>シジ</t>
    </rPh>
    <rPh sb="10" eb="11">
      <t>トウ</t>
    </rPh>
    <rPh sb="12" eb="13">
      <t>モト</t>
    </rPh>
    <rPh sb="15" eb="17">
      <t>カツドウ</t>
    </rPh>
    <rPh sb="17" eb="19">
      <t>ジッセキ</t>
    </rPh>
    <phoneticPr fontId="2"/>
  </si>
  <si>
    <t>協定・契約の締結</t>
    <rPh sb="0" eb="2">
      <t>キョウテイ</t>
    </rPh>
    <rPh sb="3" eb="5">
      <t>ケイヤク</t>
    </rPh>
    <rPh sb="6" eb="8">
      <t>テイケツ</t>
    </rPh>
    <phoneticPr fontId="2"/>
  </si>
  <si>
    <t>自主的な活動実績</t>
    <rPh sb="0" eb="3">
      <t>ジシュテキ</t>
    </rPh>
    <rPh sb="4" eb="6">
      <t>カツドウ</t>
    </rPh>
    <rPh sb="6" eb="8">
      <t>ジッセキ</t>
    </rPh>
    <phoneticPr fontId="2"/>
  </si>
  <si>
    <t>実績がある</t>
    <rPh sb="0" eb="2">
      <t>ジッセキ</t>
    </rPh>
    <phoneticPr fontId="2"/>
  </si>
  <si>
    <t>実績がない</t>
    <rPh sb="0" eb="2">
      <t>ジッセキ</t>
    </rPh>
    <phoneticPr fontId="2"/>
  </si>
  <si>
    <t>締結している</t>
    <rPh sb="0" eb="2">
      <t>テイケツ</t>
    </rPh>
    <phoneticPr fontId="2"/>
  </si>
  <si>
    <t>締結していない</t>
    <rPh sb="0" eb="2">
      <t>テイケツ</t>
    </rPh>
    <phoneticPr fontId="2"/>
  </si>
  <si>
    <t>さいたま市長</t>
    <rPh sb="4" eb="6">
      <t>シチョウ</t>
    </rPh>
    <phoneticPr fontId="2"/>
  </si>
  <si>
    <t>さいたま市水道事業管理者</t>
    <rPh sb="4" eb="5">
      <t>シ</t>
    </rPh>
    <rPh sb="5" eb="7">
      <t>スイドウ</t>
    </rPh>
    <rPh sb="7" eb="9">
      <t>ジギョウ</t>
    </rPh>
    <rPh sb="9" eb="11">
      <t>カンリ</t>
    </rPh>
    <rPh sb="11" eb="12">
      <t>シャ</t>
    </rPh>
    <phoneticPr fontId="2"/>
  </si>
  <si>
    <t>①に該当する場合</t>
    <rPh sb="2" eb="4">
      <t>ガイトウ</t>
    </rPh>
    <rPh sb="6" eb="8">
      <t>バアイ</t>
    </rPh>
    <phoneticPr fontId="2"/>
  </si>
  <si>
    <t>②に該当する場合</t>
    <rPh sb="2" eb="4">
      <t>ガイトウ</t>
    </rPh>
    <rPh sb="6" eb="8">
      <t>バアイ</t>
    </rPh>
    <phoneticPr fontId="2"/>
  </si>
  <si>
    <t>③に該当する場合</t>
    <rPh sb="2" eb="4">
      <t>ガイトウ</t>
    </rPh>
    <rPh sb="6" eb="8">
      <t>バアイ</t>
    </rPh>
    <phoneticPr fontId="2"/>
  </si>
  <si>
    <t>協定・契約　※１</t>
    <rPh sb="0" eb="2">
      <t>キョウテイ</t>
    </rPh>
    <rPh sb="3" eb="5">
      <t>ケイヤク</t>
    </rPh>
    <phoneticPr fontId="2"/>
  </si>
  <si>
    <t>活動実績　※２</t>
    <rPh sb="0" eb="2">
      <t>カツドウ</t>
    </rPh>
    <rPh sb="2" eb="4">
      <t>ジッセキ</t>
    </rPh>
    <phoneticPr fontId="2"/>
  </si>
  <si>
    <t>名称</t>
    <rPh sb="0" eb="2">
      <t>メイショウ</t>
    </rPh>
    <phoneticPr fontId="2"/>
  </si>
  <si>
    <t>活動日</t>
    <rPh sb="0" eb="3">
      <t>カツドウビ</t>
    </rPh>
    <phoneticPr fontId="2"/>
  </si>
  <si>
    <t>実績内容</t>
    <rPh sb="0" eb="2">
      <t>ジッセキ</t>
    </rPh>
    <rPh sb="2" eb="4">
      <t>ナイヨウ</t>
    </rPh>
    <phoneticPr fontId="2"/>
  </si>
  <si>
    <t>締結の相手方
(該当するものに○)</t>
    <rPh sb="0" eb="2">
      <t>テイケツ</t>
    </rPh>
    <rPh sb="3" eb="6">
      <t>アイテガタ</t>
    </rPh>
    <phoneticPr fontId="2"/>
  </si>
  <si>
    <t>活動場所
(公共施設名称等)</t>
    <rPh sb="0" eb="2">
      <t>カツドウ</t>
    </rPh>
    <rPh sb="2" eb="4">
      <t>バショ</t>
    </rPh>
    <rPh sb="6" eb="8">
      <t>コウキョウ</t>
    </rPh>
    <rPh sb="8" eb="10">
      <t>シセツ</t>
    </rPh>
    <rPh sb="10" eb="12">
      <t>メイショウ</t>
    </rPh>
    <rPh sb="12" eb="13">
      <t>トウ</t>
    </rPh>
    <phoneticPr fontId="2"/>
  </si>
  <si>
    <t>当該協定書・契約書の写し（団体で締結している場合は、その団体に所属することのわかる名簿等を含む）を添付してください。</t>
    <rPh sb="0" eb="2">
      <t>トウガイ</t>
    </rPh>
    <rPh sb="2" eb="4">
      <t>キョウテイ</t>
    </rPh>
    <rPh sb="4" eb="5">
      <t>ショ</t>
    </rPh>
    <rPh sb="6" eb="9">
      <t>ケイヤクショ</t>
    </rPh>
    <rPh sb="10" eb="11">
      <t>ウツ</t>
    </rPh>
    <rPh sb="13" eb="15">
      <t>ダンタイ</t>
    </rPh>
    <rPh sb="16" eb="18">
      <t>テイケツ</t>
    </rPh>
    <rPh sb="22" eb="24">
      <t>バアイ</t>
    </rPh>
    <rPh sb="28" eb="30">
      <t>ダンタイ</t>
    </rPh>
    <rPh sb="31" eb="33">
      <t>ショゾク</t>
    </rPh>
    <rPh sb="41" eb="43">
      <t>メイボ</t>
    </rPh>
    <rPh sb="43" eb="44">
      <t>トウ</t>
    </rPh>
    <rPh sb="45" eb="46">
      <t>フク</t>
    </rPh>
    <rPh sb="49" eb="51">
      <t>テンプ</t>
    </rPh>
    <phoneticPr fontId="2"/>
  </si>
  <si>
    <t>「活動実績」が証明できる書類と、必要に応じて「本市からの要請・指示等による活動であること」が証明できる書類を添付してください。</t>
    <phoneticPr fontId="2"/>
  </si>
  <si>
    <t>（注）</t>
    <phoneticPr fontId="2"/>
  </si>
  <si>
    <t>該当の有無にかかわらず、太枠線内に○をして提出してください。（①の実績がある場合、②,③の記載は不要）</t>
    <rPh sb="33" eb="35">
      <t>ジッセキ</t>
    </rPh>
    <phoneticPr fontId="2"/>
  </si>
  <si>
    <t>※１）</t>
    <phoneticPr fontId="2"/>
  </si>
  <si>
    <t>※２）</t>
    <phoneticPr fontId="2"/>
  </si>
  <si>
    <t>※３）</t>
  </si>
  <si>
    <t>※３）</t>
    <phoneticPr fontId="2"/>
  </si>
  <si>
    <t>※４）</t>
  </si>
  <si>
    <t>※４）</t>
    <phoneticPr fontId="2"/>
  </si>
  <si>
    <t>※</t>
    <phoneticPr fontId="2"/>
  </si>
  <si>
    <t>※１）</t>
    <phoneticPr fontId="2"/>
  </si>
  <si>
    <t>※２）</t>
    <phoneticPr fontId="2"/>
  </si>
  <si>
    <t>※３）</t>
    <phoneticPr fontId="2"/>
  </si>
  <si>
    <t>※４）</t>
    <phoneticPr fontId="2"/>
  </si>
  <si>
    <t>※５）</t>
    <phoneticPr fontId="2"/>
  </si>
  <si>
    <t>※６）</t>
    <phoneticPr fontId="2"/>
  </si>
  <si>
    <t>※７）</t>
    <phoneticPr fontId="2"/>
  </si>
  <si>
    <t>※３）</t>
    <phoneticPr fontId="2"/>
  </si>
  <si>
    <t>※３）</t>
    <phoneticPr fontId="2"/>
  </si>
  <si>
    <t>協定書、認定書、合意書等の名称</t>
    <rPh sb="0" eb="3">
      <t>キョウテイショ</t>
    </rPh>
    <rPh sb="4" eb="7">
      <t>ニンテイショ</t>
    </rPh>
    <rPh sb="8" eb="11">
      <t>ゴウイショ</t>
    </rPh>
    <rPh sb="11" eb="12">
      <t>トウ</t>
    </rPh>
    <rPh sb="13" eb="15">
      <t>メイショウ</t>
    </rPh>
    <phoneticPr fontId="2"/>
  </si>
  <si>
    <t>協定の相手方</t>
    <rPh sb="0" eb="2">
      <t>キョウテイ</t>
    </rPh>
    <rPh sb="3" eb="6">
      <t>アイテガタ</t>
    </rPh>
    <phoneticPr fontId="2"/>
  </si>
  <si>
    <t>ボランティア活動実績の内容</t>
    <rPh sb="6" eb="8">
      <t>カツドウ</t>
    </rPh>
    <rPh sb="8" eb="10">
      <t>ジッセキ</t>
    </rPh>
    <rPh sb="11" eb="13">
      <t>ナイヨウ</t>
    </rPh>
    <phoneticPr fontId="2"/>
  </si>
  <si>
    <t>当該協定書等の写しを添付してください。</t>
    <rPh sb="0" eb="2">
      <t>トウガイ</t>
    </rPh>
    <rPh sb="2" eb="5">
      <t>キョウテイショ</t>
    </rPh>
    <rPh sb="5" eb="6">
      <t>トウ</t>
    </rPh>
    <rPh sb="7" eb="8">
      <t>ウツ</t>
    </rPh>
    <rPh sb="10" eb="12">
      <t>テンプ</t>
    </rPh>
    <phoneticPr fontId="2"/>
  </si>
  <si>
    <t>ボランティア活動を行った実績が証明できる書類を添付してください。</t>
    <phoneticPr fontId="2"/>
  </si>
  <si>
    <t>下請負人を使用する</t>
    <rPh sb="0" eb="1">
      <t>シタ</t>
    </rPh>
    <rPh sb="1" eb="3">
      <t>ウケオイ</t>
    </rPh>
    <rPh sb="3" eb="4">
      <t>ニン</t>
    </rPh>
    <rPh sb="5" eb="7">
      <t>シヨウ</t>
    </rPh>
    <phoneticPr fontId="2"/>
  </si>
  <si>
    <t>１次下請けについて記入することとします。</t>
    <rPh sb="1" eb="2">
      <t>ジ</t>
    </rPh>
    <rPh sb="2" eb="4">
      <t>シタウ</t>
    </rPh>
    <rPh sb="9" eb="11">
      <t>キニュウ</t>
    </rPh>
    <phoneticPr fontId="2"/>
  </si>
  <si>
    <t>受注者が市内企業の場合で、下請負人を使用しない場合は、受注者の施工であることから「下請けを市内企業から選定する」と見なします。</t>
    <phoneticPr fontId="2"/>
  </si>
  <si>
    <t>本工事にて下請負人を使用しない場合は、「下請負人の市内企業からの選定の有無」には、記入しないこととします。</t>
    <phoneticPr fontId="2"/>
  </si>
  <si>
    <t>本工事における下請負人の使用の有無</t>
    <rPh sb="0" eb="3">
      <t>ホンコウジ</t>
    </rPh>
    <rPh sb="7" eb="8">
      <t>シタ</t>
    </rPh>
    <rPh sb="8" eb="10">
      <t>ウケオイ</t>
    </rPh>
    <rPh sb="10" eb="11">
      <t>ニン</t>
    </rPh>
    <rPh sb="12" eb="14">
      <t>シヨウ</t>
    </rPh>
    <rPh sb="15" eb="17">
      <t>ウム</t>
    </rPh>
    <phoneticPr fontId="2"/>
  </si>
  <si>
    <t>材料調達</t>
    <rPh sb="0" eb="2">
      <t>ザイリョウ</t>
    </rPh>
    <rPh sb="2" eb="4">
      <t>チョウタツ</t>
    </rPh>
    <phoneticPr fontId="2"/>
  </si>
  <si>
    <t>市内業者から購入する</t>
    <rPh sb="0" eb="2">
      <t>シナイ</t>
    </rPh>
    <rPh sb="2" eb="4">
      <t>ギョウシャ</t>
    </rPh>
    <rPh sb="6" eb="8">
      <t>コウニュウ</t>
    </rPh>
    <phoneticPr fontId="2"/>
  </si>
  <si>
    <t>市内業者から購入しない</t>
    <rPh sb="0" eb="2">
      <t>シナイ</t>
    </rPh>
    <rPh sb="2" eb="4">
      <t>ギョウシャ</t>
    </rPh>
    <rPh sb="6" eb="8">
      <t>コウニュウ</t>
    </rPh>
    <phoneticPr fontId="2"/>
  </si>
  <si>
    <t>購入予定先</t>
    <rPh sb="0" eb="2">
      <t>コウニュウ</t>
    </rPh>
    <rPh sb="2" eb="4">
      <t>ヨテイ</t>
    </rPh>
    <rPh sb="4" eb="5">
      <t>サキ</t>
    </rPh>
    <phoneticPr fontId="2"/>
  </si>
  <si>
    <t>住所</t>
    <rPh sb="0" eb="2">
      <t>ジュウショ</t>
    </rPh>
    <phoneticPr fontId="2"/>
  </si>
  <si>
    <t>技術提案の評価項目及び標準値</t>
    <rPh sb="0" eb="2">
      <t>ギジュツ</t>
    </rPh>
    <rPh sb="2" eb="4">
      <t>テイアン</t>
    </rPh>
    <rPh sb="5" eb="7">
      <t>ヒョウカ</t>
    </rPh>
    <rPh sb="7" eb="9">
      <t>コウモク</t>
    </rPh>
    <rPh sb="9" eb="10">
      <t>オヨ</t>
    </rPh>
    <rPh sb="11" eb="14">
      <t>ヒョウジュンチ</t>
    </rPh>
    <phoneticPr fontId="2"/>
  </si>
  <si>
    <t>技術提案
事項</t>
    <rPh sb="0" eb="2">
      <t>ギジュツ</t>
    </rPh>
    <rPh sb="2" eb="4">
      <t>テイアン</t>
    </rPh>
    <rPh sb="5" eb="7">
      <t>ジコウ</t>
    </rPh>
    <phoneticPr fontId="2"/>
  </si>
  <si>
    <t>具体的な施工計画書</t>
    <rPh sb="0" eb="3">
      <t>グタイテキ</t>
    </rPh>
    <rPh sb="4" eb="6">
      <t>セコウ</t>
    </rPh>
    <rPh sb="6" eb="8">
      <t>ケイカク</t>
    </rPh>
    <rPh sb="8" eb="9">
      <t>ショ</t>
    </rPh>
    <phoneticPr fontId="2"/>
  </si>
  <si>
    <t>施工計画の適切性</t>
    <rPh sb="0" eb="2">
      <t>セコウ</t>
    </rPh>
    <rPh sb="2" eb="4">
      <t>ケイカク</t>
    </rPh>
    <rPh sb="5" eb="8">
      <t>テキセツセイ</t>
    </rPh>
    <phoneticPr fontId="2"/>
  </si>
  <si>
    <t>参考資料は別途A４版又はA３版３枚までとします。4枚目以降の超過書類は評価対象外とします。</t>
    <rPh sb="0" eb="2">
      <t>サンコウ</t>
    </rPh>
    <rPh sb="2" eb="4">
      <t>シリョウ</t>
    </rPh>
    <rPh sb="5" eb="7">
      <t>ベット</t>
    </rPh>
    <rPh sb="9" eb="10">
      <t>バン</t>
    </rPh>
    <rPh sb="10" eb="11">
      <t>マタ</t>
    </rPh>
    <rPh sb="14" eb="15">
      <t>バン</t>
    </rPh>
    <rPh sb="16" eb="17">
      <t>マイ</t>
    </rPh>
    <rPh sb="25" eb="29">
      <t>マイメイコウ</t>
    </rPh>
    <rPh sb="30" eb="32">
      <t>チョウカ</t>
    </rPh>
    <rPh sb="32" eb="34">
      <t>ショルイ</t>
    </rPh>
    <rPh sb="35" eb="37">
      <t>ヒョウカ</t>
    </rPh>
    <rPh sb="37" eb="39">
      <t>タイショウ</t>
    </rPh>
    <rPh sb="39" eb="40">
      <t>ガイ</t>
    </rPh>
    <phoneticPr fontId="2"/>
  </si>
  <si>
    <t>該当</t>
    <rPh sb="0" eb="2">
      <t>ガイトウ</t>
    </rPh>
    <phoneticPr fontId="2"/>
  </si>
  <si>
    <t>配点合計</t>
    <rPh sb="0" eb="2">
      <t>ハイテン</t>
    </rPh>
    <rPh sb="2" eb="4">
      <t>ゴウケイ</t>
    </rPh>
    <phoneticPr fontId="2"/>
  </si>
  <si>
    <t>(必須項目)</t>
    <rPh sb="1" eb="3">
      <t>ヒッス</t>
    </rPh>
    <rPh sb="3" eb="5">
      <t>コウモク</t>
    </rPh>
    <phoneticPr fontId="2"/>
  </si>
  <si>
    <t>ガイドライン
における配点</t>
    <rPh sb="11" eb="13">
      <t>ハイテン</t>
    </rPh>
    <phoneticPr fontId="2"/>
  </si>
  <si>
    <t>◎
(1項目
選択)</t>
    <rPh sb="4" eb="6">
      <t>コウモク</t>
    </rPh>
    <rPh sb="7" eb="9">
      <t>センタク</t>
    </rPh>
    <phoneticPr fontId="2"/>
  </si>
  <si>
    <t>－</t>
  </si>
  <si>
    <t>業種別：</t>
    <rPh sb="0" eb="2">
      <t>ギョウシュ</t>
    </rPh>
    <rPh sb="2" eb="3">
      <t>ベツ</t>
    </rPh>
    <phoneticPr fontId="2"/>
  </si>
  <si>
    <t>型　式：</t>
    <rPh sb="0" eb="1">
      <t>カタ</t>
    </rPh>
    <rPh sb="2" eb="3">
      <t>シキ</t>
    </rPh>
    <phoneticPr fontId="2"/>
  </si>
  <si>
    <t>◎は必須評価項目</t>
    <rPh sb="2" eb="4">
      <t>ヒッス</t>
    </rPh>
    <rPh sb="4" eb="6">
      <t>ヒョウカ</t>
    </rPh>
    <rPh sb="6" eb="8">
      <t>コウモク</t>
    </rPh>
    <phoneticPr fontId="2"/>
  </si>
  <si>
    <t>配点上限</t>
    <phoneticPr fontId="2"/>
  </si>
  <si>
    <t>保有資格</t>
    <rPh sb="2" eb="4">
      <t>シカク</t>
    </rPh>
    <phoneticPr fontId="2"/>
  </si>
  <si>
    <t>添付書類チェック</t>
    <rPh sb="0" eb="2">
      <t>テンプ</t>
    </rPh>
    <rPh sb="2" eb="4">
      <t>ショルイ</t>
    </rPh>
    <phoneticPr fontId="2"/>
  </si>
  <si>
    <t>様式
チェック</t>
    <rPh sb="0" eb="2">
      <t>ヨウシキ</t>
    </rPh>
    <phoneticPr fontId="2"/>
  </si>
  <si>
    <t>提出を要する技術資料</t>
    <rPh sb="0" eb="2">
      <t>テイシュツ</t>
    </rPh>
    <rPh sb="3" eb="4">
      <t>ヨウ</t>
    </rPh>
    <rPh sb="6" eb="8">
      <t>ギジュツ</t>
    </rPh>
    <rPh sb="8" eb="10">
      <t>シリョウ</t>
    </rPh>
    <phoneticPr fontId="2"/>
  </si>
  <si>
    <t>必須項目点</t>
    <rPh sb="0" eb="2">
      <t>ヒッス</t>
    </rPh>
    <rPh sb="2" eb="4">
      <t>コウモク</t>
    </rPh>
    <rPh sb="4" eb="5">
      <t>テン</t>
    </rPh>
    <phoneticPr fontId="2"/>
  </si>
  <si>
    <t>合計点</t>
    <rPh sb="0" eb="2">
      <t>ゴウケイ</t>
    </rPh>
    <rPh sb="2" eb="3">
      <t>テン</t>
    </rPh>
    <phoneticPr fontId="2"/>
  </si>
  <si>
    <t>※配点上限：簡易型30点、技術提案型40点</t>
    <rPh sb="1" eb="3">
      <t>ハイテン</t>
    </rPh>
    <rPh sb="3" eb="5">
      <t>ジョウゲン</t>
    </rPh>
    <rPh sb="6" eb="9">
      <t>カンイガタ</t>
    </rPh>
    <rPh sb="11" eb="12">
      <t>テン</t>
    </rPh>
    <rPh sb="13" eb="15">
      <t>ギジュツ</t>
    </rPh>
    <rPh sb="15" eb="18">
      <t>テイアンガタ</t>
    </rPh>
    <rPh sb="20" eb="21">
      <t>テン</t>
    </rPh>
    <phoneticPr fontId="2"/>
  </si>
  <si>
    <t>　配点の満点が上限を超えるときは、評価の際に満点が上限値となるように補正を行います。</t>
    <rPh sb="1" eb="3">
      <t>ハイテン</t>
    </rPh>
    <rPh sb="4" eb="6">
      <t>マンテン</t>
    </rPh>
    <rPh sb="7" eb="9">
      <t>ジョウゲン</t>
    </rPh>
    <rPh sb="10" eb="11">
      <t>コ</t>
    </rPh>
    <rPh sb="17" eb="19">
      <t>ヒョウカ</t>
    </rPh>
    <rPh sb="20" eb="21">
      <t>サイ</t>
    </rPh>
    <rPh sb="22" eb="24">
      <t>マンテン</t>
    </rPh>
    <rPh sb="25" eb="28">
      <t>ジョウゲンチ</t>
    </rPh>
    <rPh sb="34" eb="36">
      <t>ホセイ</t>
    </rPh>
    <rPh sb="37" eb="38">
      <t>オコナ</t>
    </rPh>
    <phoneticPr fontId="2"/>
  </si>
  <si>
    <t>⑧</t>
    <phoneticPr fontId="2"/>
  </si>
  <si>
    <t>＜　作成の注意事項　＞</t>
    <rPh sb="2" eb="4">
      <t>サクセイ</t>
    </rPh>
    <rPh sb="5" eb="7">
      <t>チュウイ</t>
    </rPh>
    <rPh sb="7" eb="9">
      <t>ジコウ</t>
    </rPh>
    <phoneticPr fontId="2"/>
  </si>
  <si>
    <t>作成手順</t>
    <rPh sb="0" eb="2">
      <t>サクセイ</t>
    </rPh>
    <rPh sb="2" eb="4">
      <t>テジュン</t>
    </rPh>
    <phoneticPr fontId="2"/>
  </si>
  <si>
    <t>企業が特定される恐れがあると判断した場合は、関係部分をマスキングしたうえで評価することがあります。</t>
    <phoneticPr fontId="2"/>
  </si>
  <si>
    <t>内容(写真、図表等含む)は企業が特定される恐れのないように作成してください。</t>
    <rPh sb="21" eb="22">
      <t>オソ</t>
    </rPh>
    <rPh sb="29" eb="31">
      <t>サクセイ</t>
    </rPh>
    <phoneticPr fontId="2"/>
  </si>
  <si>
    <t>P.</t>
    <phoneticPr fontId="2"/>
  </si>
  <si>
    <t>P.</t>
    <phoneticPr fontId="2"/>
  </si>
  <si>
    <t>年度</t>
    <rPh sb="0" eb="2">
      <t>ネンド</t>
    </rPh>
    <phoneticPr fontId="2"/>
  </si>
  <si>
    <t>％</t>
    <phoneticPr fontId="2"/>
  </si>
  <si>
    <t>単体での受賞実績がなく、特定共同企業体での受賞実績があります。</t>
    <rPh sb="0" eb="2">
      <t>タンタイ</t>
    </rPh>
    <rPh sb="4" eb="6">
      <t>ジュショウ</t>
    </rPh>
    <rPh sb="6" eb="8">
      <t>ジッセキ</t>
    </rPh>
    <rPh sb="12" eb="14">
      <t>トクテイ</t>
    </rPh>
    <rPh sb="14" eb="16">
      <t>キョウドウ</t>
    </rPh>
    <rPh sb="16" eb="19">
      <t>キギョウタイ</t>
    </rPh>
    <rPh sb="21" eb="23">
      <t>ジュショウ</t>
    </rPh>
    <rPh sb="23" eb="25">
      <t>ジッセキ</t>
    </rPh>
    <phoneticPr fontId="2"/>
  </si>
  <si>
    <t>受賞年度　：</t>
    <rPh sb="0" eb="2">
      <t>ジュショウ</t>
    </rPh>
    <rPh sb="2" eb="4">
      <t>ネンド</t>
    </rPh>
    <phoneticPr fontId="2"/>
  </si>
  <si>
    <t>出資比率　：</t>
    <rPh sb="0" eb="2">
      <t>シュッシ</t>
    </rPh>
    <rPh sb="2" eb="4">
      <t>ヒリツ</t>
    </rPh>
    <phoneticPr fontId="2"/>
  </si>
  <si>
    <t>構成員</t>
    <phoneticPr fontId="2"/>
  </si>
  <si>
    <t>○○○○株式会社</t>
    <phoneticPr fontId="2"/>
  </si>
  <si>
    <t>当該案件における配置予定技術者
の氏名（旧姓）</t>
    <rPh sb="0" eb="2">
      <t>トウガイ</t>
    </rPh>
    <rPh sb="2" eb="4">
      <t>アンケン</t>
    </rPh>
    <rPh sb="8" eb="10">
      <t>ハイチ</t>
    </rPh>
    <rPh sb="10" eb="12">
      <t>ヨテイ</t>
    </rPh>
    <rPh sb="12" eb="15">
      <t>ギジュツシャ</t>
    </rPh>
    <rPh sb="17" eb="19">
      <t>シメイ</t>
    </rPh>
    <rPh sb="20" eb="22">
      <t>キュウセイ</t>
    </rPh>
    <phoneticPr fontId="2"/>
  </si>
  <si>
    <t>公告日から起算して過去１０年間の勤務会社（すべて記入）</t>
    <rPh sb="0" eb="2">
      <t>コウコク</t>
    </rPh>
    <rPh sb="2" eb="3">
      <t>ビ</t>
    </rPh>
    <rPh sb="5" eb="7">
      <t>キサン</t>
    </rPh>
    <rPh sb="9" eb="11">
      <t>カコ</t>
    </rPh>
    <rPh sb="13" eb="15">
      <t>ネンカン</t>
    </rPh>
    <rPh sb="16" eb="18">
      <t>キンム</t>
    </rPh>
    <rPh sb="18" eb="20">
      <t>ガイシャ</t>
    </rPh>
    <rPh sb="24" eb="26">
      <t>キニュウ</t>
    </rPh>
    <phoneticPr fontId="2"/>
  </si>
  <si>
    <t>一級国家資格</t>
    <phoneticPr fontId="2"/>
  </si>
  <si>
    <t>資格名称</t>
    <rPh sb="0" eb="2">
      <t>シカク</t>
    </rPh>
    <rPh sb="2" eb="4">
      <t>メイショウ</t>
    </rPh>
    <phoneticPr fontId="2"/>
  </si>
  <si>
    <t>部門</t>
    <rPh sb="0" eb="2">
      <t>ブモン</t>
    </rPh>
    <phoneticPr fontId="2"/>
  </si>
  <si>
    <r>
      <t xml:space="preserve">資格免許
</t>
    </r>
    <r>
      <rPr>
        <sz val="8"/>
        <rFont val="ＭＳ 明朝"/>
        <family val="1"/>
        <charset val="128"/>
      </rPr>
      <t>(該当するもの一つに○)</t>
    </r>
    <rPh sb="0" eb="2">
      <t>シカク</t>
    </rPh>
    <rPh sb="2" eb="4">
      <t>メンキョ</t>
    </rPh>
    <rPh sb="6" eb="8">
      <t>ガイトウ</t>
    </rPh>
    <rPh sb="12" eb="13">
      <t>ヒト</t>
    </rPh>
    <phoneticPr fontId="2"/>
  </si>
  <si>
    <t>特定共同企業体で参加する場合は以下を入力してください。 (単体の場合は記入不要)</t>
    <rPh sb="0" eb="2">
      <t>トクテイ</t>
    </rPh>
    <rPh sb="2" eb="4">
      <t>キョウドウ</t>
    </rPh>
    <rPh sb="4" eb="7">
      <t>キギョウタイ</t>
    </rPh>
    <rPh sb="8" eb="10">
      <t>サンカ</t>
    </rPh>
    <rPh sb="12" eb="14">
      <t>バアイ</t>
    </rPh>
    <rPh sb="15" eb="17">
      <t>イカ</t>
    </rPh>
    <rPh sb="29" eb="31">
      <t>タンタイ</t>
    </rPh>
    <rPh sb="32" eb="34">
      <t>バアイ</t>
    </rPh>
    <rPh sb="35" eb="37">
      <t>キニュウ</t>
    </rPh>
    <rPh sb="37" eb="39">
      <t>フヨウ</t>
    </rPh>
    <phoneticPr fontId="2"/>
  </si>
  <si>
    <t>特定共同企業体名称を入力してください。</t>
    <rPh sb="10" eb="12">
      <t>ニュウリョク</t>
    </rPh>
    <phoneticPr fontId="2"/>
  </si>
  <si>
    <t>単体で参加する場合は以下を入力してください。 (特定共同企業体の場合は記入不要)</t>
    <rPh sb="0" eb="2">
      <t>タンタイ</t>
    </rPh>
    <rPh sb="3" eb="5">
      <t>サンカ</t>
    </rPh>
    <rPh sb="7" eb="9">
      <t>バアイ</t>
    </rPh>
    <rPh sb="10" eb="12">
      <t>イカ</t>
    </rPh>
    <rPh sb="24" eb="26">
      <t>トクテイ</t>
    </rPh>
    <rPh sb="26" eb="28">
      <t>キョウドウ</t>
    </rPh>
    <rPh sb="28" eb="31">
      <t>キギョウタイ</t>
    </rPh>
    <rPh sb="32" eb="34">
      <t>バアイ</t>
    </rPh>
    <rPh sb="35" eb="37">
      <t>キニュウ</t>
    </rPh>
    <rPh sb="37" eb="39">
      <t>フヨウ</t>
    </rPh>
    <phoneticPr fontId="2"/>
  </si>
  <si>
    <t>「商号又は名称」を入力してください。</t>
    <rPh sb="9" eb="11">
      <t>ニュウリョク</t>
    </rPh>
    <phoneticPr fontId="2"/>
  </si>
  <si>
    <t>入札参加形態を選択してください。</t>
    <rPh sb="0" eb="2">
      <t>ニュウサツ</t>
    </rPh>
    <rPh sb="2" eb="4">
      <t>サンカ</t>
    </rPh>
    <rPh sb="4" eb="6">
      <t>ケイタイ</t>
    </rPh>
    <rPh sb="7" eb="9">
      <t>センタク</t>
    </rPh>
    <phoneticPr fontId="2"/>
  </si>
  <si>
    <t>(単体の場合は③へ　特定共同企業体の場合は④へ)</t>
    <rPh sb="4" eb="6">
      <t>バアイ</t>
    </rPh>
    <rPh sb="18" eb="20">
      <t>バアイ</t>
    </rPh>
    <phoneticPr fontId="2"/>
  </si>
  <si>
    <t>構成員の「商号又は名称」を入力してください。</t>
    <rPh sb="0" eb="3">
      <t>コウセイイン</t>
    </rPh>
    <rPh sb="13" eb="15">
      <t>ニュウリョク</t>
    </rPh>
    <phoneticPr fontId="2"/>
  </si>
  <si>
    <t>代表構成員</t>
    <rPh sb="0" eb="2">
      <t>ダイヒョウ</t>
    </rPh>
    <rPh sb="2" eb="5">
      <t>コウセイイン</t>
    </rPh>
    <phoneticPr fontId="2"/>
  </si>
  <si>
    <t>構成員</t>
    <rPh sb="0" eb="2">
      <t>コウセイ</t>
    </rPh>
    <rPh sb="2" eb="3">
      <t>イン</t>
    </rPh>
    <phoneticPr fontId="2"/>
  </si>
  <si>
    <t>技術資料の問い合わせ先について以下を入力してください。</t>
    <rPh sb="0" eb="2">
      <t>ギジュツ</t>
    </rPh>
    <rPh sb="2" eb="4">
      <t>シリョウ</t>
    </rPh>
    <rPh sb="5" eb="6">
      <t>ト</t>
    </rPh>
    <rPh sb="7" eb="8">
      <t>ア</t>
    </rPh>
    <rPh sb="10" eb="11">
      <t>サキ</t>
    </rPh>
    <phoneticPr fontId="2"/>
  </si>
  <si>
    <t>指定する団体での継続教育（ＣＰＤ）の
取組み状況</t>
    <rPh sb="0" eb="2">
      <t>シテイ</t>
    </rPh>
    <rPh sb="4" eb="6">
      <t>ダンタイ</t>
    </rPh>
    <rPh sb="8" eb="10">
      <t>ケイゾク</t>
    </rPh>
    <rPh sb="10" eb="12">
      <t>キョウイク</t>
    </rPh>
    <rPh sb="19" eb="20">
      <t>ト</t>
    </rPh>
    <rPh sb="20" eb="21">
      <t>ク</t>
    </rPh>
    <rPh sb="22" eb="24">
      <t>ジョウキョウ</t>
    </rPh>
    <phoneticPr fontId="2"/>
  </si>
  <si>
    <t>一級建築士資格</t>
    <phoneticPr fontId="2"/>
  </si>
  <si>
    <t>技術士資格</t>
    <phoneticPr fontId="2"/>
  </si>
  <si>
    <t>指定する団体での継続教育（ＣＰＤ）の取組み実績がある場合には、取得単位（時間）と証明期間のわかる証明書の写しを添付してください。</t>
    <rPh sb="0" eb="2">
      <t>シテイ</t>
    </rPh>
    <rPh sb="4" eb="6">
      <t>ダンタイ</t>
    </rPh>
    <rPh sb="8" eb="10">
      <t>ケイゾク</t>
    </rPh>
    <rPh sb="10" eb="12">
      <t>キョウイク</t>
    </rPh>
    <rPh sb="18" eb="20">
      <t>トリク</t>
    </rPh>
    <rPh sb="21" eb="23">
      <t>ジッセキ</t>
    </rPh>
    <rPh sb="26" eb="28">
      <t>バアイ</t>
    </rPh>
    <phoneticPr fontId="2"/>
  </si>
  <si>
    <t>※８）</t>
    <phoneticPr fontId="2"/>
  </si>
  <si>
    <t>該当するものに、○をして雇用している場合は人数を記入してください。</t>
    <rPh sb="0" eb="2">
      <t>ガイトウ</t>
    </rPh>
    <rPh sb="12" eb="14">
      <t>コヨウ</t>
    </rPh>
    <rPh sb="18" eb="20">
      <t>バアイ</t>
    </rPh>
    <rPh sb="21" eb="23">
      <t>ニンズウ</t>
    </rPh>
    <rPh sb="24" eb="26">
      <t>キニュウ</t>
    </rPh>
    <phoneticPr fontId="2"/>
  </si>
  <si>
    <t>技術者氏名（旧姓）</t>
    <rPh sb="0" eb="3">
      <t>ギジュツシャ</t>
    </rPh>
    <rPh sb="3" eb="5">
      <t>シメイ</t>
    </rPh>
    <rPh sb="6" eb="7">
      <t>キュウ</t>
    </rPh>
    <phoneticPr fontId="2"/>
  </si>
  <si>
    <t>その他(　　　　　</t>
    <phoneticPr fontId="2"/>
  </si>
  <si>
    <t>)</t>
    <phoneticPr fontId="2"/>
  </si>
  <si>
    <t>（注）以下は、若手技術者を“雇用している”場合に記載してください。</t>
    <rPh sb="3" eb="5">
      <t>イカ</t>
    </rPh>
    <rPh sb="7" eb="9">
      <t>ワカテ</t>
    </rPh>
    <rPh sb="9" eb="12">
      <t>ギジュツシャ</t>
    </rPh>
    <rPh sb="14" eb="16">
      <t>コヨウ</t>
    </rPh>
    <rPh sb="21" eb="23">
      <t>バアイ</t>
    </rPh>
    <phoneticPr fontId="2"/>
  </si>
  <si>
    <t xml:space="preserve">上表で該当するものがある場合は、下表に必要事項を記載してください。
（複数該当する場合は、評価対象とする１件について記載してください。）
</t>
    <phoneticPr fontId="2"/>
  </si>
  <si>
    <t>本工事において発注者が指定する工事材料、製品等を市内業者から購入するかの有無</t>
    <rPh sb="0" eb="3">
      <t>ホンコウジ</t>
    </rPh>
    <rPh sb="7" eb="10">
      <t>ハッチュウシャ</t>
    </rPh>
    <rPh sb="11" eb="13">
      <t>シテイ</t>
    </rPh>
    <rPh sb="15" eb="17">
      <t>コウジ</t>
    </rPh>
    <rPh sb="17" eb="19">
      <t>ザイリョウ</t>
    </rPh>
    <rPh sb="20" eb="22">
      <t>セイヒン</t>
    </rPh>
    <rPh sb="22" eb="23">
      <t>トウ</t>
    </rPh>
    <rPh sb="24" eb="26">
      <t>シナイ</t>
    </rPh>
    <rPh sb="26" eb="28">
      <t>ギョウシャ</t>
    </rPh>
    <rPh sb="30" eb="32">
      <t>コウニュウ</t>
    </rPh>
    <rPh sb="36" eb="38">
      <t>ウム</t>
    </rPh>
    <phoneticPr fontId="2"/>
  </si>
  <si>
    <t>（注）以下は、“市内業者から購入する”場合に記入してください。</t>
    <rPh sb="3" eb="5">
      <t>イカ</t>
    </rPh>
    <rPh sb="8" eb="10">
      <t>シナイ</t>
    </rPh>
    <rPh sb="10" eb="12">
      <t>ギョウシャ</t>
    </rPh>
    <rPh sb="14" eb="16">
      <t>コウニュウ</t>
    </rPh>
    <rPh sb="19" eb="21">
      <t>バアイ</t>
    </rPh>
    <rPh sb="22" eb="24">
      <t>キニュウ</t>
    </rPh>
    <phoneticPr fontId="2"/>
  </si>
  <si>
    <t>技術提案型の場合は技術提案を求める項目を入力してください。(簡易型は入力不要 ⑧へ)</t>
    <rPh sb="0" eb="2">
      <t>ギジュツ</t>
    </rPh>
    <rPh sb="2" eb="4">
      <t>テイアン</t>
    </rPh>
    <rPh sb="4" eb="5">
      <t>ガタ</t>
    </rPh>
    <rPh sb="6" eb="8">
      <t>バアイ</t>
    </rPh>
    <rPh sb="9" eb="11">
      <t>ギジュツ</t>
    </rPh>
    <rPh sb="11" eb="13">
      <t>テイアン</t>
    </rPh>
    <rPh sb="14" eb="15">
      <t>モト</t>
    </rPh>
    <rPh sb="17" eb="19">
      <t>コウモク</t>
    </rPh>
    <rPh sb="20" eb="22">
      <t>ニュウリョク</t>
    </rPh>
    <rPh sb="30" eb="32">
      <t>カンイ</t>
    </rPh>
    <rPh sb="32" eb="33">
      <t>ガタ</t>
    </rPh>
    <rPh sb="34" eb="36">
      <t>ニュウリョク</t>
    </rPh>
    <rPh sb="36" eb="38">
      <t>フヨウ</t>
    </rPh>
    <phoneticPr fontId="2"/>
  </si>
  <si>
    <t>技術提案事項</t>
    <rPh sb="0" eb="2">
      <t>ギジュツ</t>
    </rPh>
    <rPh sb="2" eb="4">
      <t>テイアン</t>
    </rPh>
    <rPh sb="4" eb="6">
      <t>ジコウ</t>
    </rPh>
    <phoneticPr fontId="2"/>
  </si>
  <si>
    <t>⑥－１</t>
    <phoneticPr fontId="2"/>
  </si>
  <si>
    <t>⑥－２</t>
    <phoneticPr fontId="2"/>
  </si>
  <si>
    <t>簡易型の場合は「施工計画の適切性」の項目について以下を入力してください。(技術提案型は入力不要 ⑦へ)</t>
    <rPh sb="0" eb="3">
      <t>カンイガタ</t>
    </rPh>
    <rPh sb="4" eb="6">
      <t>バアイ</t>
    </rPh>
    <rPh sb="8" eb="10">
      <t>セコウ</t>
    </rPh>
    <rPh sb="10" eb="12">
      <t>ケイカク</t>
    </rPh>
    <rPh sb="13" eb="16">
      <t>テキセツセイ</t>
    </rPh>
    <rPh sb="18" eb="20">
      <t>コウモク</t>
    </rPh>
    <rPh sb="24" eb="26">
      <t>イカ</t>
    </rPh>
    <rPh sb="27" eb="29">
      <t>ニュウリョク</t>
    </rPh>
    <rPh sb="37" eb="39">
      <t>ギジュツ</t>
    </rPh>
    <rPh sb="39" eb="42">
      <t>テイアンガタ</t>
    </rPh>
    <rPh sb="43" eb="45">
      <t>ニュウリョク</t>
    </rPh>
    <rPh sb="45" eb="47">
      <t>フヨウ</t>
    </rPh>
    <phoneticPr fontId="2"/>
  </si>
  <si>
    <t>⑧－１</t>
    <phoneticPr fontId="2"/>
  </si>
  <si>
    <t>⑧－２</t>
    <phoneticPr fontId="2"/>
  </si>
  <si>
    <t>⑧－３</t>
    <phoneticPr fontId="2"/>
  </si>
  <si>
    <t>⑨</t>
    <phoneticPr fontId="2"/>
  </si>
  <si>
    <t>(様式－８－２)</t>
    <rPh sb="1" eb="3">
      <t>ヨウシキ</t>
    </rPh>
    <phoneticPr fontId="2"/>
  </si>
  <si>
    <t>提出：○</t>
    <phoneticPr fontId="2"/>
  </si>
  <si>
    <t>提出：必要時</t>
    <rPh sb="3" eb="6">
      <t>ヒツヨウジ</t>
    </rPh>
    <phoneticPr fontId="2"/>
  </si>
  <si>
    <t>ヒアリング：専門技術力</t>
    <rPh sb="6" eb="8">
      <t>センモン</t>
    </rPh>
    <rPh sb="8" eb="10">
      <t>ギジュツ</t>
    </rPh>
    <rPh sb="10" eb="11">
      <t>リョク</t>
    </rPh>
    <phoneticPr fontId="2"/>
  </si>
  <si>
    <t>ヒアリング：当該工事の理解度・取り組み姿勢</t>
    <rPh sb="6" eb="8">
      <t>トウガイ</t>
    </rPh>
    <rPh sb="8" eb="10">
      <t>コウジ</t>
    </rPh>
    <rPh sb="11" eb="14">
      <t>リカイド</t>
    </rPh>
    <rPh sb="15" eb="16">
      <t>ト</t>
    </rPh>
    <rPh sb="17" eb="18">
      <t>ク</t>
    </rPh>
    <rPh sb="19" eb="21">
      <t>シセイ</t>
    </rPh>
    <phoneticPr fontId="2"/>
  </si>
  <si>
    <t>ヒアリング：対応能力</t>
    <rPh sb="6" eb="8">
      <t>タイオウ</t>
    </rPh>
    <rPh sb="8" eb="10">
      <t>ノウリョク</t>
    </rPh>
    <phoneticPr fontId="2"/>
  </si>
  <si>
    <t>必要な選択項目を全て選択したうえで、配点を確認してください。</t>
    <rPh sb="0" eb="2">
      <t>ヒツヨウ</t>
    </rPh>
    <rPh sb="3" eb="5">
      <t>センタク</t>
    </rPh>
    <rPh sb="5" eb="7">
      <t>コウモク</t>
    </rPh>
    <rPh sb="8" eb="9">
      <t>スベ</t>
    </rPh>
    <rPh sb="10" eb="12">
      <t>センタク</t>
    </rPh>
    <rPh sb="18" eb="20">
      <t>ハイテン</t>
    </rPh>
    <rPh sb="21" eb="23">
      <t>カクニン</t>
    </rPh>
    <phoneticPr fontId="2"/>
  </si>
  <si>
    <t>必ずお読みください</t>
    <rPh sb="0" eb="1">
      <t>カナラ</t>
    </rPh>
    <rPh sb="3" eb="4">
      <t>ヨ</t>
    </rPh>
    <phoneticPr fontId="2"/>
  </si>
  <si>
    <t>市に提出された技術資料の内容に係る一切の責任は入札参加者に帰属します。</t>
    <rPh sb="15" eb="16">
      <t>カカ</t>
    </rPh>
    <phoneticPr fontId="2"/>
  </si>
  <si>
    <t>「事前入力シート」に必要事項(水色着色欄)を入力してください。</t>
    <rPh sb="1" eb="3">
      <t>ジゼン</t>
    </rPh>
    <rPh sb="3" eb="5">
      <t>ニュウリョク</t>
    </rPh>
    <rPh sb="10" eb="12">
      <t>ヒツヨウ</t>
    </rPh>
    <rPh sb="12" eb="14">
      <t>ジコウ</t>
    </rPh>
    <rPh sb="22" eb="24">
      <t>ニュウリョク</t>
    </rPh>
    <phoneticPr fontId="2"/>
  </si>
  <si>
    <t>「チェックリスト」を確認しながら該当する評価項目の「提出様式」に必要事項(水色着色欄)を入力してください。</t>
    <rPh sb="10" eb="12">
      <t>カクニン</t>
    </rPh>
    <rPh sb="16" eb="18">
      <t>ガイトウ</t>
    </rPh>
    <rPh sb="20" eb="22">
      <t>ヒョウカ</t>
    </rPh>
    <rPh sb="22" eb="24">
      <t>コウモク</t>
    </rPh>
    <rPh sb="26" eb="28">
      <t>テイシュツ</t>
    </rPh>
    <rPh sb="28" eb="30">
      <t>ヨウシキ</t>
    </rPh>
    <rPh sb="32" eb="34">
      <t>ヒツヨウ</t>
    </rPh>
    <rPh sb="34" eb="36">
      <t>ジコウ</t>
    </rPh>
    <rPh sb="44" eb="46">
      <t>ニュウリョク</t>
    </rPh>
    <phoneticPr fontId="2"/>
  </si>
  <si>
    <t>・</t>
    <phoneticPr fontId="2"/>
  </si>
  <si>
    <t>・</t>
    <phoneticPr fontId="2"/>
  </si>
  <si>
    <t>通常入力が必要な箇所以外のセルは[シートの保護]により編集を制限しています。</t>
    <rPh sb="0" eb="2">
      <t>ツウジョウ</t>
    </rPh>
    <phoneticPr fontId="2"/>
  </si>
  <si>
    <t>編集が必要な場合には[シートの保護]を解除して様式に直接入力するなど適宜対応してください。</t>
    <rPh sb="0" eb="2">
      <t>ヘンシュウ</t>
    </rPh>
    <rPh sb="3" eb="5">
      <t>ヒツヨウ</t>
    </rPh>
    <rPh sb="6" eb="8">
      <t>バアイ</t>
    </rPh>
    <rPh sb="15" eb="17">
      <t>ホゴ</t>
    </rPh>
    <rPh sb="19" eb="21">
      <t>カイジョ</t>
    </rPh>
    <rPh sb="23" eb="25">
      <t>ヨウシキ</t>
    </rPh>
    <rPh sb="26" eb="28">
      <t>チョクセツ</t>
    </rPh>
    <rPh sb="28" eb="30">
      <t>ニュウリョク</t>
    </rPh>
    <rPh sb="34" eb="36">
      <t>テキギ</t>
    </rPh>
    <rPh sb="36" eb="38">
      <t>タイオウ</t>
    </rPh>
    <phoneticPr fontId="2"/>
  </si>
  <si>
    <t>その際、セルのサイズ変更や印刷範囲の変更など様式の変更は行わないでください。</t>
    <rPh sb="2" eb="3">
      <t>サイ</t>
    </rPh>
    <phoneticPr fontId="2"/>
  </si>
  <si>
    <t>提出する技術資料</t>
    <rPh sb="0" eb="2">
      <t>テイシュツ</t>
    </rPh>
    <phoneticPr fontId="2"/>
  </si>
  <si>
    <t>(参考）Excel2003では[ツール]メニューから[保護]－[シート保護の解除]を選択</t>
    <phoneticPr fontId="2"/>
  </si>
  <si>
    <t>入札参加者(特定共同企業体の場合は代表構成員)について以下を入力してください。</t>
    <rPh sb="0" eb="1">
      <t>ニュウ</t>
    </rPh>
    <rPh sb="1" eb="2">
      <t>サツ</t>
    </rPh>
    <rPh sb="2" eb="5">
      <t>サンカシャ</t>
    </rPh>
    <rPh sb="27" eb="29">
      <t>イカ</t>
    </rPh>
    <phoneticPr fontId="2"/>
  </si>
  <si>
    <t>事前入力シート</t>
    <phoneticPr fontId="2"/>
  </si>
  <si>
    <t>④</t>
    <phoneticPr fontId="2"/>
  </si>
  <si>
    <t>⑤</t>
    <phoneticPr fontId="2"/>
  </si>
  <si>
    <t>本データは技術資料の作成に伴う事務負担軽減を目的に、標準的な提出資料に基づき作成したものです。</t>
    <rPh sb="26" eb="29">
      <t>ヒョウジュンテキ</t>
    </rPh>
    <rPh sb="30" eb="32">
      <t>テイシュツ</t>
    </rPh>
    <rPh sb="32" eb="34">
      <t>シリョウ</t>
    </rPh>
    <rPh sb="35" eb="36">
      <t>モト</t>
    </rPh>
    <phoneticPr fontId="2"/>
  </si>
  <si>
    <r>
      <t>公告等の内容と本データが一致しない場合は、必要に応じて本データを修正</t>
    </r>
    <r>
      <rPr>
        <vertAlign val="superscript"/>
        <sz val="10"/>
        <rFont val="ＭＳ Ｐ明朝"/>
        <family val="1"/>
        <charset val="128"/>
      </rPr>
      <t>※</t>
    </r>
    <r>
      <rPr>
        <sz val="10"/>
        <rFont val="ＭＳ Ｐ明朝"/>
        <family val="1"/>
        <charset val="128"/>
      </rPr>
      <t>して作成してください。</t>
    </r>
    <rPh sb="2" eb="3">
      <t>トウ</t>
    </rPh>
    <rPh sb="21" eb="23">
      <t>ヒツヨウ</t>
    </rPh>
    <rPh sb="24" eb="25">
      <t>オウ</t>
    </rPh>
    <rPh sb="27" eb="28">
      <t>ホン</t>
    </rPh>
    <rPh sb="28" eb="29">
      <t>ガッポン</t>
    </rPh>
    <rPh sb="37" eb="39">
      <t>サクセイ</t>
    </rPh>
    <phoneticPr fontId="2"/>
  </si>
  <si>
    <t>提出方法、提出様式の他に別途添付が必要な書類の詳細、提出を省略可能な書類は公告等を確認してください。</t>
    <rPh sb="0" eb="2">
      <t>テイシュツ</t>
    </rPh>
    <rPh sb="2" eb="4">
      <t>ホウホウ</t>
    </rPh>
    <rPh sb="5" eb="7">
      <t>テイシュツ</t>
    </rPh>
    <rPh sb="7" eb="9">
      <t>ヨウシキ</t>
    </rPh>
    <rPh sb="10" eb="11">
      <t>ホカ</t>
    </rPh>
    <rPh sb="12" eb="14">
      <t>ベット</t>
    </rPh>
    <rPh sb="14" eb="16">
      <t>テンプ</t>
    </rPh>
    <rPh sb="17" eb="19">
      <t>ヒツヨウ</t>
    </rPh>
    <rPh sb="23" eb="25">
      <t>ショウサイ</t>
    </rPh>
    <rPh sb="37" eb="39">
      <t>コウコク</t>
    </rPh>
    <rPh sb="39" eb="40">
      <t>トウ</t>
    </rPh>
    <rPh sb="41" eb="43">
      <t>カクニン</t>
    </rPh>
    <phoneticPr fontId="2"/>
  </si>
  <si>
    <t>エクセルデータを提出</t>
    <rPh sb="8" eb="10">
      <t>テイシュツ</t>
    </rPh>
    <phoneticPr fontId="2"/>
  </si>
  <si>
    <t>一つのPDFデータに変換して提出</t>
    <rPh sb="0" eb="1">
      <t>ヒト</t>
    </rPh>
    <rPh sb="10" eb="12">
      <t>ヘンカン</t>
    </rPh>
    <rPh sb="14" eb="16">
      <t>テイシュツ</t>
    </rPh>
    <phoneticPr fontId="2"/>
  </si>
  <si>
    <t xml:space="preserve"> □ 工程表(様式自由)</t>
    <rPh sb="3" eb="6">
      <t>コウテイヒョウ</t>
    </rPh>
    <rPh sb="7" eb="9">
      <t>ヨウシキ</t>
    </rPh>
    <rPh sb="9" eb="11">
      <t>ジユウ</t>
    </rPh>
    <phoneticPr fontId="2"/>
  </si>
  <si>
    <t xml:space="preserve"> □ 契約書(写し)
 □ コリンズ(写し) 等</t>
    <rPh sb="19" eb="20">
      <t>ウツ</t>
    </rPh>
    <rPh sb="23" eb="24">
      <t>トウ</t>
    </rPh>
    <phoneticPr fontId="2"/>
  </si>
  <si>
    <t xml:space="preserve"> □ 工事成績評定(写し)</t>
    <rPh sb="3" eb="5">
      <t>コウジ</t>
    </rPh>
    <rPh sb="5" eb="7">
      <t>セイセキ</t>
    </rPh>
    <rPh sb="7" eb="9">
      <t>ヒョウテイ</t>
    </rPh>
    <rPh sb="10" eb="11">
      <t>ウツ</t>
    </rPh>
    <phoneticPr fontId="2"/>
  </si>
  <si>
    <t xml:space="preserve"> □ 出資比率が分かる書類</t>
    <phoneticPr fontId="2"/>
  </si>
  <si>
    <t xml:space="preserve"> □ ISO認証取得証(写し)</t>
    <rPh sb="12" eb="13">
      <t>ウツ</t>
    </rPh>
    <phoneticPr fontId="2"/>
  </si>
  <si>
    <t xml:space="preserve"> □ 資格証(写し)</t>
    <rPh sb="3" eb="5">
      <t>シカク</t>
    </rPh>
    <rPh sb="5" eb="6">
      <t>ショウ</t>
    </rPh>
    <rPh sb="7" eb="8">
      <t>ウツ</t>
    </rPh>
    <phoneticPr fontId="2"/>
  </si>
  <si>
    <t xml:space="preserve"> □ 工事成績評定(写し)
 □ コリンズ(写し) 等</t>
    <phoneticPr fontId="2"/>
  </si>
  <si>
    <t xml:space="preserve"> □ 指定登録団体の証明書</t>
    <phoneticPr fontId="2"/>
  </si>
  <si>
    <t xml:space="preserve"> □ 障害者雇用状況報告書(写し)</t>
    <rPh sb="3" eb="6">
      <t>ショウガイシャ</t>
    </rPh>
    <rPh sb="6" eb="8">
      <t>コヨウ</t>
    </rPh>
    <rPh sb="8" eb="10">
      <t>ジョウキョウ</t>
    </rPh>
    <rPh sb="10" eb="13">
      <t>ホウコクショ</t>
    </rPh>
    <rPh sb="14" eb="15">
      <t>ウツ</t>
    </rPh>
    <phoneticPr fontId="2"/>
  </si>
  <si>
    <t xml:space="preserve"> □ 一般事業主行動計画策定・変更届(写し)
 □ 一般事業主行動計画(写し)
 □ 特例認定書(写し)</t>
    <rPh sb="3" eb="5">
      <t>イッパン</t>
    </rPh>
    <rPh sb="5" eb="7">
      <t>ジギョウ</t>
    </rPh>
    <rPh sb="7" eb="8">
      <t>ヌシ</t>
    </rPh>
    <rPh sb="8" eb="10">
      <t>コウドウ</t>
    </rPh>
    <rPh sb="10" eb="12">
      <t>ケイカク</t>
    </rPh>
    <rPh sb="12" eb="14">
      <t>サクテイ</t>
    </rPh>
    <rPh sb="15" eb="18">
      <t>ヘンコウトドケ</t>
    </rPh>
    <rPh sb="19" eb="20">
      <t>ウツ</t>
    </rPh>
    <rPh sb="43" eb="45">
      <t>トクレイ</t>
    </rPh>
    <rPh sb="45" eb="48">
      <t>ニンテイショ</t>
    </rPh>
    <rPh sb="49" eb="50">
      <t>ウツ</t>
    </rPh>
    <phoneticPr fontId="2"/>
  </si>
  <si>
    <t xml:space="preserve"> □ 資格証(写し)
 □ 健康保険被保険者証(写し) 等</t>
    <rPh sb="7" eb="8">
      <t>ウツ</t>
    </rPh>
    <rPh sb="24" eb="25">
      <t>ウツ</t>
    </rPh>
    <phoneticPr fontId="2"/>
  </si>
  <si>
    <t xml:space="preserve"> □ 協定書(写し)又は契約書(写し)
 □ 実績を示す資料 等</t>
    <rPh sb="7" eb="8">
      <t>ウツ</t>
    </rPh>
    <rPh sb="10" eb="11">
      <t>マタ</t>
    </rPh>
    <rPh sb="16" eb="17">
      <t>ウツ</t>
    </rPh>
    <phoneticPr fontId="2"/>
  </si>
  <si>
    <t xml:space="preserve"> □ 工程表(様式自由)</t>
    <phoneticPr fontId="2"/>
  </si>
  <si>
    <t xml:space="preserve"> □ 参考資料(A4版又はA3版で3枚まで)</t>
    <rPh sb="3" eb="5">
      <t>サンコウ</t>
    </rPh>
    <rPh sb="5" eb="7">
      <t>シリョウ</t>
    </rPh>
    <rPh sb="10" eb="11">
      <t>バン</t>
    </rPh>
    <rPh sb="11" eb="12">
      <t>マタ</t>
    </rPh>
    <rPh sb="15" eb="16">
      <t>バン</t>
    </rPh>
    <rPh sb="18" eb="19">
      <t>マイ</t>
    </rPh>
    <phoneticPr fontId="2"/>
  </si>
  <si>
    <t>・技術資料を提出する際に必ずチェックをして確認してください。
・書類の不足は入札を無効とする場合がありますのでご注意ください。
・詳細な添付書類、提出を省略可能な書類は公告等を確認してください。
・本チェックリストは提出不要です。</t>
    <rPh sb="65" eb="67">
      <t>ショウサイ</t>
    </rPh>
    <rPh sb="68" eb="70">
      <t>テンプ</t>
    </rPh>
    <rPh sb="70" eb="72">
      <t>ショルイ</t>
    </rPh>
    <rPh sb="81" eb="83">
      <t>ショルイ</t>
    </rPh>
    <rPh sb="84" eb="86">
      <t>コウコク</t>
    </rPh>
    <rPh sb="86" eb="87">
      <t>トウ</t>
    </rPh>
    <rPh sb="88" eb="90">
      <t>カクニン</t>
    </rPh>
    <rPh sb="99" eb="100">
      <t>ホン</t>
    </rPh>
    <phoneticPr fontId="2"/>
  </si>
  <si>
    <t>名称変更</t>
    <rPh sb="0" eb="2">
      <t>メイショウ</t>
    </rPh>
    <rPh sb="2" eb="4">
      <t>ヘンコウ</t>
    </rPh>
    <phoneticPr fontId="2"/>
  </si>
  <si>
    <t>法定雇用義務はないが障害者を雇用しているとしたものが落札した場合は、後日雇用証明（様式－８－２）を契約課（工事契約第２係）に提出してください。</t>
    <phoneticPr fontId="2"/>
  </si>
  <si>
    <t>様</t>
  </si>
  <si>
    <t>⑩</t>
    <phoneticPr fontId="2"/>
  </si>
  <si>
    <t>さいたま市長名</t>
    <rPh sb="4" eb="6">
      <t>シチョウ</t>
    </rPh>
    <rPh sb="6" eb="7">
      <t>メイ</t>
    </rPh>
    <phoneticPr fontId="2"/>
  </si>
  <si>
    <t>清水勇人</t>
    <rPh sb="0" eb="2">
      <t>シミズ</t>
    </rPh>
    <rPh sb="2" eb="4">
      <t>ハヤト</t>
    </rPh>
    <phoneticPr fontId="2"/>
  </si>
  <si>
    <t>簡易型はシート名に◆記号(技術提案型は◇記号)のあるシートを提出してください。(それ以外のシートは削除)</t>
    <rPh sb="0" eb="3">
      <t>カンイガタ</t>
    </rPh>
    <rPh sb="7" eb="8">
      <t>メイ</t>
    </rPh>
    <rPh sb="10" eb="12">
      <t>キゴウ</t>
    </rPh>
    <rPh sb="30" eb="32">
      <t>テイシュツ</t>
    </rPh>
    <rPh sb="42" eb="44">
      <t>イガイ</t>
    </rPh>
    <rPh sb="49" eb="51">
      <t>サクジョ</t>
    </rPh>
    <phoneticPr fontId="2"/>
  </si>
  <si>
    <t>※原則不要なシートは削除して提出</t>
    <rPh sb="1" eb="3">
      <t>ゲンソク</t>
    </rPh>
    <rPh sb="3" eb="5">
      <t>フヨウ</t>
    </rPh>
    <rPh sb="10" eb="12">
      <t>サクジョ</t>
    </rPh>
    <rPh sb="14" eb="16">
      <t>テイシュツ</t>
    </rPh>
    <phoneticPr fontId="2"/>
  </si>
  <si>
    <t>名称変更がある</t>
    <rPh sb="0" eb="2">
      <t>メイショウ</t>
    </rPh>
    <rPh sb="2" eb="4">
      <t>ヘンコウ</t>
    </rPh>
    <phoneticPr fontId="2"/>
  </si>
  <si>
    <t>提出：○</t>
    <phoneticPr fontId="2"/>
  </si>
  <si>
    <t>合併等申告書</t>
    <rPh sb="0" eb="2">
      <t>ガッペイ</t>
    </rPh>
    <rPh sb="2" eb="3">
      <t>トウ</t>
    </rPh>
    <rPh sb="3" eb="5">
      <t>シンコク</t>
    </rPh>
    <rPh sb="5" eb="6">
      <t>ショ</t>
    </rPh>
    <phoneticPr fontId="2"/>
  </si>
  <si>
    <t>合併等がある</t>
    <rPh sb="0" eb="2">
      <t>ガッペイ</t>
    </rPh>
    <rPh sb="2" eb="3">
      <t>トウ</t>
    </rPh>
    <phoneticPr fontId="2"/>
  </si>
  <si>
    <t>発生日</t>
    <rPh sb="0" eb="3">
      <t>ハッセイビ</t>
    </rPh>
    <phoneticPr fontId="2"/>
  </si>
  <si>
    <t>合併等がない</t>
    <rPh sb="0" eb="2">
      <t>ガッペイ</t>
    </rPh>
    <rPh sb="2" eb="3">
      <t>トウ</t>
    </rPh>
    <phoneticPr fontId="2"/>
  </si>
  <si>
    <t>名称変更がない</t>
    <rPh sb="0" eb="2">
      <t>メイショウ</t>
    </rPh>
    <rPh sb="2" eb="4">
      <t>ヘンコウ</t>
    </rPh>
    <phoneticPr fontId="2"/>
  </si>
  <si>
    <t>合併等の有無</t>
    <rPh sb="0" eb="2">
      <t>ガッペイ</t>
    </rPh>
    <rPh sb="2" eb="3">
      <t>トウ</t>
    </rPh>
    <rPh sb="4" eb="6">
      <t>ウム</t>
    </rPh>
    <phoneticPr fontId="2"/>
  </si>
  <si>
    <t>名称変更の有無</t>
    <rPh sb="0" eb="2">
      <t>メイショウ</t>
    </rPh>
    <rPh sb="2" eb="4">
      <t>ヘンコウ</t>
    </rPh>
    <rPh sb="5" eb="7">
      <t>ウム</t>
    </rPh>
    <phoneticPr fontId="2"/>
  </si>
  <si>
    <t>①</t>
    <phoneticPr fontId="2"/>
  </si>
  <si>
    <t>③</t>
    <phoneticPr fontId="2"/>
  </si>
  <si>
    <t>変更前の商号・名称</t>
    <rPh sb="0" eb="2">
      <t>ヘンコウ</t>
    </rPh>
    <rPh sb="2" eb="3">
      <t>マエ</t>
    </rPh>
    <rPh sb="4" eb="6">
      <t>ショウゴウ</t>
    </rPh>
    <rPh sb="7" eb="9">
      <t>メイショウ</t>
    </rPh>
    <phoneticPr fontId="2"/>
  </si>
  <si>
    <t>合併等前の商号・名称</t>
    <rPh sb="0" eb="2">
      <t>ガッペイ</t>
    </rPh>
    <rPh sb="2" eb="3">
      <t>トウ</t>
    </rPh>
    <rPh sb="3" eb="4">
      <t>マエ</t>
    </rPh>
    <rPh sb="5" eb="7">
      <t>ショウゴウ</t>
    </rPh>
    <rPh sb="8" eb="10">
      <t>メイショウ</t>
    </rPh>
    <phoneticPr fontId="2"/>
  </si>
  <si>
    <t>合併・名称変更等がある場合には繋がりの分かる資料(合併契約書や登記簿謄本の写し等)を提出してください。</t>
    <rPh sb="11" eb="13">
      <t>バアイ</t>
    </rPh>
    <rPh sb="15" eb="16">
      <t>ツナ</t>
    </rPh>
    <rPh sb="19" eb="20">
      <t>ワ</t>
    </rPh>
    <rPh sb="22" eb="24">
      <t>シリョウ</t>
    </rPh>
    <rPh sb="25" eb="27">
      <t>ガッペイ</t>
    </rPh>
    <rPh sb="27" eb="30">
      <t>ケイヤクショ</t>
    </rPh>
    <rPh sb="31" eb="34">
      <t>トウキボ</t>
    </rPh>
    <rPh sb="34" eb="36">
      <t>トウホン</t>
    </rPh>
    <rPh sb="37" eb="38">
      <t>ウツ</t>
    </rPh>
    <rPh sb="39" eb="40">
      <t>トウ</t>
    </rPh>
    <rPh sb="42" eb="44">
      <t>テイシュツ</t>
    </rPh>
    <phoneticPr fontId="2"/>
  </si>
  <si>
    <t>合併等(該当するもの全て記入)</t>
    <rPh sb="0" eb="2">
      <t>ガッペイ</t>
    </rPh>
    <rPh sb="2" eb="3">
      <t>トウ</t>
    </rPh>
    <rPh sb="4" eb="6">
      <t>ガイトウ</t>
    </rPh>
    <rPh sb="10" eb="11">
      <t>スベ</t>
    </rPh>
    <rPh sb="12" eb="14">
      <t>キニュウ</t>
    </rPh>
    <phoneticPr fontId="2"/>
  </si>
  <si>
    <t>構成員</t>
    <phoneticPr fontId="2"/>
  </si>
  <si>
    <t>　　　　 Excel2007、2010ではシート名を右クリックし[シート保護の解除]をクリック</t>
    <phoneticPr fontId="2"/>
  </si>
  <si>
    <t>提出する技術資料(表紙、合併等申告書、提出様式、添付資料)は下図の順番で一つのPDFデータに変換して提出してください。</t>
    <rPh sb="0" eb="2">
      <t>テイシュツ</t>
    </rPh>
    <rPh sb="4" eb="6">
      <t>ギジュツ</t>
    </rPh>
    <rPh sb="6" eb="8">
      <t>シリョウ</t>
    </rPh>
    <rPh sb="12" eb="14">
      <t>ガッペイ</t>
    </rPh>
    <rPh sb="14" eb="15">
      <t>トウ</t>
    </rPh>
    <rPh sb="15" eb="18">
      <t>シンコクショ</t>
    </rPh>
    <rPh sb="30" eb="32">
      <t>カズ</t>
    </rPh>
    <rPh sb="33" eb="35">
      <t>ジュンバン</t>
    </rPh>
    <rPh sb="36" eb="37">
      <t>ヒト</t>
    </rPh>
    <rPh sb="46" eb="48">
      <t>ヘンカン</t>
    </rPh>
    <rPh sb="50" eb="52">
      <t>テイシュツ</t>
    </rPh>
    <phoneticPr fontId="2"/>
  </si>
  <si>
    <t xml:space="preserve">④
</t>
    <phoneticPr fontId="2"/>
  </si>
  <si>
    <t>①～⑥までの項目を全て入力し、</t>
    <rPh sb="6" eb="8">
      <t>コウモク</t>
    </rPh>
    <rPh sb="9" eb="10">
      <t>スベ</t>
    </rPh>
    <rPh sb="11" eb="13">
      <t>ニュウリョク</t>
    </rPh>
    <phoneticPr fontId="2"/>
  </si>
  <si>
    <t>「技術資料表紙」</t>
    <phoneticPr fontId="2"/>
  </si>
  <si>
    <t>の内容を確認してください。</t>
    <phoneticPr fontId="2"/>
  </si>
  <si>
    <t>別途添付書類
の有無　</t>
    <rPh sb="0" eb="2">
      <t>ベット</t>
    </rPh>
    <rPh sb="2" eb="4">
      <t>テンプ</t>
    </rPh>
    <rPh sb="4" eb="6">
      <t>ショルイ</t>
    </rPh>
    <phoneticPr fontId="2"/>
  </si>
  <si>
    <t>標準的な添付書類
（注）詳細は公告等で要確認</t>
    <rPh sb="0" eb="3">
      <t>ヒョウジュンテキ</t>
    </rPh>
    <rPh sb="4" eb="6">
      <t>テンプ</t>
    </rPh>
    <rPh sb="6" eb="8">
      <t>ショルイ</t>
    </rPh>
    <rPh sb="10" eb="11">
      <t>チュウ</t>
    </rPh>
    <rPh sb="12" eb="14">
      <t>ショウサイ</t>
    </rPh>
    <rPh sb="15" eb="18">
      <t>コウコクトウ</t>
    </rPh>
    <rPh sb="19" eb="20">
      <t>ヨウ</t>
    </rPh>
    <rPh sb="20" eb="22">
      <t>カクニン</t>
    </rPh>
    <phoneticPr fontId="2"/>
  </si>
  <si>
    <t>提出様式 ※</t>
    <rPh sb="0" eb="2">
      <t>テイシュツ</t>
    </rPh>
    <rPh sb="2" eb="4">
      <t>ヨウシキ</t>
    </rPh>
    <phoneticPr fontId="2"/>
  </si>
  <si>
    <t>※２：「合併等申告書」を必ず添付してください。</t>
    <rPh sb="6" eb="7">
      <t>トウ</t>
    </rPh>
    <rPh sb="7" eb="10">
      <t>シンコクショ</t>
    </rPh>
    <rPh sb="12" eb="13">
      <t>カナラ</t>
    </rPh>
    <rPh sb="14" eb="16">
      <t>テンプ</t>
    </rPh>
    <phoneticPr fontId="2"/>
  </si>
  <si>
    <t>※１：「技術資料表紙」を必ず添付してください。
　　 　(代表者印を押印し、提出日付が記載されたもの)</t>
    <rPh sb="29" eb="32">
      <t>ダイヒョウシャ</t>
    </rPh>
    <rPh sb="32" eb="33">
      <t>イン</t>
    </rPh>
    <rPh sb="34" eb="36">
      <t>オウイン</t>
    </rPh>
    <rPh sb="38" eb="40">
      <t>テイシュツ</t>
    </rPh>
    <rPh sb="40" eb="42">
      <t>ヒヅケ</t>
    </rPh>
    <rPh sb="43" eb="45">
      <t>キサイ</t>
    </rPh>
    <phoneticPr fontId="2"/>
  </si>
  <si>
    <t>※工事概要は、同種工事の要件を満たすことが分かるように記入してください。(入力時にこの文章は削除してください。)</t>
    <phoneticPr fontId="2"/>
  </si>
  <si>
    <t>ＩＳＯ９００１の認証の取得</t>
    <rPh sb="8" eb="10">
      <t>ニンショウ</t>
    </rPh>
    <rPh sb="11" eb="13">
      <t>シュトク</t>
    </rPh>
    <phoneticPr fontId="2"/>
  </si>
  <si>
    <t>　公告日から起算した過去10年間の企業の合併・名称変更等の有無を記入してください。</t>
    <rPh sb="1" eb="3">
      <t>コウコク</t>
    </rPh>
    <rPh sb="3" eb="4">
      <t>ビ</t>
    </rPh>
    <rPh sb="6" eb="8">
      <t>キサン</t>
    </rPh>
    <rPh sb="10" eb="12">
      <t>カコ</t>
    </rPh>
    <rPh sb="14" eb="16">
      <t>ネンカン</t>
    </rPh>
    <rPh sb="17" eb="19">
      <t>キギョウ</t>
    </rPh>
    <rPh sb="27" eb="28">
      <t>トウ</t>
    </rPh>
    <rPh sb="29" eb="31">
      <t>ウム</t>
    </rPh>
    <rPh sb="32" eb="34">
      <t>キニュウ</t>
    </rPh>
    <phoneticPr fontId="2"/>
  </si>
  <si>
    <t>を作成してください。</t>
    <phoneticPr fontId="2"/>
  </si>
  <si>
    <t>評価基準や提出資料等について、必ず公告・入札説明書(以下「公告等」という。)を確認したうえで技術資料</t>
    <rPh sb="0" eb="2">
      <t>ヒョウカ</t>
    </rPh>
    <rPh sb="2" eb="4">
      <t>キジュン</t>
    </rPh>
    <rPh sb="5" eb="7">
      <t>テイシュツ</t>
    </rPh>
    <rPh sb="7" eb="9">
      <t>シリョウ</t>
    </rPh>
    <rPh sb="9" eb="10">
      <t>トウ</t>
    </rPh>
    <rPh sb="15" eb="16">
      <t>カナラ</t>
    </rPh>
    <rPh sb="17" eb="19">
      <t>コウコク</t>
    </rPh>
    <rPh sb="20" eb="22">
      <t>ニュウサツ</t>
    </rPh>
    <rPh sb="22" eb="25">
      <t>セツメイショ</t>
    </rPh>
    <rPh sb="26" eb="28">
      <t>イカ</t>
    </rPh>
    <rPh sb="29" eb="31">
      <t>コウコク</t>
    </rPh>
    <rPh sb="31" eb="32">
      <t>ナド</t>
    </rPh>
    <rPh sb="39" eb="41">
      <t>カクニン</t>
    </rPh>
    <phoneticPr fontId="2"/>
  </si>
  <si>
    <t>不要</t>
    <rPh sb="0" eb="2">
      <t>フヨウ</t>
    </rPh>
    <phoneticPr fontId="2"/>
  </si>
  <si>
    <t>○○○○株式会社</t>
    <phoneticPr fontId="2"/>
  </si>
  <si>
    <t>専門性を要する資格の有無</t>
    <rPh sb="0" eb="3">
      <t>センモンセイ</t>
    </rPh>
    <rPh sb="4" eb="5">
      <t>ヨウ</t>
    </rPh>
    <rPh sb="7" eb="9">
      <t>シカク</t>
    </rPh>
    <rPh sb="10" eb="12">
      <t>ウム</t>
    </rPh>
    <phoneticPr fontId="2"/>
  </si>
  <si>
    <t>専門性を要する資格の有無</t>
    <rPh sb="0" eb="3">
      <t>センモンセイ</t>
    </rPh>
    <rPh sb="4" eb="5">
      <t>ヨウ</t>
    </rPh>
    <rPh sb="7" eb="9">
      <t>シカク</t>
    </rPh>
    <phoneticPr fontId="2"/>
  </si>
  <si>
    <t>配置予定技術者　氏名</t>
    <rPh sb="0" eb="2">
      <t>ハイチ</t>
    </rPh>
    <rPh sb="2" eb="4">
      <t>ヨテイ</t>
    </rPh>
    <rPh sb="4" eb="7">
      <t>ギジュツシャ</t>
    </rPh>
    <rPh sb="8" eb="10">
      <t>シメイ</t>
    </rPh>
    <phoneticPr fontId="2"/>
  </si>
  <si>
    <t>工事成績評定点</t>
    <rPh sb="0" eb="2">
      <t>コウジ</t>
    </rPh>
    <rPh sb="2" eb="4">
      <t>セイセキ</t>
    </rPh>
    <rPh sb="4" eb="6">
      <t>ヒョウテイ</t>
    </rPh>
    <rPh sb="6" eb="7">
      <t>テン</t>
    </rPh>
    <phoneticPr fontId="2"/>
  </si>
  <si>
    <t>加算点上限</t>
    <rPh sb="0" eb="2">
      <t>カサン</t>
    </rPh>
    <rPh sb="2" eb="3">
      <t>テン</t>
    </rPh>
    <phoneticPr fontId="2"/>
  </si>
  <si>
    <t>知的障害者</t>
    <rPh sb="2" eb="5">
      <t>ショウガイシャ</t>
    </rPh>
    <phoneticPr fontId="2"/>
  </si>
  <si>
    <t>身体障害者</t>
    <rPh sb="2" eb="5">
      <t>ショウガイシャ</t>
    </rPh>
    <phoneticPr fontId="2"/>
  </si>
  <si>
    <r>
      <t>特定共同企業体での従事実績一覧表</t>
    </r>
    <r>
      <rPr>
        <sz val="10"/>
        <rFont val="ＭＳ 明朝"/>
        <family val="1"/>
        <charset val="128"/>
      </rPr>
      <t>（技術者の実績）</t>
    </r>
    <rPh sb="0" eb="7">
      <t>ト</t>
    </rPh>
    <rPh sb="9" eb="11">
      <t>ジュウジ</t>
    </rPh>
    <rPh sb="11" eb="13">
      <t>ジッセキ</t>
    </rPh>
    <rPh sb="13" eb="15">
      <t>イチラン</t>
    </rPh>
    <rPh sb="15" eb="16">
      <t>ヒョウ</t>
    </rPh>
    <rPh sb="17" eb="20">
      <t>ギジュツシャ</t>
    </rPh>
    <rPh sb="21" eb="23">
      <t>ジッセキ</t>
    </rPh>
    <phoneticPr fontId="2"/>
  </si>
  <si>
    <t>同種の施工実績を示す資料は、ＣＯＲＩＮＳ（登録されていない場合は不要）、契約書（工事名、契約金額、工期、発注者、受注者、工事概要の確認できる部分）の写し、工事成績評定の写し（本市発注工事の場合）を提出してください。</t>
    <rPh sb="0" eb="2">
      <t>ドウシュ</t>
    </rPh>
    <rPh sb="3" eb="5">
      <t>セコウ</t>
    </rPh>
    <rPh sb="5" eb="7">
      <t>ジッセキ</t>
    </rPh>
    <rPh sb="8" eb="9">
      <t>シメ</t>
    </rPh>
    <rPh sb="10" eb="12">
      <t>シリョウ</t>
    </rPh>
    <rPh sb="21" eb="23">
      <t>トウロク</t>
    </rPh>
    <rPh sb="29" eb="31">
      <t>バアイ</t>
    </rPh>
    <rPh sb="32" eb="34">
      <t>フヨウ</t>
    </rPh>
    <rPh sb="36" eb="39">
      <t>ケイヤクショ</t>
    </rPh>
    <rPh sb="40" eb="42">
      <t>コウジ</t>
    </rPh>
    <rPh sb="42" eb="43">
      <t>メイ</t>
    </rPh>
    <rPh sb="44" eb="46">
      <t>ケイヤク</t>
    </rPh>
    <rPh sb="46" eb="48">
      <t>キンガク</t>
    </rPh>
    <rPh sb="49" eb="51">
      <t>コウキ</t>
    </rPh>
    <rPh sb="52" eb="55">
      <t>ハッチュウシャ</t>
    </rPh>
    <rPh sb="56" eb="59">
      <t>ジュチュウシャ</t>
    </rPh>
    <rPh sb="60" eb="62">
      <t>コウジ</t>
    </rPh>
    <rPh sb="62" eb="64">
      <t>ガイヨウ</t>
    </rPh>
    <rPh sb="65" eb="67">
      <t>カクニン</t>
    </rPh>
    <rPh sb="70" eb="72">
      <t>ブブン</t>
    </rPh>
    <rPh sb="74" eb="75">
      <t>ウツ</t>
    </rPh>
    <rPh sb="77" eb="79">
      <t>コウジ</t>
    </rPh>
    <rPh sb="79" eb="81">
      <t>セイセキ</t>
    </rPh>
    <rPh sb="81" eb="83">
      <t>ヒョウテイ</t>
    </rPh>
    <rPh sb="84" eb="85">
      <t>ウツ</t>
    </rPh>
    <rPh sb="87" eb="89">
      <t>ホンシ</t>
    </rPh>
    <rPh sb="89" eb="91">
      <t>ハッチュウ</t>
    </rPh>
    <rPh sb="91" eb="93">
      <t>コウジ</t>
    </rPh>
    <rPh sb="94" eb="96">
      <t>バアイ</t>
    </rPh>
    <rPh sb="98" eb="100">
      <t>テイシュツ</t>
    </rPh>
    <phoneticPr fontId="2"/>
  </si>
  <si>
    <t>入札参加者が特定できる記述は表示しないよう処理を施してください。特定できるおそれがある箇所は特定できないように加工する場合があります。</t>
    <rPh sb="0" eb="2">
      <t>ニュウサツ</t>
    </rPh>
    <rPh sb="2" eb="4">
      <t>サンカ</t>
    </rPh>
    <rPh sb="4" eb="5">
      <t>シャ</t>
    </rPh>
    <rPh sb="6" eb="8">
      <t>トクテイ</t>
    </rPh>
    <rPh sb="11" eb="13">
      <t>キジュツ</t>
    </rPh>
    <rPh sb="14" eb="16">
      <t>ヒョウジ</t>
    </rPh>
    <rPh sb="21" eb="23">
      <t>ショリ</t>
    </rPh>
    <rPh sb="24" eb="25">
      <t>ホドコ</t>
    </rPh>
    <rPh sb="32" eb="34">
      <t>トクテイ</t>
    </rPh>
    <rPh sb="43" eb="45">
      <t>カショ</t>
    </rPh>
    <rPh sb="46" eb="48">
      <t>トクテイ</t>
    </rPh>
    <rPh sb="55" eb="57">
      <t>カコウ</t>
    </rPh>
    <rPh sb="59" eb="61">
      <t>バアイ</t>
    </rPh>
    <phoneticPr fontId="2"/>
  </si>
  <si>
    <t>入札参加者が特定できる記述は表示しないよう処理を施してください。特定できるおそれがある箇所は特定できないように非表示に加工する場合があります。</t>
    <rPh sb="0" eb="2">
      <t>ニュウサツ</t>
    </rPh>
    <rPh sb="2" eb="4">
      <t>サンカ</t>
    </rPh>
    <rPh sb="4" eb="5">
      <t>シャ</t>
    </rPh>
    <rPh sb="6" eb="8">
      <t>トクテイ</t>
    </rPh>
    <rPh sb="11" eb="13">
      <t>キジュツ</t>
    </rPh>
    <rPh sb="14" eb="16">
      <t>ヒョウジ</t>
    </rPh>
    <rPh sb="21" eb="23">
      <t>ショリ</t>
    </rPh>
    <rPh sb="24" eb="25">
      <t>ホドコ</t>
    </rPh>
    <rPh sb="32" eb="34">
      <t>トクテイ</t>
    </rPh>
    <rPh sb="43" eb="45">
      <t>カショ</t>
    </rPh>
    <rPh sb="46" eb="48">
      <t>トクテイ</t>
    </rPh>
    <rPh sb="55" eb="58">
      <t>ヒヒョウジ</t>
    </rPh>
    <rPh sb="59" eb="61">
      <t>カコウ</t>
    </rPh>
    <rPh sb="63" eb="65">
      <t>バアイ</t>
    </rPh>
    <phoneticPr fontId="2"/>
  </si>
  <si>
    <t>同種の施工経験等を示す資料は、ＣＯＲＩＮＳ（登録されていない場合は不要）、契約書（工事名、契約金額、工期、発注者、受注者、工事概要の確認できる部分）の写し、工事成績評定の写し（本市発注工事の場合）を提出してください。</t>
    <rPh sb="0" eb="2">
      <t>ドウシュ</t>
    </rPh>
    <rPh sb="3" eb="5">
      <t>セコウ</t>
    </rPh>
    <rPh sb="5" eb="8">
      <t>ケイケンナド</t>
    </rPh>
    <rPh sb="9" eb="10">
      <t>シメ</t>
    </rPh>
    <rPh sb="11" eb="13">
      <t>シリョウ</t>
    </rPh>
    <rPh sb="22" eb="24">
      <t>トウロク</t>
    </rPh>
    <rPh sb="30" eb="32">
      <t>バアイ</t>
    </rPh>
    <rPh sb="33" eb="35">
      <t>フヨウ</t>
    </rPh>
    <rPh sb="37" eb="40">
      <t>ケイヤクショ</t>
    </rPh>
    <rPh sb="41" eb="43">
      <t>コウジ</t>
    </rPh>
    <rPh sb="43" eb="44">
      <t>メイ</t>
    </rPh>
    <rPh sb="45" eb="47">
      <t>ケイヤク</t>
    </rPh>
    <rPh sb="47" eb="49">
      <t>キンガク</t>
    </rPh>
    <rPh sb="50" eb="52">
      <t>コウキ</t>
    </rPh>
    <rPh sb="53" eb="56">
      <t>ハッチュウシャ</t>
    </rPh>
    <rPh sb="57" eb="60">
      <t>ジュチュウシャ</t>
    </rPh>
    <rPh sb="61" eb="63">
      <t>コウジ</t>
    </rPh>
    <rPh sb="63" eb="65">
      <t>ガイヨウ</t>
    </rPh>
    <rPh sb="66" eb="68">
      <t>カクニン</t>
    </rPh>
    <rPh sb="71" eb="73">
      <t>ブブン</t>
    </rPh>
    <rPh sb="75" eb="76">
      <t>ウツ</t>
    </rPh>
    <rPh sb="99" eb="101">
      <t>テイシュツ</t>
    </rPh>
    <phoneticPr fontId="2"/>
  </si>
  <si>
    <t>入札参加者が特定できる記述は表示しないよう処理を施してください。特定できるおそれがある箇所は特定できないように加工する場合があります。</t>
    <rPh sb="0" eb="2">
      <t>ニュウサツ</t>
    </rPh>
    <rPh sb="2" eb="4">
      <t>サンカ</t>
    </rPh>
    <rPh sb="4" eb="5">
      <t>シャ</t>
    </rPh>
    <rPh sb="6" eb="8">
      <t>トクテイ</t>
    </rPh>
    <rPh sb="11" eb="13">
      <t>キジュツ</t>
    </rPh>
    <rPh sb="14" eb="16">
      <t>ヒョウジ</t>
    </rPh>
    <rPh sb="21" eb="23">
      <t>ショリ</t>
    </rPh>
    <rPh sb="24" eb="25">
      <t>ホドコ</t>
    </rPh>
    <rPh sb="46" eb="48">
      <t>トクテイ</t>
    </rPh>
    <phoneticPr fontId="2"/>
  </si>
  <si>
    <r>
      <t>提出</t>
    </r>
    <r>
      <rPr>
        <b/>
        <sz val="8"/>
        <rFont val="ＭＳ 明朝"/>
        <family val="1"/>
        <charset val="128"/>
      </rPr>
      <t>はA４版３枚以内</t>
    </r>
    <r>
      <rPr>
        <sz val="8"/>
        <rFont val="ＭＳ 明朝"/>
        <family val="1"/>
        <charset val="128"/>
      </rPr>
      <t>とし、記述文字のサイズは１１ｐｔとします。</t>
    </r>
    <r>
      <rPr>
        <b/>
        <sz val="8"/>
        <rFont val="ＭＳ 明朝"/>
        <family val="1"/>
        <charset val="128"/>
      </rPr>
      <t>4枚目以降の超過書類は評価対象外</t>
    </r>
    <r>
      <rPr>
        <sz val="8"/>
        <rFont val="ＭＳ 明朝"/>
        <family val="1"/>
        <charset val="128"/>
      </rPr>
      <t>とします。</t>
    </r>
    <rPh sb="0" eb="2">
      <t>テイシュツ</t>
    </rPh>
    <rPh sb="5" eb="6">
      <t>バン</t>
    </rPh>
    <rPh sb="7" eb="8">
      <t>マイ</t>
    </rPh>
    <rPh sb="8" eb="10">
      <t>イナイ</t>
    </rPh>
    <rPh sb="32" eb="36">
      <t>マイメイコウ</t>
    </rPh>
    <rPh sb="37" eb="39">
      <t>チョウカ</t>
    </rPh>
    <rPh sb="39" eb="41">
      <t>ショルイ</t>
    </rPh>
    <rPh sb="42" eb="44">
      <t>ヒョウカ</t>
    </rPh>
    <rPh sb="44" eb="46">
      <t>タイショウ</t>
    </rPh>
    <rPh sb="46" eb="47">
      <t>ガイ</t>
    </rPh>
    <phoneticPr fontId="2"/>
  </si>
  <si>
    <t>入札参加者が特定できる記述は表示しないよう処理を施してください。特定できるおそれがある箇所は特定できないように加工する場合があります。</t>
    <rPh sb="46" eb="48">
      <t>トクテイ</t>
    </rPh>
    <phoneticPr fontId="2"/>
  </si>
  <si>
    <t>特別簡易型</t>
    <rPh sb="0" eb="2">
      <t>トクベツ</t>
    </rPh>
    <rPh sb="2" eb="5">
      <t>カンイガタ</t>
    </rPh>
    <phoneticPr fontId="2"/>
  </si>
  <si>
    <t>特別簡易型の配点</t>
    <rPh sb="0" eb="5">
      <t>トクベツカンイガタ</t>
    </rPh>
    <rPh sb="6" eb="8">
      <t>ハイテン</t>
    </rPh>
    <phoneticPr fontId="2"/>
  </si>
  <si>
    <t>特別簡易型</t>
    <rPh sb="0" eb="2">
      <t>トクベツ</t>
    </rPh>
    <rPh sb="2" eb="4">
      <t>カンイ</t>
    </rPh>
    <rPh sb="4" eb="5">
      <t>ガタ</t>
    </rPh>
    <phoneticPr fontId="2"/>
  </si>
  <si>
    <t>簡易型、
技術提案型の配点</t>
    <rPh sb="0" eb="3">
      <t>カンイガタ</t>
    </rPh>
    <rPh sb="5" eb="10">
      <t>ギジュツテイアンガタ</t>
    </rPh>
    <rPh sb="11" eb="13">
      <t>ハイテン</t>
    </rPh>
    <phoneticPr fontId="2"/>
  </si>
  <si>
    <t>◎</t>
    <phoneticPr fontId="2"/>
  </si>
  <si>
    <t>①</t>
    <phoneticPr fontId="2"/>
  </si>
  <si>
    <t>②</t>
    <phoneticPr fontId="2"/>
  </si>
  <si>
    <t>　企業の技術能力</t>
    <rPh sb="1" eb="3">
      <t>キギョウ</t>
    </rPh>
    <rPh sb="4" eb="6">
      <t>ギジュツ</t>
    </rPh>
    <rPh sb="6" eb="8">
      <t>ノウリョク</t>
    </rPh>
    <phoneticPr fontId="2"/>
  </si>
  <si>
    <t>③</t>
    <phoneticPr fontId="2"/>
  </si>
  <si>
    <t>若手技術者の配置</t>
    <rPh sb="0" eb="2">
      <t>ワカテ</t>
    </rPh>
    <rPh sb="2" eb="5">
      <t>ギジュツシャ</t>
    </rPh>
    <rPh sb="6" eb="8">
      <t>ハイチ</t>
    </rPh>
    <phoneticPr fontId="2"/>
  </si>
  <si>
    <t>ヒアリング</t>
    <phoneticPr fontId="2"/>
  </si>
  <si>
    <t>④</t>
    <phoneticPr fontId="2"/>
  </si>
  <si>
    <t>企業の社会性や地域
で安心・安全な工事
を実施する能力</t>
    <phoneticPr fontId="2"/>
  </si>
  <si>
    <t>若手技術者の雇用状況</t>
    <phoneticPr fontId="2"/>
  </si>
  <si>
    <t>手持ち工事量（業種別※１）</t>
    <rPh sb="0" eb="2">
      <t>テモ</t>
    </rPh>
    <rPh sb="3" eb="5">
      <t>コウジ</t>
    </rPh>
    <rPh sb="5" eb="6">
      <t>リョウ</t>
    </rPh>
    <rPh sb="7" eb="9">
      <t>ギョウシュ</t>
    </rPh>
    <rPh sb="9" eb="10">
      <t>ベツ</t>
    </rPh>
    <phoneticPr fontId="2"/>
  </si>
  <si>
    <t>⑤</t>
    <phoneticPr fontId="2"/>
  </si>
  <si>
    <t>⑥</t>
    <phoneticPr fontId="2"/>
  </si>
  <si>
    <t>⑦</t>
    <phoneticPr fontId="2"/>
  </si>
  <si>
    <t>パート及びアルバイトにあっては、（１）の要件に当てはまる労働者</t>
    <rPh sb="3" eb="4">
      <t>オヨ</t>
    </rPh>
    <rPh sb="20" eb="22">
      <t>ヨウケン</t>
    </rPh>
    <rPh sb="23" eb="24">
      <t>ア</t>
    </rPh>
    <rPh sb="28" eb="31">
      <t>ロウドウシャ</t>
    </rPh>
    <phoneticPr fontId="2"/>
  </si>
  <si>
    <t>◎</t>
    <phoneticPr fontId="2"/>
  </si>
  <si>
    <t>様式１－１～５又は様式－１８－１～２については、PDFデータとは別にエクセルデータを提出してください。</t>
    <rPh sb="7" eb="8">
      <t>マタ</t>
    </rPh>
    <rPh sb="9" eb="11">
      <t>ヨウシキ</t>
    </rPh>
    <rPh sb="32" eb="33">
      <t>ベツ</t>
    </rPh>
    <rPh sb="42" eb="44">
      <t>テイシュツ</t>
    </rPh>
    <phoneticPr fontId="2"/>
  </si>
  <si>
    <t>令和</t>
    <rPh sb="0" eb="2">
      <t>レイワ</t>
    </rPh>
    <phoneticPr fontId="2"/>
  </si>
  <si>
    <t>元</t>
    <rPh sb="0" eb="1">
      <t>ガン</t>
    </rPh>
    <phoneticPr fontId="2"/>
  </si>
  <si>
    <t>(様式－１６)</t>
    <rPh sb="1" eb="3">
      <t>ヨウシキ</t>
    </rPh>
    <phoneticPr fontId="2"/>
  </si>
  <si>
    <t>平成</t>
  </si>
  <si>
    <t>　　　　　雇用状況
 障害の種類　　　　　　　　　</t>
    <rPh sb="5" eb="7">
      <t>コヨウ</t>
    </rPh>
    <rPh sb="7" eb="9">
      <t>ジョウキョウ</t>
    </rPh>
    <rPh sb="12" eb="14">
      <t>ショウガイ</t>
    </rPh>
    <rPh sb="15" eb="17">
      <t>シュルイ</t>
    </rPh>
    <phoneticPr fontId="2"/>
  </si>
  <si>
    <t>　　　　　雇用状況
 障害の種類　　　　　　　　　　　　　</t>
    <phoneticPr fontId="2"/>
  </si>
  <si>
    <t>　　　　　雇用状況
 障害の種類　　　　　</t>
    <phoneticPr fontId="2"/>
  </si>
  <si>
    <t>　　　　　雇用状況
 障害の種類　　　　　　　　　</t>
    <phoneticPr fontId="2"/>
  </si>
  <si>
    <t>　　　　　雇用状況
 障害の種類　　　　　　　　　　</t>
    <phoneticPr fontId="2"/>
  </si>
  <si>
    <t xml:space="preserve"> 市内業者とは、市内に本社、営業所（代理店を含む。）、工場を有する企業とします。</t>
    <phoneticPr fontId="2"/>
  </si>
  <si>
    <r>
      <t>提出は</t>
    </r>
    <r>
      <rPr>
        <b/>
        <sz val="8"/>
        <rFont val="ＭＳ 明朝"/>
        <family val="1"/>
        <charset val="128"/>
      </rPr>
      <t>A４版1枚以内</t>
    </r>
    <r>
      <rPr>
        <sz val="8"/>
        <rFont val="ＭＳ 明朝"/>
        <family val="1"/>
        <charset val="128"/>
      </rPr>
      <t>（工程表は除く。）とし、記述文字のサイズは１１ｐｔとします。</t>
    </r>
    <r>
      <rPr>
        <b/>
        <sz val="8"/>
        <rFont val="ＭＳ 明朝"/>
        <family val="1"/>
        <charset val="128"/>
      </rPr>
      <t>2枚目以降の超過書類は評価対象外</t>
    </r>
    <r>
      <rPr>
        <sz val="8"/>
        <rFont val="ＭＳ 明朝"/>
        <family val="1"/>
        <charset val="128"/>
      </rPr>
      <t>とします。</t>
    </r>
    <rPh sb="0" eb="2">
      <t>テイシュツ</t>
    </rPh>
    <rPh sb="5" eb="6">
      <t>バン</t>
    </rPh>
    <rPh sb="7" eb="8">
      <t>マイ</t>
    </rPh>
    <rPh sb="8" eb="10">
      <t>イナイ</t>
    </rPh>
    <rPh sb="11" eb="14">
      <t>コウテイヒョウ</t>
    </rPh>
    <rPh sb="15" eb="16">
      <t>ノゾ</t>
    </rPh>
    <rPh sb="41" eb="45">
      <t>マイメイコウ</t>
    </rPh>
    <rPh sb="46" eb="48">
      <t>チョウカ</t>
    </rPh>
    <rPh sb="48" eb="50">
      <t>ショルイ</t>
    </rPh>
    <rPh sb="51" eb="53">
      <t>ヒョウカ</t>
    </rPh>
    <rPh sb="53" eb="55">
      <t>タイショウ</t>
    </rPh>
    <rPh sb="55" eb="56">
      <t>ガイ</t>
    </rPh>
    <phoneticPr fontId="2"/>
  </si>
  <si>
    <t>下請負人を使用しない
（自社施工）</t>
    <rPh sb="0" eb="1">
      <t>シタ</t>
    </rPh>
    <rPh sb="1" eb="3">
      <t>ウケオイ</t>
    </rPh>
    <rPh sb="3" eb="4">
      <t>ニン</t>
    </rPh>
    <rPh sb="5" eb="7">
      <t>シヨウ</t>
    </rPh>
    <rPh sb="12" eb="16">
      <t>ジシャセコウ</t>
    </rPh>
    <phoneticPr fontId="2"/>
  </si>
  <si>
    <t>ＩＳＯ認証(エコアクション２１を含む。)
の取得の有無</t>
    <rPh sb="3" eb="5">
      <t>ニンショウ</t>
    </rPh>
    <rPh sb="16" eb="17">
      <t>フク</t>
    </rPh>
    <rPh sb="22" eb="24">
      <t>シュトク</t>
    </rPh>
    <rPh sb="25" eb="27">
      <t>ウム</t>
    </rPh>
    <phoneticPr fontId="2"/>
  </si>
  <si>
    <t>週休２日確保・建設機械保有・
ＣＣＵＳ登録状況</t>
    <phoneticPr fontId="2"/>
  </si>
  <si>
    <t>(様式－１３)</t>
    <rPh sb="1" eb="3">
      <t>ヨウシキ</t>
    </rPh>
    <phoneticPr fontId="2"/>
  </si>
  <si>
    <t>(様式－１５)</t>
    <rPh sb="1" eb="3">
      <t>ヨウシキ</t>
    </rPh>
    <phoneticPr fontId="2"/>
  </si>
  <si>
    <t>(様式－１７－２)</t>
    <rPh sb="1" eb="3">
      <t>ヨウシキ</t>
    </rPh>
    <phoneticPr fontId="2"/>
  </si>
  <si>
    <t>(様式－１７－１)</t>
    <rPh sb="1" eb="3">
      <t>ヨウシキ</t>
    </rPh>
    <phoneticPr fontId="2"/>
  </si>
  <si>
    <r>
      <t>提出は「施工計画の適切性」全体（必須評価項目と選択評価項目を合わせて）で</t>
    </r>
    <r>
      <rPr>
        <b/>
        <sz val="8"/>
        <rFont val="ＭＳ 明朝"/>
        <family val="1"/>
        <charset val="128"/>
      </rPr>
      <t>Ａ４版３枚以内</t>
    </r>
    <r>
      <rPr>
        <sz val="8"/>
        <rFont val="ＭＳ 明朝"/>
        <family val="1"/>
        <charset val="128"/>
      </rPr>
      <t>（参考資料及び写真等含む。）とし、記述文字のサイズは１１ｐｔとします。</t>
    </r>
    <r>
      <rPr>
        <b/>
        <sz val="8"/>
        <rFont val="ＭＳ 明朝"/>
        <family val="1"/>
        <charset val="128"/>
      </rPr>
      <t>４枚目以降の超過書類は評価対象外</t>
    </r>
    <r>
      <rPr>
        <sz val="8"/>
        <rFont val="ＭＳ 明朝"/>
        <family val="1"/>
        <charset val="128"/>
      </rPr>
      <t>とします。</t>
    </r>
    <rPh sb="0" eb="2">
      <t>テイシュツ</t>
    </rPh>
    <rPh sb="38" eb="39">
      <t>バン</t>
    </rPh>
    <rPh sb="40" eb="41">
      <t>マイ</t>
    </rPh>
    <rPh sb="41" eb="43">
      <t>イナイ</t>
    </rPh>
    <rPh sb="44" eb="46">
      <t>サンコウ</t>
    </rPh>
    <rPh sb="46" eb="48">
      <t>シリョウ</t>
    </rPh>
    <rPh sb="48" eb="49">
      <t>オヨ</t>
    </rPh>
    <rPh sb="50" eb="52">
      <t>シャシン</t>
    </rPh>
    <rPh sb="52" eb="53">
      <t>トウ</t>
    </rPh>
    <rPh sb="53" eb="54">
      <t>フク</t>
    </rPh>
    <rPh sb="60" eb="62">
      <t>キジュツ</t>
    </rPh>
    <rPh sb="62" eb="64">
      <t>モジ</t>
    </rPh>
    <rPh sb="79" eb="83">
      <t>マイメイコウ</t>
    </rPh>
    <rPh sb="84" eb="86">
      <t>チョウカ</t>
    </rPh>
    <rPh sb="86" eb="88">
      <t>ショルイ</t>
    </rPh>
    <rPh sb="89" eb="91">
      <t>ヒョウカ</t>
    </rPh>
    <rPh sb="91" eb="93">
      <t>タイショウ</t>
    </rPh>
    <rPh sb="93" eb="94">
      <t>ガイ</t>
    </rPh>
    <phoneticPr fontId="2"/>
  </si>
  <si>
    <r>
      <t>提出は「施工計画の適切性」全体（必須評価項目と選択評価項目を合わせて）で</t>
    </r>
    <r>
      <rPr>
        <b/>
        <sz val="8"/>
        <rFont val="ＭＳ 明朝"/>
        <family val="1"/>
        <charset val="128"/>
      </rPr>
      <t>Ａ４版３枚以内</t>
    </r>
    <r>
      <rPr>
        <sz val="8"/>
        <rFont val="ＭＳ 明朝"/>
        <family val="1"/>
        <charset val="128"/>
      </rPr>
      <t>（参考資料及び写真等含む。）とし、記述文字のサイズは１１ｐｔとします。</t>
    </r>
    <r>
      <rPr>
        <b/>
        <sz val="8"/>
        <rFont val="ＭＳ 明朝"/>
        <family val="1"/>
        <charset val="128"/>
      </rPr>
      <t>４枚目以降の超過書類は評価対象外</t>
    </r>
    <r>
      <rPr>
        <sz val="8"/>
        <rFont val="ＭＳ 明朝"/>
        <family val="1"/>
        <charset val="128"/>
      </rPr>
      <t>とします。</t>
    </r>
    <rPh sb="0" eb="2">
      <t>テイシュツ</t>
    </rPh>
    <rPh sb="4" eb="6">
      <t>セコウ</t>
    </rPh>
    <rPh sb="6" eb="8">
      <t>ケイカク</t>
    </rPh>
    <rPh sb="9" eb="12">
      <t>テキセツセイ</t>
    </rPh>
    <rPh sb="13" eb="15">
      <t>ゼンタイ</t>
    </rPh>
    <rPh sb="16" eb="18">
      <t>ヒッス</t>
    </rPh>
    <rPh sb="18" eb="20">
      <t>ヒョウカ</t>
    </rPh>
    <rPh sb="20" eb="22">
      <t>コウモク</t>
    </rPh>
    <rPh sb="23" eb="25">
      <t>センタク</t>
    </rPh>
    <rPh sb="25" eb="27">
      <t>ヒョウカ</t>
    </rPh>
    <rPh sb="27" eb="29">
      <t>コウモク</t>
    </rPh>
    <rPh sb="30" eb="31">
      <t>ア</t>
    </rPh>
    <rPh sb="38" eb="39">
      <t>バン</t>
    </rPh>
    <rPh sb="40" eb="41">
      <t>マイ</t>
    </rPh>
    <rPh sb="41" eb="43">
      <t>イナイ</t>
    </rPh>
    <rPh sb="44" eb="46">
      <t>サンコウ</t>
    </rPh>
    <rPh sb="46" eb="48">
      <t>シリョウ</t>
    </rPh>
    <rPh sb="48" eb="49">
      <t>オヨ</t>
    </rPh>
    <rPh sb="50" eb="52">
      <t>シャシン</t>
    </rPh>
    <rPh sb="52" eb="53">
      <t>トウ</t>
    </rPh>
    <rPh sb="53" eb="54">
      <t>フク</t>
    </rPh>
    <rPh sb="60" eb="62">
      <t>キジュツ</t>
    </rPh>
    <rPh sb="62" eb="64">
      <t>モジ</t>
    </rPh>
    <rPh sb="79" eb="83">
      <t>マイメイコウ</t>
    </rPh>
    <rPh sb="84" eb="86">
      <t>チョウカ</t>
    </rPh>
    <rPh sb="86" eb="88">
      <t>ショルイ</t>
    </rPh>
    <rPh sb="89" eb="91">
      <t>ヒョウカ</t>
    </rPh>
    <rPh sb="91" eb="93">
      <t>タイショウ</t>
    </rPh>
    <rPh sb="93" eb="94">
      <t>ガイ</t>
    </rPh>
    <phoneticPr fontId="2"/>
  </si>
  <si>
    <t>下請負人とは、建設工事の完成を目的とし作業に従事する者をいいます。
（交通誘導員は含みません。）</t>
    <phoneticPr fontId="2"/>
  </si>
  <si>
    <t>市内に本店を有する
企業から選定しない</t>
    <rPh sb="0" eb="2">
      <t>シナイ</t>
    </rPh>
    <rPh sb="3" eb="5">
      <t>ホンテン</t>
    </rPh>
    <rPh sb="6" eb="7">
      <t>ユウ</t>
    </rPh>
    <rPh sb="10" eb="12">
      <t>キギョウ</t>
    </rPh>
    <rPh sb="14" eb="16">
      <t>センテイ</t>
    </rPh>
    <phoneticPr fontId="2"/>
  </si>
  <si>
    <t>下請負人の市内企業からの選定の有無</t>
    <rPh sb="0" eb="1">
      <t>シタ</t>
    </rPh>
    <rPh sb="1" eb="3">
      <t>ウケオイ</t>
    </rPh>
    <rPh sb="3" eb="4">
      <t>ニン</t>
    </rPh>
    <rPh sb="5" eb="7">
      <t>シナイ</t>
    </rPh>
    <rPh sb="7" eb="9">
      <t>キギョウ</t>
    </rPh>
    <rPh sb="12" eb="14">
      <t>センテイ</t>
    </rPh>
    <rPh sb="15" eb="17">
      <t>ウム</t>
    </rPh>
    <phoneticPr fontId="2"/>
  </si>
  <si>
    <t>提出：○</t>
    <rPh sb="0" eb="2">
      <t>テイシュツ</t>
    </rPh>
    <phoneticPr fontId="2"/>
  </si>
  <si>
    <t>※現地条件にあった適切な施工計画等を記載し、様式―１７－１に提案した内容との整合を図ってください。(入力時にこの文章は削除してください。)</t>
    <phoneticPr fontId="2"/>
  </si>
  <si>
    <t>市内に本店を有する
企業から選定する</t>
    <rPh sb="0" eb="2">
      <t>シナイ</t>
    </rPh>
    <rPh sb="3" eb="5">
      <t>ホンテン</t>
    </rPh>
    <rPh sb="6" eb="7">
      <t>ユウ</t>
    </rPh>
    <rPh sb="10" eb="12">
      <t>キギョウ</t>
    </rPh>
    <rPh sb="14" eb="16">
      <t>センテイ</t>
    </rPh>
    <phoneticPr fontId="2"/>
  </si>
  <si>
    <t>※５）</t>
  </si>
  <si>
    <t>１次下請け企業が複数ある場合、そのうち１者でも市内に本店を有する企業があれば評価基準を満たします。</t>
    <rPh sb="1" eb="2">
      <t>ジ</t>
    </rPh>
    <rPh sb="2" eb="4">
      <t>シタウ</t>
    </rPh>
    <rPh sb="5" eb="7">
      <t>キギョウ</t>
    </rPh>
    <rPh sb="8" eb="10">
      <t>フクスウ</t>
    </rPh>
    <rPh sb="12" eb="14">
      <t>バアイ</t>
    </rPh>
    <rPh sb="20" eb="21">
      <t>シャ</t>
    </rPh>
    <rPh sb="23" eb="25">
      <t>シナイ</t>
    </rPh>
    <rPh sb="26" eb="28">
      <t>ホンテン</t>
    </rPh>
    <rPh sb="29" eb="30">
      <t>ユウ</t>
    </rPh>
    <rPh sb="32" eb="34">
      <t>キギョウ</t>
    </rPh>
    <rPh sb="38" eb="40">
      <t>ヒョウカ</t>
    </rPh>
    <rPh sb="40" eb="42">
      <t>キジュン</t>
    </rPh>
    <rPh sb="43" eb="44">
      <t>ミ</t>
    </rPh>
    <phoneticPr fontId="2"/>
  </si>
  <si>
    <t>次世代育成支援対策推進法第１２条第１項若しくは第４項の届け出又は次世代法・女性活躍推進法一体型の届け出をした場合は、届け出の写しおよび行動計画書の写しを添付してください。
なお、有効期間は技術資料の提出締め切り日を基準とするのでご注意ください。</t>
    <phoneticPr fontId="2"/>
  </si>
  <si>
    <t>1週間の所定労働時間が２０時間以上で、１年を超えて雇用される見込みがある、又は１年を超えて雇用されている労働者</t>
    <rPh sb="1" eb="3">
      <t>シュウカン</t>
    </rPh>
    <rPh sb="4" eb="10">
      <t>ショテイロウドウジカン</t>
    </rPh>
    <rPh sb="13" eb="17">
      <t>ジカンイジョウ</t>
    </rPh>
    <rPh sb="20" eb="21">
      <t>ネン</t>
    </rPh>
    <rPh sb="22" eb="23">
      <t>コ</t>
    </rPh>
    <rPh sb="25" eb="27">
      <t>コヨウ</t>
    </rPh>
    <rPh sb="30" eb="32">
      <t>ミコ</t>
    </rPh>
    <rPh sb="37" eb="38">
      <t>マタ</t>
    </rPh>
    <rPh sb="40" eb="41">
      <t>ネン</t>
    </rPh>
    <rPh sb="42" eb="43">
      <t>コ</t>
    </rPh>
    <rPh sb="45" eb="47">
      <t>コヨウ</t>
    </rPh>
    <rPh sb="52" eb="55">
      <t>ロウドウシャ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</si>
</sst>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0.0_ "/>
    <numFmt numFmtId="177" formatCode="0.0_);[Red]\(0.0\)"/>
    <numFmt numFmtId="178" formatCode="0_);[Red]\(0\)"/>
    <numFmt numFmtId="179" formatCode="&quot;配点&quot;#.0&quot;点&quot;"/>
    <numFmt numFmtId="180" formatCode="#0.0&quot;点&quot;"/>
    <numFmt numFmtId="181" formatCode="&quot;配点&quot;#0.0&quot;点&quot;"/>
    <numFmt numFmtId="182" formatCode="General&quot;年度&quot;"/>
    <numFmt numFmtId="183" formatCode="\(0.0\)"/>
    <numFmt numFmtId="184" formatCode="&quot;上限(&quot;#0.0&quot;)点&quot;"/>
  </numFmts>
  <fonts count="7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2"/>
      <name val="ＭＳ ゴシック"/>
      <family val="3"/>
      <charset val="128"/>
    </font>
    <font>
      <b/>
      <sz val="12"/>
      <name val="ＭＳ ゴシック"/>
      <family val="3"/>
      <charset val="128"/>
    </font>
    <font>
      <sz val="8"/>
      <name val="ＭＳ ゴシック"/>
      <family val="3"/>
      <charset val="128"/>
    </font>
    <font>
      <sz val="11"/>
      <color indexed="8"/>
      <name val="ＭＳ Ｐゴシック"/>
      <family val="3"/>
      <charset val="128"/>
    </font>
    <font>
      <sz val="6"/>
      <name val="ＭＳ ゴシック"/>
      <family val="3"/>
      <charset val="128"/>
    </font>
    <font>
      <sz val="12"/>
      <name val="ＭＳ 明朝"/>
      <family val="1"/>
      <charset val="128"/>
    </font>
    <font>
      <sz val="11"/>
      <name val="ＭＳ 明朝"/>
      <family val="1"/>
      <charset val="128"/>
    </font>
    <font>
      <sz val="9"/>
      <name val="HG丸ｺﾞｼｯｸM-PRO"/>
      <family val="3"/>
      <charset val="128"/>
    </font>
    <font>
      <sz val="9"/>
      <color indexed="81"/>
      <name val="ＭＳ Ｐゴシック"/>
      <family val="3"/>
      <charset val="128"/>
    </font>
    <font>
      <b/>
      <sz val="9"/>
      <name val="HG丸ｺﾞｼｯｸM-PRO"/>
      <family val="3"/>
      <charset val="128"/>
    </font>
    <font>
      <sz val="9"/>
      <name val="ＭＳ Ｐゴシック"/>
      <family val="3"/>
      <charset val="128"/>
    </font>
    <font>
      <sz val="16"/>
      <name val="ＭＳ 明朝"/>
      <family val="1"/>
      <charset val="128"/>
    </font>
    <font>
      <sz val="8"/>
      <name val="ＭＳ 明朝"/>
      <family val="1"/>
      <charset val="128"/>
    </font>
    <font>
      <b/>
      <sz val="8"/>
      <name val="ＭＳ 明朝"/>
      <family val="1"/>
      <charset val="128"/>
    </font>
    <font>
      <sz val="22"/>
      <name val="ＭＳ 明朝"/>
      <family val="1"/>
      <charset val="128"/>
    </font>
    <font>
      <sz val="10"/>
      <name val="ＭＳ 明朝"/>
      <family val="1"/>
      <charset val="128"/>
    </font>
    <font>
      <sz val="10.5"/>
      <name val="Century"/>
      <family val="1"/>
    </font>
    <font>
      <sz val="11"/>
      <name val="HGS創英角ｺﾞｼｯｸUB"/>
      <family val="3"/>
      <charset val="128"/>
    </font>
    <font>
      <sz val="10"/>
      <color indexed="8"/>
      <name val="HG丸ｺﾞｼｯｸM-PRO"/>
      <family val="3"/>
      <charset val="128"/>
    </font>
    <font>
      <sz val="12"/>
      <color indexed="10"/>
      <name val="HG丸ｺﾞｼｯｸM-PRO"/>
      <family val="3"/>
      <charset val="128"/>
    </font>
    <font>
      <sz val="12"/>
      <color indexed="8"/>
      <name val="ＭＳ ゴシック"/>
      <family val="3"/>
      <charset val="128"/>
    </font>
    <font>
      <sz val="12"/>
      <color indexed="10"/>
      <name val="ＭＳ ゴシック"/>
      <family val="3"/>
      <charset val="128"/>
    </font>
    <font>
      <b/>
      <sz val="12"/>
      <color indexed="8"/>
      <name val="ＭＳ ゴシック"/>
      <family val="3"/>
      <charset val="128"/>
    </font>
    <font>
      <sz val="16"/>
      <color indexed="8"/>
      <name val="ＭＳ ゴシック"/>
      <family val="3"/>
      <charset val="128"/>
    </font>
    <font>
      <sz val="16"/>
      <color indexed="8"/>
      <name val="ＭＳ Ｐゴシック"/>
      <family val="3"/>
      <charset val="128"/>
    </font>
    <font>
      <sz val="12"/>
      <color indexed="8"/>
      <name val="ＭＳ Ｐゴシック"/>
      <family val="3"/>
      <charset val="128"/>
    </font>
    <font>
      <b/>
      <sz val="12"/>
      <color indexed="8"/>
      <name val="ＭＳ Ｐゴシック"/>
      <family val="3"/>
      <charset val="128"/>
    </font>
    <font>
      <b/>
      <sz val="12"/>
      <name val="ＭＳ Ｐゴシック"/>
      <family val="3"/>
      <charset val="128"/>
    </font>
    <font>
      <sz val="6"/>
      <name val="ＭＳ 明朝"/>
      <family val="1"/>
      <charset val="128"/>
    </font>
    <font>
      <sz val="12"/>
      <color indexed="30"/>
      <name val="ＭＳ ゴシック"/>
      <family val="3"/>
      <charset val="128"/>
    </font>
    <font>
      <sz val="9"/>
      <name val="ＭＳ 明朝"/>
      <family val="1"/>
      <charset val="128"/>
    </font>
    <font>
      <sz val="12"/>
      <color indexed="8"/>
      <name val="HG丸ｺﾞｼｯｸM-PRO"/>
      <family val="3"/>
      <charset val="128"/>
    </font>
    <font>
      <sz val="20"/>
      <color indexed="8"/>
      <name val="ＭＳ Ｐゴシック"/>
      <family val="3"/>
      <charset val="128"/>
    </font>
    <font>
      <u/>
      <sz val="11"/>
      <color indexed="8"/>
      <name val="ＭＳ 明朝"/>
      <family val="1"/>
      <charset val="128"/>
    </font>
    <font>
      <sz val="11"/>
      <color indexed="8"/>
      <name val="ＭＳ 明朝"/>
      <family val="1"/>
      <charset val="128"/>
    </font>
    <font>
      <sz val="10"/>
      <name val="ＭＳ Ｐ明朝"/>
      <family val="1"/>
      <charset val="128"/>
    </font>
    <font>
      <b/>
      <u/>
      <sz val="10"/>
      <name val="ＭＳ Ｐ明朝"/>
      <family val="1"/>
      <charset val="128"/>
    </font>
    <font>
      <vertAlign val="superscript"/>
      <sz val="10"/>
      <name val="ＭＳ Ｐ明朝"/>
      <family val="1"/>
      <charset val="128"/>
    </font>
    <font>
      <sz val="14"/>
      <color indexed="8"/>
      <name val="HGS創英角ｺﾞｼｯｸUB"/>
      <family val="3"/>
      <charset val="128"/>
    </font>
    <font>
      <sz val="9"/>
      <name val="ＭＳ Ｐ明朝"/>
      <family val="1"/>
      <charset val="128"/>
    </font>
    <font>
      <sz val="11"/>
      <color indexed="8"/>
      <name val="ＭＳ ゴシック"/>
      <family val="3"/>
      <charset val="128"/>
    </font>
    <font>
      <sz val="6"/>
      <color indexed="8"/>
      <name val="ＭＳ ゴシック"/>
      <family val="3"/>
      <charset val="128"/>
    </font>
    <font>
      <i/>
      <sz val="14"/>
      <name val="ＭＳ Ｐゴシック"/>
      <family val="3"/>
      <charset val="128"/>
    </font>
    <font>
      <sz val="8"/>
      <color indexed="8"/>
      <name val="ＭＳ ゴシック"/>
      <family val="3"/>
      <charset val="128"/>
    </font>
    <font>
      <sz val="10"/>
      <name val="ＭＳ ゴシック"/>
      <family val="3"/>
      <charset val="128"/>
    </font>
    <font>
      <sz val="11"/>
      <color theme="1"/>
      <name val="ＭＳ Ｐゴシック"/>
      <family val="3"/>
      <charset val="128"/>
      <scheme val="minor"/>
    </font>
    <font>
      <b/>
      <sz val="12"/>
      <color theme="10"/>
      <name val="ＭＳ Ｐゴシック"/>
      <family val="3"/>
      <charset val="128"/>
    </font>
    <font>
      <sz val="11"/>
      <color theme="0" tint="-0.14999847407452621"/>
      <name val="ＭＳ 明朝"/>
      <family val="1"/>
      <charset val="128"/>
    </font>
    <font>
      <b/>
      <sz val="11"/>
      <color rgb="FFFF0000"/>
      <name val="HG丸ｺﾞｼｯｸM-PRO"/>
      <family val="3"/>
      <charset val="128"/>
    </font>
    <font>
      <b/>
      <sz val="9"/>
      <color rgb="FFFF0000"/>
      <name val="HG丸ｺﾞｼｯｸM-PRO"/>
      <family val="3"/>
      <charset val="128"/>
    </font>
    <font>
      <sz val="11"/>
      <color rgb="FFFF0000"/>
      <name val="ＭＳ 明朝"/>
      <family val="1"/>
      <charset val="128"/>
    </font>
    <font>
      <sz val="11"/>
      <color rgb="FFFF0000"/>
      <name val="HGS創英角ﾎﾟｯﾌﾟ体"/>
      <family val="3"/>
      <charset val="128"/>
    </font>
    <font>
      <sz val="11"/>
      <color rgb="FFFF0000"/>
      <name val="HG創英角ﾎﾟｯﾌﾟ体"/>
      <family val="3"/>
      <charset val="128"/>
    </font>
    <font>
      <sz val="8"/>
      <color rgb="FFFF0000"/>
      <name val="HGS創英角ﾎﾟｯﾌﾟ体"/>
      <family val="3"/>
      <charset val="128"/>
    </font>
    <font>
      <sz val="6"/>
      <color rgb="FFFF0000"/>
      <name val="ＭＳ 明朝"/>
      <family val="1"/>
      <charset val="128"/>
    </font>
    <font>
      <sz val="9"/>
      <color rgb="FFFF0000"/>
      <name val="HG創英角ﾎﾟｯﾌﾟ体"/>
      <family val="3"/>
      <charset val="128"/>
    </font>
    <font>
      <sz val="11"/>
      <color theme="0" tint="-0.34998626667073579"/>
      <name val="ＭＳ 明朝"/>
      <family val="1"/>
      <charset val="128"/>
    </font>
    <font>
      <sz val="8"/>
      <color rgb="FFFF0000"/>
      <name val="ＭＳ 明朝"/>
      <family val="1"/>
      <charset val="128"/>
    </font>
    <font>
      <sz val="14"/>
      <color rgb="FFFF0000"/>
      <name val="HGS創英角ｺﾞｼｯｸUB"/>
      <family val="3"/>
      <charset val="128"/>
    </font>
    <font>
      <sz val="11"/>
      <color theme="1"/>
      <name val="ＭＳ 明朝"/>
      <family val="1"/>
      <charset val="128"/>
    </font>
    <font>
      <sz val="16"/>
      <color rgb="FFFF0000"/>
      <name val="ＭＳ 明朝"/>
      <family val="1"/>
      <charset val="128"/>
    </font>
    <font>
      <sz val="11"/>
      <color theme="1"/>
      <name val="ＭＳ ゴシック"/>
      <family val="3"/>
      <charset val="128"/>
    </font>
    <font>
      <sz val="11"/>
      <color theme="0"/>
      <name val="ＭＳ 明朝"/>
      <family val="1"/>
      <charset val="128"/>
    </font>
    <font>
      <sz val="11"/>
      <name val="HGS創英角ﾎﾟｯﾌﾟ体"/>
      <family val="3"/>
      <charset val="128"/>
    </font>
    <font>
      <sz val="8"/>
      <name val="HGS創英角ﾎﾟｯﾌﾟ体"/>
      <family val="3"/>
      <charset val="128"/>
    </font>
    <font>
      <sz val="11"/>
      <color theme="0"/>
      <name val="ＭＳ ゴシック"/>
      <family val="3"/>
      <charset val="128"/>
    </font>
  </fonts>
  <fills count="13">
    <fill>
      <patternFill patternType="none"/>
    </fill>
    <fill>
      <patternFill patternType="gray125"/>
    </fill>
    <fill>
      <patternFill patternType="solid">
        <fgColor indexed="5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1" tint="0.499984740745262"/>
        <bgColor indexed="64"/>
      </patternFill>
    </fill>
  </fills>
  <borders count="149">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diagonalUp="1">
      <left style="thin">
        <color indexed="64"/>
      </left>
      <right/>
      <top/>
      <bottom/>
      <diagonal style="thin">
        <color indexed="64"/>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hair">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bottom style="hair">
        <color indexed="64"/>
      </bottom>
      <diagonal style="thin">
        <color indexed="64"/>
      </diagonal>
    </border>
  </borders>
  <cellStyleXfs count="7">
    <xf numFmtId="0" fontId="0" fillId="0" borderId="0">
      <alignment vertical="center"/>
    </xf>
    <xf numFmtId="9" fontId="8" fillId="0" borderId="0" applyFont="0" applyFill="0" applyBorder="0" applyAlignment="0" applyProtection="0">
      <alignment vertical="center"/>
    </xf>
    <xf numFmtId="0" fontId="51" fillId="0" borderId="0" applyNumberFormat="0" applyFill="0" applyBorder="0" applyAlignment="0" applyProtection="0">
      <alignment vertical="center"/>
    </xf>
    <xf numFmtId="38" fontId="50" fillId="0" borderId="0" applyFont="0" applyFill="0" applyBorder="0" applyAlignment="0" applyProtection="0">
      <alignment vertical="center"/>
    </xf>
    <xf numFmtId="38" fontId="8" fillId="0" borderId="0" applyFont="0" applyFill="0" applyBorder="0" applyAlignment="0" applyProtection="0">
      <alignment vertical="center"/>
    </xf>
    <xf numFmtId="0" fontId="50" fillId="0" borderId="0">
      <alignment vertical="center"/>
    </xf>
    <xf numFmtId="0" fontId="1" fillId="0" borderId="0">
      <alignment vertical="center"/>
    </xf>
  </cellStyleXfs>
  <cellXfs count="1217">
    <xf numFmtId="0" fontId="0" fillId="0" borderId="0" xfId="0">
      <alignment vertical="center"/>
    </xf>
    <xf numFmtId="0" fontId="3" fillId="0" borderId="0" xfId="0" applyFo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0" xfId="0" applyFont="1" applyBorder="1">
      <alignment vertical="center"/>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center" vertical="center"/>
    </xf>
    <xf numFmtId="0" fontId="5" fillId="0" borderId="4" xfId="0" applyFont="1" applyFill="1" applyBorder="1">
      <alignment vertical="center"/>
    </xf>
    <xf numFmtId="0" fontId="5" fillId="0" borderId="4" xfId="0" applyFont="1" applyFill="1" applyBorder="1" applyAlignment="1">
      <alignment vertical="center" wrapText="1"/>
    </xf>
    <xf numFmtId="0" fontId="5" fillId="0" borderId="5" xfId="0" applyFont="1" applyFill="1" applyBorder="1" applyAlignment="1">
      <alignment horizontal="left" vertical="center" wrapText="1" inden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indent="1"/>
    </xf>
    <xf numFmtId="0" fontId="5" fillId="0" borderId="9"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9" fillId="3" borderId="11" xfId="0" applyFont="1" applyFill="1" applyBorder="1" applyAlignment="1">
      <alignment horizontal="center" vertical="center"/>
    </xf>
    <xf numFmtId="0" fontId="9" fillId="3" borderId="11" xfId="0" applyFont="1" applyFill="1" applyBorder="1" applyAlignment="1">
      <alignment horizontal="center" vertical="center" wrapText="1"/>
    </xf>
    <xf numFmtId="0" fontId="3" fillId="3" borderId="11" xfId="0" applyFont="1" applyFill="1" applyBorder="1" applyAlignment="1">
      <alignment horizontal="center" vertical="center"/>
    </xf>
    <xf numFmtId="0" fontId="11" fillId="0" borderId="0" xfId="0" applyFont="1">
      <alignment vertical="center"/>
    </xf>
    <xf numFmtId="0" fontId="11" fillId="0" borderId="0" xfId="5" applyFont="1" applyFill="1" applyAlignment="1" applyProtection="1">
      <alignment vertical="center"/>
    </xf>
    <xf numFmtId="0" fontId="11" fillId="0" borderId="0" xfId="0" applyFont="1" applyBorder="1">
      <alignment vertical="center"/>
    </xf>
    <xf numFmtId="0" fontId="11" fillId="0" borderId="0" xfId="5" applyFont="1" applyFill="1" applyAlignment="1" applyProtection="1">
      <alignment horizontal="left" vertical="center"/>
    </xf>
    <xf numFmtId="0" fontId="11" fillId="4" borderId="0" xfId="5" applyFont="1" applyFill="1" applyAlignment="1" applyProtection="1">
      <alignment vertical="center"/>
    </xf>
    <xf numFmtId="0" fontId="11" fillId="4" borderId="0" xfId="0" applyFont="1" applyFill="1">
      <alignment vertical="center"/>
    </xf>
    <xf numFmtId="9" fontId="52" fillId="0" borderId="0" xfId="1" applyFont="1" applyFill="1" applyAlignment="1" applyProtection="1">
      <alignment horizontal="center" vertical="center"/>
    </xf>
    <xf numFmtId="9" fontId="52" fillId="0" borderId="0" xfId="1" applyFont="1" applyFill="1" applyAlignment="1" applyProtection="1">
      <alignment vertical="center"/>
    </xf>
    <xf numFmtId="0" fontId="12" fillId="0" borderId="0" xfId="5" applyFont="1" applyFill="1" applyProtection="1">
      <alignment vertical="center"/>
    </xf>
    <xf numFmtId="0" fontId="14" fillId="0" borderId="0" xfId="5" applyFont="1" applyFill="1" applyAlignment="1" applyProtection="1">
      <alignment horizontal="center" vertical="center"/>
    </xf>
    <xf numFmtId="0" fontId="10" fillId="4" borderId="0" xfId="5" applyFont="1" applyFill="1" applyAlignment="1" applyProtection="1">
      <alignment vertical="center" wrapText="1"/>
    </xf>
    <xf numFmtId="0" fontId="10" fillId="4" borderId="0" xfId="5" applyFont="1" applyFill="1" applyAlignment="1" applyProtection="1">
      <alignment horizontal="left" vertical="center" wrapText="1"/>
    </xf>
    <xf numFmtId="0" fontId="15" fillId="0" borderId="0" xfId="5" applyFont="1" applyFill="1" applyBorder="1" applyAlignment="1" applyProtection="1">
      <alignment horizontal="center" vertical="center" wrapText="1"/>
    </xf>
    <xf numFmtId="0" fontId="11" fillId="0" borderId="0" xfId="0" applyFont="1" applyBorder="1" applyAlignment="1">
      <alignment horizontal="center" vertical="center"/>
    </xf>
    <xf numFmtId="0" fontId="53" fillId="0" borderId="0" xfId="5" applyFont="1" applyFill="1" applyAlignment="1" applyProtection="1">
      <alignment vertical="center"/>
    </xf>
    <xf numFmtId="0" fontId="54" fillId="0" borderId="0" xfId="5" applyFont="1" applyFill="1" applyAlignment="1" applyProtection="1">
      <alignment horizontal="left" vertical="center" indent="1"/>
    </xf>
    <xf numFmtId="0" fontId="11" fillId="0" borderId="0" xfId="5" applyFont="1" applyFill="1" applyAlignment="1" applyProtection="1">
      <alignment vertical="center" shrinkToFit="1"/>
    </xf>
    <xf numFmtId="0" fontId="11" fillId="0" borderId="0" xfId="0" applyFont="1" applyAlignment="1">
      <alignment horizontal="right" vertical="center"/>
    </xf>
    <xf numFmtId="0" fontId="17" fillId="0" borderId="0" xfId="0" applyFont="1" applyAlignment="1">
      <alignment vertical="center" wrapText="1"/>
    </xf>
    <xf numFmtId="0" fontId="11" fillId="0" borderId="0" xfId="0" applyFont="1" applyBorder="1" applyAlignment="1">
      <alignment horizontal="center" vertical="top"/>
    </xf>
    <xf numFmtId="0" fontId="11" fillId="0" borderId="0" xfId="5" applyFont="1" applyFill="1" applyBorder="1" applyAlignment="1" applyProtection="1">
      <alignment horizontal="center" vertical="center"/>
    </xf>
    <xf numFmtId="0" fontId="11" fillId="0" borderId="0" xfId="0" applyFont="1" applyProtection="1">
      <alignment vertical="center"/>
    </xf>
    <xf numFmtId="0" fontId="11" fillId="5" borderId="0" xfId="0" applyFont="1" applyFill="1" applyProtection="1">
      <alignment vertical="center"/>
    </xf>
    <xf numFmtId="0" fontId="11" fillId="6" borderId="0" xfId="0" applyFont="1" applyFill="1" applyAlignment="1" applyProtection="1">
      <alignment vertical="center"/>
    </xf>
    <xf numFmtId="0" fontId="11" fillId="0" borderId="0" xfId="0" applyFont="1" applyAlignment="1" applyProtection="1">
      <alignment vertical="center"/>
    </xf>
    <xf numFmtId="0" fontId="11" fillId="6" borderId="0" xfId="0" applyFont="1" applyFill="1" applyProtection="1">
      <alignment vertical="center"/>
    </xf>
    <xf numFmtId="0" fontId="3" fillId="0" borderId="0" xfId="0" applyFont="1" applyFill="1" applyBorder="1" applyAlignment="1" applyProtection="1">
      <alignment horizontal="left" vertical="center"/>
    </xf>
    <xf numFmtId="179" fontId="11" fillId="0" borderId="0" xfId="0" applyNumberFormat="1" applyFont="1" applyBorder="1" applyAlignment="1" applyProtection="1">
      <alignment horizontal="left" vertical="center"/>
    </xf>
    <xf numFmtId="0" fontId="11" fillId="0" borderId="0" xfId="0" applyFont="1" applyBorder="1" applyProtection="1">
      <alignment vertical="center"/>
    </xf>
    <xf numFmtId="0" fontId="11" fillId="0" borderId="0" xfId="5" applyFont="1" applyFill="1" applyBorder="1" applyAlignment="1" applyProtection="1">
      <alignment horizontal="left" vertical="center" shrinkToFit="1"/>
    </xf>
    <xf numFmtId="0" fontId="11" fillId="0" borderId="0" xfId="0" applyFont="1" applyFill="1" applyBorder="1" applyProtection="1">
      <alignment vertical="center"/>
    </xf>
    <xf numFmtId="0" fontId="11" fillId="0" borderId="0" xfId="5" applyFont="1" applyFill="1" applyBorder="1" applyAlignment="1" applyProtection="1">
      <alignment horizontal="left" vertical="center"/>
    </xf>
    <xf numFmtId="0" fontId="11" fillId="0" borderId="0" xfId="5" applyFont="1" applyFill="1" applyBorder="1" applyAlignment="1" applyProtection="1">
      <alignment vertical="center" shrinkToFit="1"/>
    </xf>
    <xf numFmtId="0" fontId="11" fillId="0" borderId="0" xfId="0" applyFont="1" applyBorder="1" applyAlignment="1" applyProtection="1">
      <alignment vertical="center"/>
    </xf>
    <xf numFmtId="0" fontId="55" fillId="0" borderId="0" xfId="0" applyFont="1" applyBorder="1" applyProtection="1">
      <alignment vertical="center"/>
    </xf>
    <xf numFmtId="0" fontId="11" fillId="0" borderId="0" xfId="0" applyFont="1" applyFill="1" applyBorder="1" applyAlignment="1" applyProtection="1">
      <alignment horizontal="left" vertical="center"/>
    </xf>
    <xf numFmtId="0" fontId="11" fillId="4" borderId="0" xfId="0" applyFont="1" applyFill="1" applyBorder="1" applyProtection="1">
      <alignment vertical="center"/>
    </xf>
    <xf numFmtId="0" fontId="11" fillId="0" borderId="0" xfId="0" applyFont="1" applyBorder="1" applyAlignment="1">
      <alignment horizontal="left" vertical="center"/>
    </xf>
    <xf numFmtId="0" fontId="11" fillId="0" borderId="0" xfId="0" applyFont="1" applyBorder="1" applyAlignment="1" applyProtection="1">
      <alignment horizontal="center" vertical="center"/>
    </xf>
    <xf numFmtId="179" fontId="11" fillId="0" borderId="0" xfId="0" applyNumberFormat="1" applyFont="1" applyBorder="1" applyAlignment="1" applyProtection="1">
      <alignment vertical="center"/>
    </xf>
    <xf numFmtId="179" fontId="11" fillId="4" borderId="0" xfId="0" applyNumberFormat="1" applyFont="1" applyFill="1" applyBorder="1" applyAlignment="1" applyProtection="1">
      <alignment vertical="center"/>
    </xf>
    <xf numFmtId="180" fontId="11" fillId="0" borderId="0" xfId="0" applyNumberFormat="1" applyFont="1" applyBorder="1" applyAlignment="1" applyProtection="1">
      <alignment vertical="center"/>
    </xf>
    <xf numFmtId="0" fontId="11" fillId="4" borderId="0" xfId="0" applyFont="1" applyFill="1" applyBorder="1" applyAlignment="1" applyProtection="1">
      <alignment vertical="center"/>
    </xf>
    <xf numFmtId="0" fontId="56" fillId="0" borderId="0" xfId="0" applyFont="1">
      <alignment vertical="center"/>
    </xf>
    <xf numFmtId="0" fontId="57" fillId="0" borderId="0" xfId="0" applyFont="1" applyBorder="1" applyAlignment="1" applyProtection="1">
      <alignment horizontal="left" vertical="center"/>
    </xf>
    <xf numFmtId="0" fontId="11" fillId="0" borderId="0" xfId="0" applyFont="1" applyAlignment="1" applyProtection="1">
      <alignment horizontal="center" vertical="center"/>
    </xf>
    <xf numFmtId="0" fontId="11" fillId="4" borderId="0" xfId="0" applyFont="1" applyFill="1" applyAlignment="1">
      <alignment horizontal="right" vertical="center"/>
    </xf>
    <xf numFmtId="0" fontId="11" fillId="4" borderId="0" xfId="0" applyFont="1" applyFill="1" applyBorder="1" applyAlignment="1">
      <alignment vertical="center" textRotation="255" wrapText="1"/>
    </xf>
    <xf numFmtId="0" fontId="11" fillId="4" borderId="0" xfId="0" applyFont="1" applyFill="1" applyBorder="1" applyAlignment="1">
      <alignment vertical="top" wrapText="1"/>
    </xf>
    <xf numFmtId="0" fontId="11" fillId="4" borderId="0" xfId="0" applyFont="1" applyFill="1" applyBorder="1" applyAlignment="1">
      <alignment horizontal="center" vertical="top"/>
    </xf>
    <xf numFmtId="0" fontId="17" fillId="4" borderId="0" xfId="0" applyFont="1" applyFill="1" applyAlignment="1">
      <alignment vertical="center" wrapText="1"/>
    </xf>
    <xf numFmtId="0" fontId="11" fillId="4" borderId="0" xfId="0" applyFont="1" applyFill="1" applyBorder="1" applyAlignment="1">
      <alignment vertical="center"/>
    </xf>
    <xf numFmtId="0" fontId="17" fillId="0" borderId="0" xfId="0" applyFont="1" applyBorder="1" applyAlignment="1">
      <alignment vertical="center" wrapText="1"/>
    </xf>
    <xf numFmtId="0" fontId="17" fillId="0" borderId="0" xfId="0" applyFont="1" applyAlignment="1">
      <alignment vertical="top"/>
    </xf>
    <xf numFmtId="0" fontId="56" fillId="0" borderId="0" xfId="0" applyFont="1" applyAlignment="1">
      <alignment vertical="center"/>
    </xf>
    <xf numFmtId="0" fontId="16" fillId="0" borderId="0" xfId="0" applyFont="1" applyAlignment="1">
      <alignment horizontal="center" vertical="center"/>
    </xf>
    <xf numFmtId="0" fontId="16" fillId="4" borderId="0" xfId="0" applyFont="1" applyFill="1" applyAlignment="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lignment horizontal="center" vertical="center" wrapText="1"/>
    </xf>
    <xf numFmtId="0" fontId="17" fillId="0" borderId="0" xfId="0" applyFont="1" applyAlignment="1">
      <alignment vertical="top" wrapText="1"/>
    </xf>
    <xf numFmtId="0" fontId="16" fillId="0" borderId="0" xfId="0" applyFont="1" applyFill="1" applyAlignment="1">
      <alignment horizontal="center" vertical="center"/>
    </xf>
    <xf numFmtId="0" fontId="58" fillId="0" borderId="0" xfId="0" applyFont="1">
      <alignment vertical="center"/>
    </xf>
    <xf numFmtId="0" fontId="11" fillId="0" borderId="5" xfId="0" applyFont="1" applyBorder="1" applyProtection="1">
      <alignment vertical="center"/>
    </xf>
    <xf numFmtId="0" fontId="11" fillId="0" borderId="1" xfId="0" applyFont="1" applyBorder="1" applyProtection="1">
      <alignment vertical="center"/>
    </xf>
    <xf numFmtId="0" fontId="11" fillId="0" borderId="1" xfId="0" applyFont="1" applyBorder="1" applyAlignment="1" applyProtection="1">
      <alignment vertical="center"/>
    </xf>
    <xf numFmtId="0" fontId="11" fillId="0" borderId="3" xfId="0" applyFont="1" applyBorder="1" applyProtection="1">
      <alignment vertical="center"/>
    </xf>
    <xf numFmtId="0" fontId="11" fillId="0" borderId="9" xfId="0" applyFont="1" applyBorder="1" applyProtection="1">
      <alignment vertical="center"/>
    </xf>
    <xf numFmtId="0" fontId="11" fillId="0" borderId="1" xfId="0" applyFont="1" applyFill="1" applyBorder="1" applyProtection="1">
      <alignment vertical="center"/>
    </xf>
    <xf numFmtId="0" fontId="11" fillId="4" borderId="0" xfId="5" applyFont="1" applyFill="1" applyBorder="1" applyAlignment="1" applyProtection="1">
      <alignment horizontal="center" vertical="center"/>
    </xf>
    <xf numFmtId="0" fontId="22" fillId="0" borderId="0" xfId="0" applyFont="1" applyProtection="1">
      <alignment vertical="center"/>
    </xf>
    <xf numFmtId="0" fontId="23" fillId="0" borderId="0" xfId="0" applyFont="1" applyFill="1" applyAlignment="1" applyProtection="1">
      <alignment horizontal="center" vertical="center"/>
    </xf>
    <xf numFmtId="0" fontId="23" fillId="0" borderId="0" xfId="0" applyFont="1" applyFill="1" applyProtection="1">
      <alignment vertical="center"/>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Protection="1">
      <alignment vertical="center"/>
    </xf>
    <xf numFmtId="0" fontId="5" fillId="3" borderId="2" xfId="0" applyFont="1" applyFill="1" applyBorder="1" applyAlignment="1">
      <alignment horizontal="center" vertical="center"/>
    </xf>
    <xf numFmtId="0" fontId="3" fillId="3" borderId="12" xfId="0" applyFont="1" applyFill="1" applyBorder="1" applyAlignment="1">
      <alignment horizontal="center" vertical="center"/>
    </xf>
    <xf numFmtId="0" fontId="7"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25" fillId="4" borderId="0" xfId="0" applyFont="1" applyFill="1" applyAlignment="1" applyProtection="1">
      <alignment horizontal="left" vertical="center"/>
    </xf>
    <xf numFmtId="0" fontId="26" fillId="0" borderId="0" xfId="0" applyFont="1" applyBorder="1" applyAlignment="1">
      <alignment horizontal="left" vertical="center"/>
    </xf>
    <xf numFmtId="0" fontId="27" fillId="4" borderId="19" xfId="0" applyFont="1" applyFill="1" applyBorder="1" applyAlignment="1" applyProtection="1">
      <alignment horizontal="center" vertical="center"/>
    </xf>
    <xf numFmtId="0" fontId="27" fillId="4" borderId="20" xfId="0" applyFont="1" applyFill="1" applyBorder="1" applyAlignment="1" applyProtection="1">
      <alignment horizontal="center" vertical="center"/>
    </xf>
    <xf numFmtId="0" fontId="23" fillId="4" borderId="0" xfId="0" applyFont="1" applyFill="1" applyAlignment="1" applyProtection="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5" fillId="4" borderId="3" xfId="0" applyFont="1" applyFill="1" applyBorder="1" applyAlignment="1">
      <alignment horizontal="center"/>
    </xf>
    <xf numFmtId="0" fontId="5" fillId="4" borderId="0" xfId="0" applyFont="1" applyFill="1" applyBorder="1" applyAlignment="1"/>
    <xf numFmtId="0" fontId="5" fillId="4" borderId="21" xfId="0" applyFont="1" applyFill="1" applyBorder="1" applyAlignment="1">
      <alignment horizontal="center"/>
    </xf>
    <xf numFmtId="0" fontId="5" fillId="4" borderId="3" xfId="0" applyFont="1" applyFill="1" applyBorder="1" applyAlignment="1">
      <alignment horizontal="left" vertical="center"/>
    </xf>
    <xf numFmtId="0" fontId="5" fillId="4" borderId="3" xfId="0" applyFont="1" applyFill="1" applyBorder="1" applyAlignment="1">
      <alignment vertical="center" wrapText="1"/>
    </xf>
    <xf numFmtId="177" fontId="3"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24" fillId="4" borderId="0" xfId="0" applyFont="1" applyFill="1" applyAlignment="1" applyProtection="1">
      <alignment vertical="center"/>
    </xf>
    <xf numFmtId="0" fontId="3" fillId="0" borderId="0" xfId="0" applyFont="1" applyAlignment="1">
      <alignment horizontal="left" vertical="center" indent="1"/>
    </xf>
    <xf numFmtId="0" fontId="23" fillId="0" borderId="0" xfId="0" applyFont="1" applyFill="1" applyAlignment="1" applyProtection="1">
      <alignment horizontal="left" vertical="center" indent="1"/>
    </xf>
    <xf numFmtId="0" fontId="23" fillId="0" borderId="0" xfId="0" applyFont="1" applyFill="1" applyBorder="1" applyAlignment="1" applyProtection="1">
      <alignment horizontal="left" vertical="center" indent="1"/>
    </xf>
    <xf numFmtId="0" fontId="23" fillId="0" borderId="0" xfId="0" applyFont="1" applyFill="1" applyBorder="1" applyAlignment="1" applyProtection="1">
      <alignment horizontal="left" vertical="center" textRotation="255" indent="1"/>
    </xf>
    <xf numFmtId="0" fontId="23" fillId="2" borderId="0" xfId="0" applyFont="1" applyFill="1" applyAlignment="1" applyProtection="1">
      <alignment horizontal="left" vertical="center" indent="1"/>
    </xf>
    <xf numFmtId="0" fontId="29" fillId="4" borderId="3" xfId="0" applyFont="1" applyFill="1" applyBorder="1" applyAlignment="1" applyProtection="1">
      <alignment vertical="center"/>
    </xf>
    <xf numFmtId="0" fontId="30" fillId="7" borderId="11" xfId="0" applyFont="1" applyFill="1" applyBorder="1" applyAlignment="1" applyProtection="1">
      <alignment horizontal="center" vertical="center" wrapText="1"/>
    </xf>
    <xf numFmtId="176" fontId="31" fillId="0" borderId="22" xfId="0" applyNumberFormat="1" applyFont="1" applyFill="1" applyBorder="1" applyAlignment="1" applyProtection="1">
      <alignment vertical="center"/>
    </xf>
    <xf numFmtId="176" fontId="31" fillId="0" borderId="23" xfId="0" applyNumberFormat="1" applyFont="1" applyFill="1" applyBorder="1" applyAlignment="1" applyProtection="1">
      <alignment vertical="center"/>
    </xf>
    <xf numFmtId="176" fontId="31" fillId="0" borderId="24" xfId="0" applyNumberFormat="1" applyFont="1" applyFill="1" applyBorder="1" applyAlignment="1" applyProtection="1">
      <alignment vertical="center"/>
    </xf>
    <xf numFmtId="176" fontId="31" fillId="0" borderId="25" xfId="0" applyNumberFormat="1" applyFont="1" applyFill="1" applyBorder="1" applyAlignment="1" applyProtection="1">
      <alignment vertical="center"/>
    </xf>
    <xf numFmtId="176" fontId="31" fillId="0" borderId="26" xfId="0" applyNumberFormat="1" applyFont="1" applyFill="1" applyBorder="1" applyAlignment="1" applyProtection="1">
      <alignment vertical="center"/>
    </xf>
    <xf numFmtId="176" fontId="31" fillId="0" borderId="27" xfId="0" applyNumberFormat="1" applyFont="1" applyFill="1" applyBorder="1" applyAlignment="1" applyProtection="1">
      <alignment vertical="center"/>
    </xf>
    <xf numFmtId="183" fontId="5" fillId="0" borderId="22"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0" fontId="33" fillId="0" borderId="0" xfId="0" applyFont="1" applyBorder="1" applyProtection="1">
      <alignment vertical="center"/>
    </xf>
    <xf numFmtId="0" fontId="59" fillId="0" borderId="0" xfId="0" applyFont="1" applyBorder="1" applyProtection="1">
      <alignment vertical="center"/>
    </xf>
    <xf numFmtId="0" fontId="60" fillId="4" borderId="0" xfId="0" applyFont="1" applyFill="1" applyBorder="1" applyAlignment="1" applyProtection="1">
      <alignment vertical="center"/>
    </xf>
    <xf numFmtId="0" fontId="60" fillId="5" borderId="0" xfId="0" applyFont="1" applyFill="1" applyBorder="1" applyAlignment="1" applyProtection="1">
      <alignment vertical="center"/>
    </xf>
    <xf numFmtId="0" fontId="11" fillId="4" borderId="0" xfId="0" applyFont="1" applyFill="1" applyProtection="1">
      <alignment vertical="center"/>
    </xf>
    <xf numFmtId="0" fontId="11" fillId="4" borderId="0" xfId="5" applyFont="1" applyFill="1" applyAlignment="1" applyProtection="1">
      <alignment horizontal="center" vertical="center"/>
    </xf>
    <xf numFmtId="0" fontId="16" fillId="4" borderId="0" xfId="0" applyFont="1" applyFill="1" applyAlignment="1">
      <alignment horizontal="center" vertical="center"/>
    </xf>
    <xf numFmtId="0" fontId="11" fillId="0" borderId="0" xfId="0" applyFont="1" applyAlignment="1">
      <alignment vertical="center"/>
    </xf>
    <xf numFmtId="0" fontId="11" fillId="0" borderId="0" xfId="0" applyFont="1" applyAlignment="1" applyProtection="1">
      <alignment horizontal="right" vertical="center"/>
    </xf>
    <xf numFmtId="0" fontId="16"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0" xfId="0" applyFont="1" applyBorder="1" applyAlignment="1" applyProtection="1">
      <alignment horizontal="center" vertical="top"/>
    </xf>
    <xf numFmtId="0" fontId="17" fillId="0" borderId="0" xfId="0" applyFont="1" applyAlignment="1" applyProtection="1">
      <alignment vertical="center" wrapText="1"/>
    </xf>
    <xf numFmtId="0" fontId="17" fillId="0" borderId="0" xfId="0" applyFont="1" applyBorder="1" applyAlignment="1" applyProtection="1">
      <alignment vertical="center" wrapText="1"/>
    </xf>
    <xf numFmtId="0" fontId="17" fillId="0" borderId="0" xfId="0" applyFont="1" applyBorder="1" applyAlignment="1" applyProtection="1">
      <alignment vertical="center"/>
    </xf>
    <xf numFmtId="0" fontId="56" fillId="0" borderId="0" xfId="0" applyFont="1" applyAlignment="1" applyProtection="1">
      <alignment vertical="center"/>
    </xf>
    <xf numFmtId="0" fontId="11" fillId="0" borderId="14" xfId="0" applyFont="1" applyFill="1" applyBorder="1" applyProtection="1">
      <alignment vertical="center"/>
    </xf>
    <xf numFmtId="0" fontId="11" fillId="0" borderId="28" xfId="0" applyFont="1" applyFill="1" applyBorder="1" applyProtection="1">
      <alignment vertical="center"/>
    </xf>
    <xf numFmtId="0" fontId="11" fillId="0" borderId="5" xfId="0" applyFont="1" applyFill="1" applyBorder="1" applyProtection="1">
      <alignment vertical="center"/>
    </xf>
    <xf numFmtId="0" fontId="11" fillId="0" borderId="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11" fillId="0" borderId="4" xfId="0" applyFont="1" applyFill="1" applyBorder="1" applyProtection="1">
      <alignment vertical="center"/>
    </xf>
    <xf numFmtId="0" fontId="11" fillId="0" borderId="17"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9" xfId="0" applyFont="1" applyFill="1" applyBorder="1" applyAlignment="1" applyProtection="1">
      <alignment vertical="center" wrapText="1"/>
    </xf>
    <xf numFmtId="0" fontId="17" fillId="0" borderId="0" xfId="0" applyFont="1" applyFill="1" applyAlignment="1" applyProtection="1">
      <alignment vertical="top"/>
    </xf>
    <xf numFmtId="0" fontId="17" fillId="0" borderId="0" xfId="0" applyFont="1" applyFill="1" applyAlignment="1" applyProtection="1">
      <alignment vertical="center" wrapText="1"/>
    </xf>
    <xf numFmtId="0" fontId="17" fillId="0" borderId="0" xfId="0" applyFont="1" applyFill="1" applyBorder="1" applyAlignment="1" applyProtection="1">
      <alignment vertical="center" wrapText="1"/>
    </xf>
    <xf numFmtId="0" fontId="17" fillId="0" borderId="0" xfId="0" applyFont="1" applyAlignment="1" applyProtection="1">
      <alignment vertical="top"/>
    </xf>
    <xf numFmtId="0" fontId="3" fillId="4" borderId="0" xfId="0" applyFont="1" applyFill="1">
      <alignment vertical="center"/>
    </xf>
    <xf numFmtId="0" fontId="3" fillId="4" borderId="0" xfId="0" applyFont="1" applyFill="1" applyAlignment="1">
      <alignment horizontal="right" vertical="center"/>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56" fillId="0" borderId="0" xfId="0" applyFont="1" applyProtection="1">
      <alignment vertical="center"/>
    </xf>
    <xf numFmtId="0" fontId="11" fillId="4" borderId="28"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55" fillId="0" borderId="0" xfId="0" applyFont="1" applyProtection="1">
      <alignment vertical="center"/>
    </xf>
    <xf numFmtId="0" fontId="11" fillId="0" borderId="0" xfId="0" applyFont="1" applyBorder="1" applyAlignment="1" applyProtection="1">
      <alignment horizontal="distributed" vertical="center" wrapText="1" justifyLastLine="1"/>
    </xf>
    <xf numFmtId="0" fontId="11" fillId="0" borderId="0" xfId="0" applyFont="1" applyAlignment="1" applyProtection="1">
      <alignment vertical="top"/>
    </xf>
    <xf numFmtId="0" fontId="17" fillId="0" borderId="0" xfId="0" applyFont="1" applyAlignment="1" applyProtection="1">
      <alignment vertical="top" wrapText="1"/>
    </xf>
    <xf numFmtId="0" fontId="21" fillId="0" borderId="0" xfId="0" applyFont="1" applyAlignment="1" applyProtection="1">
      <alignment horizontal="justify" vertical="center"/>
    </xf>
    <xf numFmtId="0" fontId="11" fillId="4" borderId="0" xfId="5" applyFont="1" applyFill="1" applyBorder="1" applyAlignment="1" applyProtection="1">
      <alignment horizontal="left" vertical="center"/>
    </xf>
    <xf numFmtId="0" fontId="11" fillId="4" borderId="0" xfId="5" applyFont="1" applyFill="1" applyBorder="1" applyAlignment="1" applyProtection="1">
      <alignment horizontal="center" vertical="center" shrinkToFit="1"/>
    </xf>
    <xf numFmtId="0" fontId="11" fillId="0" borderId="0" xfId="0" applyFont="1" applyBorder="1" applyAlignment="1" applyProtection="1">
      <alignment horizontal="distributed" vertical="center"/>
    </xf>
    <xf numFmtId="0" fontId="11" fillId="0" borderId="0" xfId="0" applyFont="1" applyAlignment="1" applyProtection="1">
      <alignment vertical="center" wrapText="1"/>
    </xf>
    <xf numFmtId="0" fontId="11" fillId="4" borderId="0" xfId="5" applyFont="1" applyFill="1" applyAlignment="1" applyProtection="1">
      <alignment horizontal="left" vertical="center"/>
    </xf>
    <xf numFmtId="0" fontId="11" fillId="4" borderId="0" xfId="0" applyFont="1" applyFill="1" applyAlignment="1" applyProtection="1">
      <alignment vertical="center"/>
    </xf>
    <xf numFmtId="0" fontId="3" fillId="4" borderId="0" xfId="0" applyFont="1" applyFill="1" applyAlignment="1" applyProtection="1">
      <alignment horizontal="right" vertical="center"/>
    </xf>
    <xf numFmtId="0" fontId="50" fillId="0" borderId="0" xfId="5">
      <alignment vertical="center"/>
    </xf>
    <xf numFmtId="0" fontId="36" fillId="0" borderId="0" xfId="5" applyFont="1" applyAlignment="1">
      <alignment vertical="top" wrapText="1"/>
    </xf>
    <xf numFmtId="0" fontId="37" fillId="0" borderId="0" xfId="5" applyFont="1" applyBorder="1" applyAlignment="1">
      <alignment vertical="center"/>
    </xf>
    <xf numFmtId="0" fontId="36" fillId="0" borderId="0" xfId="5" applyFont="1" applyAlignment="1">
      <alignment horizontal="left" vertical="top" wrapText="1"/>
    </xf>
    <xf numFmtId="0" fontId="11" fillId="0" borderId="0" xfId="0" applyFont="1" applyAlignment="1" applyProtection="1">
      <alignment horizontal="center" vertical="center" shrinkToFit="1"/>
    </xf>
    <xf numFmtId="0" fontId="11" fillId="4" borderId="0" xfId="0" applyFont="1" applyFill="1" applyAlignment="1" applyProtection="1">
      <alignment horizontal="center" vertical="center"/>
    </xf>
    <xf numFmtId="0" fontId="11" fillId="0" borderId="0" xfId="0" applyFont="1" applyAlignment="1" applyProtection="1">
      <alignment horizontal="center" vertical="top"/>
    </xf>
    <xf numFmtId="0" fontId="5" fillId="0" borderId="12" xfId="0" applyFont="1" applyFill="1" applyBorder="1" applyAlignment="1">
      <alignment horizontal="center" vertical="center"/>
    </xf>
    <xf numFmtId="0" fontId="19" fillId="4" borderId="0" xfId="0" applyFont="1" applyFill="1" applyBorder="1" applyAlignment="1" applyProtection="1">
      <alignment horizontal="center" vertical="center"/>
    </xf>
    <xf numFmtId="0" fontId="61" fillId="0" borderId="0" xfId="0" applyFont="1" applyAlignment="1" applyProtection="1">
      <alignment horizontal="center" vertical="center" shrinkToFit="1"/>
    </xf>
    <xf numFmtId="0" fontId="61" fillId="0" borderId="0" xfId="0" applyFont="1" applyAlignment="1" applyProtection="1">
      <alignment horizontal="center" vertical="center"/>
    </xf>
    <xf numFmtId="0" fontId="62" fillId="0" borderId="29" xfId="0" applyFont="1" applyBorder="1" applyAlignment="1" applyProtection="1">
      <alignment vertical="center" wrapText="1"/>
    </xf>
    <xf numFmtId="0" fontId="62" fillId="0" borderId="0" xfId="0" applyFont="1" applyBorder="1" applyAlignment="1" applyProtection="1">
      <alignment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0" fontId="25" fillId="8" borderId="30" xfId="0" applyFont="1" applyFill="1" applyBorder="1" applyAlignment="1" applyProtection="1">
      <alignment horizontal="center" vertical="center"/>
    </xf>
    <xf numFmtId="0" fontId="25" fillId="8" borderId="31" xfId="0" applyFont="1" applyFill="1" applyBorder="1" applyAlignment="1" applyProtection="1">
      <alignment horizontal="center" vertical="center"/>
    </xf>
    <xf numFmtId="176" fontId="27" fillId="0" borderId="32" xfId="0" applyNumberFormat="1" applyFont="1" applyFill="1" applyBorder="1" applyAlignment="1" applyProtection="1">
      <alignment horizontal="center" vertical="center"/>
    </xf>
    <xf numFmtId="0" fontId="27" fillId="4" borderId="33" xfId="0" applyFont="1" applyFill="1" applyBorder="1" applyAlignment="1" applyProtection="1">
      <alignment horizontal="center" vertical="center"/>
    </xf>
    <xf numFmtId="176" fontId="27" fillId="0" borderId="34" xfId="0" applyNumberFormat="1" applyFont="1" applyFill="1" applyBorder="1" applyAlignment="1" applyProtection="1">
      <alignment horizontal="center" vertical="center"/>
    </xf>
    <xf numFmtId="0" fontId="27" fillId="4" borderId="35" xfId="0" applyFont="1" applyFill="1" applyBorder="1" applyAlignment="1" applyProtection="1">
      <alignment horizontal="center" vertical="center"/>
    </xf>
    <xf numFmtId="176" fontId="27" fillId="0" borderId="36" xfId="0" applyNumberFormat="1" applyFont="1" applyFill="1" applyBorder="1" applyAlignment="1" applyProtection="1">
      <alignment horizontal="center" vertical="center"/>
    </xf>
    <xf numFmtId="176" fontId="27" fillId="0" borderId="37" xfId="0" applyNumberFormat="1" applyFont="1" applyFill="1" applyBorder="1" applyAlignment="1" applyProtection="1">
      <alignment horizontal="center" vertical="center"/>
    </xf>
    <xf numFmtId="0" fontId="27" fillId="4" borderId="38" xfId="0" applyFont="1" applyFill="1" applyBorder="1" applyAlignment="1" applyProtection="1">
      <alignment horizontal="center" vertical="center"/>
    </xf>
    <xf numFmtId="176" fontId="27" fillId="0" borderId="39" xfId="0" applyNumberFormat="1" applyFont="1" applyFill="1" applyBorder="1" applyAlignment="1" applyProtection="1">
      <alignment horizontal="center" vertical="center"/>
    </xf>
    <xf numFmtId="176" fontId="6" fillId="0" borderId="40" xfId="0" applyNumberFormat="1" applyFont="1" applyFill="1" applyBorder="1" applyAlignment="1" applyProtection="1">
      <alignment horizontal="center" vertical="center"/>
    </xf>
    <xf numFmtId="183" fontId="5" fillId="0" borderId="4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0" fontId="63" fillId="4" borderId="0" xfId="0" applyFont="1" applyFill="1" applyBorder="1" applyAlignment="1" applyProtection="1">
      <alignment horizontal="left" vertical="center"/>
    </xf>
    <xf numFmtId="0" fontId="64" fillId="0" borderId="0" xfId="5" applyFont="1">
      <alignment vertical="center"/>
    </xf>
    <xf numFmtId="0" fontId="39" fillId="0" borderId="0" xfId="5" applyFont="1" applyAlignment="1">
      <alignment horizontal="left" vertical="top" wrapText="1"/>
    </xf>
    <xf numFmtId="0" fontId="11" fillId="0" borderId="42" xfId="0" applyFont="1" applyBorder="1" applyAlignment="1">
      <alignment horizontal="center" vertical="center"/>
    </xf>
    <xf numFmtId="0" fontId="39" fillId="0" borderId="0" xfId="5" applyFont="1" applyAlignment="1">
      <alignment horizontal="center" vertical="top" wrapText="1"/>
    </xf>
    <xf numFmtId="0" fontId="36" fillId="0" borderId="0" xfId="5" applyFont="1" applyAlignment="1">
      <alignment horizontal="center" vertical="top" wrapText="1"/>
    </xf>
    <xf numFmtId="0" fontId="22" fillId="0" borderId="0" xfId="0" applyFont="1" applyAlignment="1" applyProtection="1">
      <alignment horizontal="center" vertical="center"/>
    </xf>
    <xf numFmtId="0" fontId="19" fillId="4" borderId="4"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1" fillId="0" borderId="4" xfId="0" applyFont="1" applyBorder="1">
      <alignment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11" fillId="0" borderId="4" xfId="0" applyFont="1" applyBorder="1" applyAlignment="1">
      <alignment vertical="center"/>
    </xf>
    <xf numFmtId="0" fontId="11" fillId="0" borderId="43" xfId="0" applyFont="1" applyBorder="1">
      <alignment vertical="center"/>
    </xf>
    <xf numFmtId="0" fontId="64" fillId="0" borderId="4" xfId="5" applyFont="1" applyBorder="1">
      <alignment vertical="center"/>
    </xf>
    <xf numFmtId="0" fontId="64" fillId="0" borderId="0" xfId="5" applyFont="1" applyBorder="1">
      <alignment vertical="center"/>
    </xf>
    <xf numFmtId="0" fontId="64" fillId="0" borderId="1" xfId="5" applyFont="1" applyBorder="1">
      <alignment vertical="center"/>
    </xf>
    <xf numFmtId="0" fontId="64" fillId="0" borderId="4" xfId="5" applyFont="1" applyBorder="1" applyAlignment="1">
      <alignment vertical="center"/>
    </xf>
    <xf numFmtId="0" fontId="64" fillId="0" borderId="0" xfId="5" applyFont="1" applyBorder="1" applyAlignment="1">
      <alignment horizontal="center" vertical="center"/>
    </xf>
    <xf numFmtId="0" fontId="39" fillId="0" borderId="4" xfId="5" applyFont="1" applyBorder="1" applyAlignment="1">
      <alignment vertical="top"/>
    </xf>
    <xf numFmtId="0" fontId="39" fillId="0" borderId="0" xfId="5" applyFont="1" applyBorder="1" applyAlignment="1">
      <alignment horizontal="center" vertical="top" wrapText="1"/>
    </xf>
    <xf numFmtId="0" fontId="39" fillId="0" borderId="0" xfId="5" applyFont="1" applyBorder="1" applyAlignment="1">
      <alignment vertical="top" wrapText="1"/>
    </xf>
    <xf numFmtId="0" fontId="39" fillId="0" borderId="4" xfId="5" applyFont="1" applyBorder="1" applyAlignment="1">
      <alignment horizontal="left" vertical="top"/>
    </xf>
    <xf numFmtId="0" fontId="39" fillId="0" borderId="0" xfId="5" applyFont="1" applyBorder="1" applyAlignment="1">
      <alignment horizontal="left" vertical="top" wrapText="1"/>
    </xf>
    <xf numFmtId="0" fontId="39" fillId="0" borderId="4" xfId="5" applyFont="1" applyBorder="1" applyAlignment="1">
      <alignment horizontal="left" vertical="top" wrapText="1"/>
    </xf>
    <xf numFmtId="0" fontId="39" fillId="0" borderId="17" xfId="5" applyFont="1" applyBorder="1" applyAlignment="1">
      <alignment horizontal="left" vertical="top" wrapText="1"/>
    </xf>
    <xf numFmtId="0" fontId="39" fillId="0" borderId="3" xfId="5" applyFont="1" applyBorder="1" applyAlignment="1">
      <alignment horizontal="center" vertical="top" wrapText="1"/>
    </xf>
    <xf numFmtId="0" fontId="39" fillId="0" borderId="3" xfId="5" applyFont="1" applyBorder="1" applyAlignment="1">
      <alignment horizontal="left" vertical="top" wrapText="1"/>
    </xf>
    <xf numFmtId="0" fontId="64" fillId="0" borderId="3" xfId="5" applyFont="1" applyBorder="1">
      <alignment vertical="center"/>
    </xf>
    <xf numFmtId="0" fontId="64" fillId="0" borderId="9" xfId="5" applyFont="1" applyBorder="1">
      <alignment vertical="center"/>
    </xf>
    <xf numFmtId="0" fontId="11" fillId="0" borderId="4" xfId="0" applyFont="1" applyBorder="1" applyProtection="1">
      <alignment vertical="center"/>
    </xf>
    <xf numFmtId="0" fontId="62" fillId="0" borderId="1" xfId="0" applyFont="1" applyBorder="1" applyAlignment="1" applyProtection="1">
      <alignment vertical="center" wrapText="1"/>
    </xf>
    <xf numFmtId="0" fontId="11" fillId="0" borderId="17" xfId="0" applyFont="1" applyBorder="1" applyProtection="1">
      <alignment vertical="center"/>
    </xf>
    <xf numFmtId="0" fontId="65" fillId="0" borderId="3" xfId="0" applyFont="1" applyBorder="1" applyAlignment="1" applyProtection="1">
      <alignment horizontal="right" vertical="center"/>
    </xf>
    <xf numFmtId="0" fontId="43" fillId="0" borderId="0" xfId="5" applyFont="1" applyBorder="1" applyAlignment="1">
      <alignment vertical="center"/>
    </xf>
    <xf numFmtId="0" fontId="38" fillId="0" borderId="0" xfId="5" applyFont="1" applyBorder="1" applyAlignment="1">
      <alignmen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xf>
    <xf numFmtId="0" fontId="39" fillId="0" borderId="0" xfId="5" applyFont="1" applyBorder="1" applyAlignment="1">
      <alignment vertical="center"/>
    </xf>
    <xf numFmtId="0" fontId="39" fillId="0" borderId="1" xfId="5" applyFont="1" applyBorder="1" applyAlignment="1">
      <alignment vertical="center"/>
    </xf>
    <xf numFmtId="0" fontId="19" fillId="4" borderId="14" xfId="0" applyFont="1" applyFill="1" applyBorder="1" applyAlignment="1" applyProtection="1">
      <alignment vertical="center"/>
    </xf>
    <xf numFmtId="0" fontId="19" fillId="4" borderId="43" xfId="0" applyFont="1" applyFill="1" applyBorder="1" applyAlignment="1" applyProtection="1">
      <alignment vertical="center"/>
    </xf>
    <xf numFmtId="0" fontId="40" fillId="0" borderId="1" xfId="0" applyFont="1" applyBorder="1" applyAlignment="1">
      <alignment horizontal="left" vertical="center" wrapText="1"/>
    </xf>
    <xf numFmtId="0" fontId="40" fillId="0" borderId="1" xfId="0" applyFont="1" applyBorder="1" applyAlignment="1">
      <alignment horizontal="left" vertical="center"/>
    </xf>
    <xf numFmtId="0" fontId="40" fillId="0" borderId="44" xfId="0" applyFont="1" applyBorder="1" applyAlignment="1">
      <alignment horizontal="left" vertical="center" wrapText="1"/>
    </xf>
    <xf numFmtId="0" fontId="44" fillId="0" borderId="42" xfId="0" applyFont="1" applyBorder="1" applyAlignment="1">
      <alignment horizontal="left" vertical="center" wrapText="1"/>
    </xf>
    <xf numFmtId="0" fontId="11" fillId="0" borderId="44" xfId="0" applyFont="1" applyBorder="1" applyProtection="1">
      <alignment vertical="center"/>
    </xf>
    <xf numFmtId="0" fontId="11" fillId="0" borderId="4" xfId="0" applyFont="1" applyBorder="1" applyAlignment="1" applyProtection="1">
      <alignment horizontal="center" vertical="center"/>
    </xf>
    <xf numFmtId="0" fontId="11" fillId="0" borderId="17" xfId="0" applyFont="1" applyBorder="1" applyAlignment="1" applyProtection="1">
      <alignment horizontal="center" vertical="center"/>
    </xf>
    <xf numFmtId="0" fontId="31" fillId="9" borderId="22" xfId="0" applyFont="1" applyFill="1" applyBorder="1" applyAlignment="1" applyProtection="1">
      <alignment horizontal="center" vertical="center"/>
      <protection locked="0"/>
    </xf>
    <xf numFmtId="0" fontId="31" fillId="9" borderId="45" xfId="0" applyFont="1" applyFill="1" applyBorder="1" applyAlignment="1" applyProtection="1">
      <alignment horizontal="center" vertical="center"/>
      <protection locked="0"/>
    </xf>
    <xf numFmtId="0" fontId="31" fillId="9" borderId="23" xfId="0" applyFont="1" applyFill="1" applyBorder="1" applyAlignment="1" applyProtection="1">
      <alignment horizontal="center" vertical="center"/>
      <protection locked="0"/>
    </xf>
    <xf numFmtId="0" fontId="31" fillId="9" borderId="46" xfId="0" applyFont="1" applyFill="1" applyBorder="1" applyAlignment="1" applyProtection="1">
      <alignment horizontal="center" vertical="center"/>
      <protection locked="0"/>
    </xf>
    <xf numFmtId="0" fontId="31" fillId="9" borderId="24" xfId="0" applyFont="1" applyFill="1" applyBorder="1" applyAlignment="1" applyProtection="1">
      <alignment horizontal="center" vertical="center"/>
      <protection locked="0"/>
    </xf>
    <xf numFmtId="0" fontId="31" fillId="9" borderId="47" xfId="0" applyFont="1" applyFill="1" applyBorder="1" applyAlignment="1" applyProtection="1">
      <alignment horizontal="center" vertical="center"/>
      <protection locked="0"/>
    </xf>
    <xf numFmtId="0" fontId="31" fillId="9" borderId="25" xfId="0" applyFont="1" applyFill="1" applyBorder="1" applyAlignment="1" applyProtection="1">
      <alignment horizontal="center" vertical="center"/>
      <protection locked="0"/>
    </xf>
    <xf numFmtId="0" fontId="31" fillId="9" borderId="48" xfId="0" applyFont="1" applyFill="1" applyBorder="1" applyAlignment="1" applyProtection="1">
      <alignment horizontal="center" vertical="center"/>
      <protection locked="0"/>
    </xf>
    <xf numFmtId="0" fontId="31" fillId="9" borderId="26" xfId="0" applyFont="1" applyFill="1" applyBorder="1" applyAlignment="1" applyProtection="1">
      <alignment horizontal="center" vertical="center"/>
      <protection locked="0"/>
    </xf>
    <xf numFmtId="0" fontId="31" fillId="9" borderId="49" xfId="0" applyFont="1" applyFill="1" applyBorder="1" applyAlignment="1" applyProtection="1">
      <alignment horizontal="center" vertical="center"/>
      <protection locked="0"/>
    </xf>
    <xf numFmtId="0" fontId="31" fillId="9" borderId="11" xfId="0" applyFont="1" applyFill="1" applyBorder="1" applyAlignment="1" applyProtection="1">
      <alignment horizontal="center" vertical="center"/>
      <protection locked="0"/>
    </xf>
    <xf numFmtId="0" fontId="31" fillId="9" borderId="12" xfId="0" applyFont="1" applyFill="1" applyBorder="1" applyAlignment="1" applyProtection="1">
      <alignment horizontal="center" vertical="center"/>
      <protection locked="0"/>
    </xf>
    <xf numFmtId="0" fontId="3" fillId="0" borderId="0" xfId="0" applyFont="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5" fillId="4" borderId="3" xfId="0" applyFont="1" applyFill="1" applyBorder="1" applyAlignment="1" applyProtection="1">
      <alignment horizontal="left" vertical="center"/>
    </xf>
    <xf numFmtId="0" fontId="5" fillId="4" borderId="3" xfId="0" applyFont="1" applyFill="1" applyBorder="1" applyAlignment="1" applyProtection="1">
      <alignment vertical="center" wrapText="1"/>
    </xf>
    <xf numFmtId="177" fontId="3" fillId="4" borderId="3" xfId="0" applyNumberFormat="1"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9" fillId="3" borderId="1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indent="1"/>
    </xf>
    <xf numFmtId="0" fontId="3" fillId="3" borderId="11" xfId="0" applyFont="1" applyFill="1" applyBorder="1" applyAlignment="1" applyProtection="1">
      <alignment horizontal="center" vertical="center"/>
    </xf>
    <xf numFmtId="0" fontId="3" fillId="0" borderId="0" xfId="0" applyFont="1" applyBorder="1" applyProtection="1">
      <alignment vertical="center"/>
    </xf>
    <xf numFmtId="176" fontId="6" fillId="0" borderId="32"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26" fillId="0" borderId="0" xfId="0" applyFont="1" applyBorder="1" applyAlignment="1" applyProtection="1">
      <alignment horizontal="left" vertical="center"/>
    </xf>
    <xf numFmtId="0" fontId="0" fillId="0" borderId="0" xfId="0" applyBorder="1" applyProtection="1">
      <alignment vertical="center"/>
    </xf>
    <xf numFmtId="0" fontId="11" fillId="4" borderId="0" xfId="5" applyFont="1" applyFill="1" applyBorder="1" applyAlignment="1" applyProtection="1">
      <alignment vertical="center"/>
    </xf>
    <xf numFmtId="0" fontId="11" fillId="4" borderId="0" xfId="5" applyFont="1" applyFill="1" applyBorder="1" applyAlignment="1" applyProtection="1">
      <alignment vertical="center" shrinkToFit="1"/>
    </xf>
    <xf numFmtId="0" fontId="3" fillId="4" borderId="0" xfId="5" applyFont="1" applyFill="1" applyBorder="1" applyAlignment="1" applyProtection="1">
      <alignment horizontal="center" vertical="center" shrinkToFit="1"/>
    </xf>
    <xf numFmtId="0" fontId="3" fillId="4" borderId="0" xfId="5" applyFont="1" applyFill="1" applyBorder="1" applyAlignment="1" applyProtection="1">
      <alignment horizontal="left" vertical="center" shrinkToFit="1"/>
    </xf>
    <xf numFmtId="0" fontId="11" fillId="4" borderId="0" xfId="5" applyFont="1" applyFill="1" applyBorder="1" applyAlignment="1" applyProtection="1">
      <alignment horizontal="left" vertical="center" shrinkToFit="1"/>
    </xf>
    <xf numFmtId="0" fontId="0" fillId="0" borderId="3" xfId="0" applyBorder="1" applyProtection="1">
      <alignment vertical="center"/>
    </xf>
    <xf numFmtId="0" fontId="0" fillId="0" borderId="0" xfId="0" applyProtection="1">
      <alignment vertical="center"/>
    </xf>
    <xf numFmtId="0" fontId="3" fillId="4" borderId="0" xfId="0" applyFont="1" applyFill="1" applyProtection="1">
      <alignment vertical="center"/>
    </xf>
    <xf numFmtId="0" fontId="17" fillId="0" borderId="0" xfId="0" applyFont="1" applyBorder="1" applyAlignment="1" applyProtection="1">
      <alignment vertical="top" wrapText="1"/>
    </xf>
    <xf numFmtId="0" fontId="4" fillId="0" borderId="0" xfId="0" applyFont="1" applyAlignment="1">
      <alignment vertical="center"/>
    </xf>
    <xf numFmtId="0" fontId="24" fillId="0" borderId="0" xfId="0" applyFont="1" applyFill="1" applyAlignment="1" applyProtection="1">
      <alignment vertical="center"/>
    </xf>
    <xf numFmtId="176" fontId="25" fillId="0" borderId="50" xfId="0" applyNumberFormat="1" applyFont="1" applyFill="1" applyBorder="1" applyAlignment="1" applyProtection="1">
      <alignment horizontal="center" vertical="center"/>
    </xf>
    <xf numFmtId="176" fontId="48" fillId="0" borderId="7" xfId="0" applyNumberFormat="1" applyFont="1" applyFill="1" applyBorder="1" applyAlignment="1" applyProtection="1">
      <alignment vertical="center"/>
    </xf>
    <xf numFmtId="176" fontId="25" fillId="0" borderId="51" xfId="0" applyNumberFormat="1" applyFont="1" applyFill="1" applyBorder="1" applyAlignment="1" applyProtection="1">
      <alignment horizontal="center" vertical="center"/>
    </xf>
    <xf numFmtId="176" fontId="25" fillId="0" borderId="52" xfId="0" applyNumberFormat="1" applyFont="1" applyFill="1" applyBorder="1" applyAlignment="1" applyProtection="1">
      <alignment horizontal="center" vertical="center"/>
    </xf>
    <xf numFmtId="176" fontId="48" fillId="0" borderId="8" xfId="0" applyNumberFormat="1" applyFont="1" applyFill="1" applyBorder="1" applyAlignment="1" applyProtection="1">
      <alignment vertical="center" wrapText="1"/>
    </xf>
    <xf numFmtId="176" fontId="48" fillId="0" borderId="6" xfId="0" applyNumberFormat="1" applyFont="1" applyFill="1" applyBorder="1" applyAlignment="1" applyProtection="1">
      <alignment vertical="center"/>
    </xf>
    <xf numFmtId="176" fontId="48" fillId="0" borderId="9" xfId="0" applyNumberFormat="1" applyFont="1" applyFill="1" applyBorder="1" applyAlignment="1" applyProtection="1">
      <alignment vertical="center"/>
    </xf>
    <xf numFmtId="176" fontId="48" fillId="0" borderId="8" xfId="0" applyNumberFormat="1" applyFont="1" applyFill="1" applyBorder="1" applyAlignment="1" applyProtection="1">
      <alignment vertical="center"/>
    </xf>
    <xf numFmtId="176" fontId="48" fillId="0" borderId="6" xfId="0" applyNumberFormat="1" applyFont="1" applyFill="1" applyBorder="1" applyAlignment="1" applyProtection="1">
      <alignment vertical="center" wrapText="1"/>
    </xf>
    <xf numFmtId="176" fontId="48" fillId="0" borderId="7" xfId="0" applyNumberFormat="1" applyFont="1" applyFill="1" applyBorder="1" applyAlignment="1" applyProtection="1">
      <alignment vertical="center" wrapText="1"/>
    </xf>
    <xf numFmtId="176" fontId="48" fillId="0" borderId="50" xfId="0" applyNumberFormat="1" applyFont="1" applyFill="1" applyBorder="1" applyAlignment="1" applyProtection="1">
      <alignment vertical="center"/>
    </xf>
    <xf numFmtId="176" fontId="48" fillId="0" borderId="51" xfId="0" applyNumberFormat="1" applyFont="1" applyFill="1" applyBorder="1" applyAlignment="1" applyProtection="1">
      <alignment vertical="center"/>
    </xf>
    <xf numFmtId="176" fontId="48" fillId="0" borderId="52" xfId="0" applyNumberFormat="1" applyFont="1" applyFill="1" applyBorder="1" applyAlignment="1" applyProtection="1">
      <alignment vertical="center"/>
    </xf>
    <xf numFmtId="176" fontId="48" fillId="0" borderId="9" xfId="0" applyNumberFormat="1" applyFont="1" applyFill="1" applyBorder="1" applyAlignment="1" applyProtection="1">
      <alignment vertical="center" wrapText="1"/>
    </xf>
    <xf numFmtId="176" fontId="48" fillId="0" borderId="53" xfId="0" applyNumberFormat="1" applyFont="1" applyFill="1" applyBorder="1" applyAlignment="1" applyProtection="1">
      <alignment vertical="center"/>
    </xf>
    <xf numFmtId="176" fontId="48" fillId="0" borderId="54" xfId="0" applyNumberFormat="1" applyFont="1" applyFill="1" applyBorder="1" applyAlignment="1" applyProtection="1">
      <alignment vertical="center"/>
    </xf>
    <xf numFmtId="176" fontId="48" fillId="0" borderId="1" xfId="0" applyNumberFormat="1" applyFont="1" applyFill="1" applyBorder="1" applyAlignment="1" applyProtection="1">
      <alignment vertical="center"/>
    </xf>
    <xf numFmtId="0" fontId="6" fillId="4" borderId="5" xfId="0" applyFont="1" applyFill="1" applyBorder="1" applyAlignment="1" applyProtection="1">
      <alignment vertical="top" wrapText="1"/>
    </xf>
    <xf numFmtId="0" fontId="6" fillId="4" borderId="9" xfId="0" applyFont="1" applyFill="1" applyBorder="1" applyAlignment="1" applyProtection="1">
      <alignment vertical="top" wrapText="1"/>
    </xf>
    <xf numFmtId="0" fontId="23" fillId="0" borderId="0" xfId="0" applyFont="1" applyFill="1" applyBorder="1" applyAlignment="1" applyProtection="1">
      <alignment horizontal="center" vertical="center" textRotation="255"/>
    </xf>
    <xf numFmtId="0" fontId="25" fillId="7" borderId="2"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3" fillId="4" borderId="0" xfId="0" applyFont="1" applyFill="1" applyBorder="1" applyAlignment="1" applyProtection="1">
      <alignment horizontal="center" vertical="center"/>
    </xf>
    <xf numFmtId="0" fontId="5" fillId="0" borderId="4" xfId="0" applyFont="1" applyFill="1" applyBorder="1" applyAlignment="1" applyProtection="1">
      <alignment horizontal="left" vertical="center" wrapText="1" indent="1"/>
    </xf>
    <xf numFmtId="0" fontId="3" fillId="0" borderId="3" xfId="0" applyFont="1" applyBorder="1" applyAlignment="1" applyProtection="1">
      <alignment horizontal="center" vertical="center"/>
    </xf>
    <xf numFmtId="0" fontId="5" fillId="3" borderId="2" xfId="0" applyFont="1" applyFill="1" applyBorder="1" applyAlignment="1" applyProtection="1">
      <alignment horizontal="center" vertical="center"/>
    </xf>
    <xf numFmtId="0" fontId="4" fillId="4" borderId="0" xfId="0" applyFont="1" applyFill="1" applyAlignment="1" applyProtection="1">
      <alignment horizontal="center" vertical="center"/>
    </xf>
    <xf numFmtId="0" fontId="5" fillId="4" borderId="3" xfId="0" applyFont="1" applyFill="1" applyBorder="1" applyAlignment="1" applyProtection="1">
      <alignment horizontal="center"/>
    </xf>
    <xf numFmtId="0" fontId="5" fillId="4" borderId="21" xfId="0" applyFont="1" applyFill="1" applyBorder="1" applyAlignment="1" applyProtection="1">
      <alignment horizontal="center"/>
    </xf>
    <xf numFmtId="0" fontId="5" fillId="4" borderId="0" xfId="0" applyFont="1" applyFill="1" applyBorder="1" applyAlignment="1" applyProtection="1">
      <alignment shrinkToFit="1"/>
    </xf>
    <xf numFmtId="0" fontId="3" fillId="0" borderId="3" xfId="0" applyFont="1" applyBorder="1" applyProtection="1">
      <alignment vertical="center"/>
    </xf>
    <xf numFmtId="0" fontId="3" fillId="0" borderId="21" xfId="0" applyFont="1" applyBorder="1" applyAlignment="1" applyProtection="1">
      <alignment horizontal="center" vertical="center"/>
    </xf>
    <xf numFmtId="0" fontId="3" fillId="0" borderId="21" xfId="0" applyFont="1" applyBorder="1" applyProtection="1">
      <alignment vertical="center"/>
    </xf>
    <xf numFmtId="0" fontId="49" fillId="3" borderId="21" xfId="0" applyFont="1" applyFill="1" applyBorder="1" applyAlignment="1">
      <alignment horizontal="center" vertical="center" wrapText="1"/>
    </xf>
    <xf numFmtId="176" fontId="5" fillId="3" borderId="11" xfId="0" applyNumberFormat="1" applyFont="1" applyFill="1" applyBorder="1" applyAlignment="1">
      <alignment horizontal="center" vertical="center" wrapText="1"/>
    </xf>
    <xf numFmtId="0" fontId="5" fillId="0" borderId="22" xfId="0" applyFont="1" applyFill="1" applyBorder="1" applyAlignment="1">
      <alignment horizontal="left" vertical="center" wrapText="1" indent="1"/>
    </xf>
    <xf numFmtId="176" fontId="5" fillId="0" borderId="8"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left" vertical="center" wrapText="1" indent="1"/>
    </xf>
    <xf numFmtId="176" fontId="5" fillId="0" borderId="7"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left" vertical="center" wrapText="1" indent="1"/>
    </xf>
    <xf numFmtId="176" fontId="5" fillId="0" borderId="10"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2" xfId="0" applyFont="1" applyFill="1" applyBorder="1" applyAlignment="1">
      <alignment horizontal="left" vertical="center" indent="1"/>
    </xf>
    <xf numFmtId="0" fontId="5" fillId="0" borderId="23"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1"/>
    </xf>
    <xf numFmtId="0" fontId="5" fillId="0" borderId="16" xfId="0" applyFont="1" applyFill="1" applyBorder="1" applyAlignment="1">
      <alignment horizontal="left" vertical="center" wrapText="1" indent="1"/>
    </xf>
    <xf numFmtId="0" fontId="5" fillId="0" borderId="55" xfId="0" applyFont="1" applyFill="1" applyBorder="1" applyAlignment="1">
      <alignment horizontal="left" vertical="center" wrapText="1" indent="1"/>
    </xf>
    <xf numFmtId="0" fontId="5" fillId="0" borderId="27" xfId="0" applyFont="1" applyFill="1" applyBorder="1">
      <alignment vertical="center"/>
    </xf>
    <xf numFmtId="0" fontId="5" fillId="0" borderId="11" xfId="0" applyFont="1" applyFill="1" applyBorder="1" applyAlignment="1">
      <alignment horizontal="center" vertical="center"/>
    </xf>
    <xf numFmtId="0" fontId="5" fillId="0" borderId="15" xfId="0" applyFont="1" applyFill="1" applyBorder="1" applyAlignment="1">
      <alignment horizontal="left" vertical="center" wrapText="1" indent="1"/>
    </xf>
    <xf numFmtId="0" fontId="5" fillId="0" borderId="24" xfId="0" applyFont="1" applyFill="1" applyBorder="1" applyAlignment="1">
      <alignment vertical="center" wrapText="1"/>
    </xf>
    <xf numFmtId="0" fontId="5" fillId="0" borderId="11" xfId="0" applyFont="1" applyFill="1" applyBorder="1" applyAlignment="1" applyProtection="1">
      <alignment horizontal="left" vertical="center" wrapText="1" indent="1"/>
    </xf>
    <xf numFmtId="176" fontId="27" fillId="0" borderId="56" xfId="0" applyNumberFormat="1" applyFont="1" applyFill="1" applyBorder="1" applyAlignment="1" applyProtection="1">
      <alignment horizontal="center" vertical="center"/>
    </xf>
    <xf numFmtId="176" fontId="5" fillId="0" borderId="2" xfId="0" applyNumberFormat="1" applyFont="1" applyFill="1" applyBorder="1" applyAlignment="1">
      <alignment horizontal="center" vertical="center"/>
    </xf>
    <xf numFmtId="176" fontId="6" fillId="0" borderId="56" xfId="0"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183" fontId="5" fillId="0" borderId="11" xfId="0" applyNumberFormat="1" applyFont="1" applyFill="1" applyBorder="1" applyAlignment="1">
      <alignment horizontal="right" vertical="center" indent="1" shrinkToFit="1"/>
    </xf>
    <xf numFmtId="0" fontId="5" fillId="0" borderId="2" xfId="0" applyFont="1" applyFill="1" applyBorder="1" applyAlignment="1">
      <alignment horizontal="center" vertical="center"/>
    </xf>
    <xf numFmtId="176" fontId="5" fillId="0" borderId="11" xfId="0" applyNumberFormat="1" applyFont="1" applyFill="1" applyBorder="1" applyAlignment="1">
      <alignment horizontal="right" vertical="center" indent="1" shrinkToFit="1"/>
    </xf>
    <xf numFmtId="177" fontId="6" fillId="0" borderId="19" xfId="0" applyNumberFormat="1" applyFont="1" applyFill="1" applyBorder="1" applyAlignment="1">
      <alignment horizontal="center" vertical="center"/>
    </xf>
    <xf numFmtId="177" fontId="6" fillId="0" borderId="32"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177" fontId="27" fillId="4" borderId="33" xfId="0" applyNumberFormat="1" applyFont="1" applyFill="1" applyBorder="1" applyAlignment="1" applyProtection="1">
      <alignment horizontal="center" vertical="center"/>
    </xf>
    <xf numFmtId="177" fontId="27" fillId="0" borderId="34" xfId="0" applyNumberFormat="1" applyFont="1" applyFill="1" applyBorder="1" applyAlignment="1" applyProtection="1">
      <alignment horizontal="center" vertical="center"/>
    </xf>
    <xf numFmtId="177" fontId="27" fillId="4" borderId="38" xfId="0" applyNumberFormat="1" applyFont="1" applyFill="1" applyBorder="1" applyAlignment="1" applyProtection="1">
      <alignment horizontal="center" vertical="center"/>
    </xf>
    <xf numFmtId="177" fontId="27" fillId="0" borderId="39" xfId="0" applyNumberFormat="1" applyFont="1" applyFill="1" applyBorder="1" applyAlignment="1" applyProtection="1">
      <alignment horizontal="center" vertical="center"/>
    </xf>
    <xf numFmtId="177" fontId="27" fillId="4" borderId="19" xfId="0" applyNumberFormat="1" applyFont="1" applyFill="1" applyBorder="1" applyAlignment="1" applyProtection="1">
      <alignment horizontal="center" vertical="center"/>
    </xf>
    <xf numFmtId="177" fontId="27" fillId="0" borderId="32" xfId="0" applyNumberFormat="1" applyFont="1" applyFill="1" applyBorder="1" applyAlignment="1" applyProtection="1">
      <alignment horizontal="center" vertical="center"/>
    </xf>
    <xf numFmtId="177" fontId="27" fillId="4" borderId="57" xfId="0" applyNumberFormat="1" applyFont="1" applyFill="1" applyBorder="1" applyAlignment="1" applyProtection="1">
      <alignment horizontal="center" vertical="center"/>
    </xf>
    <xf numFmtId="177" fontId="6" fillId="0" borderId="57" xfId="0" applyNumberFormat="1" applyFont="1" applyFill="1" applyBorder="1" applyAlignment="1">
      <alignment horizontal="center" vertical="center"/>
    </xf>
    <xf numFmtId="177" fontId="6" fillId="0" borderId="56" xfId="0" applyNumberFormat="1" applyFont="1" applyFill="1" applyBorder="1" applyAlignment="1">
      <alignment horizontal="center" vertical="center"/>
    </xf>
    <xf numFmtId="0" fontId="61" fillId="0" borderId="0" xfId="0" applyFont="1" applyProtection="1">
      <alignment vertical="center"/>
    </xf>
    <xf numFmtId="0" fontId="5" fillId="0" borderId="18" xfId="0" applyFont="1" applyFill="1" applyBorder="1" applyAlignment="1">
      <alignment horizontal="left" vertical="center" wrapText="1" indent="1"/>
    </xf>
    <xf numFmtId="177" fontId="6" fillId="0" borderId="20"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lignment horizontal="center" vertical="center"/>
    </xf>
    <xf numFmtId="0" fontId="17" fillId="0" borderId="0" xfId="0" applyFont="1" applyAlignment="1">
      <alignment horizontal="left" vertical="top"/>
    </xf>
    <xf numFmtId="0" fontId="17" fillId="0" borderId="0" xfId="0" applyFont="1" applyAlignment="1">
      <alignment horizontal="left" vertical="top" wrapText="1"/>
    </xf>
    <xf numFmtId="0" fontId="11" fillId="0" borderId="0" xfId="0" applyFont="1" applyBorder="1" applyAlignment="1">
      <alignment horizontal="center" vertical="center" wrapText="1"/>
    </xf>
    <xf numFmtId="0" fontId="68" fillId="0" borderId="0" xfId="0" applyFont="1" applyAlignment="1" applyProtection="1">
      <alignment vertical="center"/>
    </xf>
    <xf numFmtId="0" fontId="69" fillId="0" borderId="0" xfId="0" applyFont="1">
      <alignment vertical="center"/>
    </xf>
    <xf numFmtId="0" fontId="68" fillId="0" borderId="0" xfId="0" applyFont="1" applyAlignment="1">
      <alignment vertical="center"/>
    </xf>
    <xf numFmtId="0" fontId="7" fillId="12" borderId="13" xfId="0" applyFont="1" applyFill="1" applyBorder="1" applyAlignment="1" applyProtection="1">
      <alignment horizontal="center" vertical="center" wrapText="1"/>
    </xf>
    <xf numFmtId="176" fontId="3" fillId="12" borderId="13" xfId="0" applyNumberFormat="1" applyFont="1" applyFill="1" applyBorder="1" applyAlignment="1" applyProtection="1">
      <alignment horizontal="center" vertical="center" wrapText="1"/>
    </xf>
    <xf numFmtId="176" fontId="5" fillId="12" borderId="23" xfId="0" applyNumberFormat="1" applyFont="1" applyFill="1" applyBorder="1" applyAlignment="1" applyProtection="1">
      <alignment horizontal="center" vertical="center"/>
    </xf>
    <xf numFmtId="0" fontId="5" fillId="12" borderId="34" xfId="0" applyFont="1" applyFill="1" applyBorder="1" applyAlignment="1" applyProtection="1">
      <alignment horizontal="center" vertical="center"/>
    </xf>
    <xf numFmtId="176" fontId="5" fillId="12" borderId="26" xfId="0" applyNumberFormat="1" applyFont="1" applyFill="1" applyBorder="1" applyAlignment="1" applyProtection="1">
      <alignment horizontal="center" vertical="center"/>
    </xf>
    <xf numFmtId="0" fontId="5" fillId="12" borderId="39" xfId="0" applyFont="1" applyFill="1" applyBorder="1" applyAlignment="1" applyProtection="1">
      <alignment horizontal="center" vertical="center"/>
    </xf>
    <xf numFmtId="176" fontId="5" fillId="12" borderId="22" xfId="0" applyNumberFormat="1" applyFont="1" applyFill="1" applyBorder="1" applyAlignment="1" applyProtection="1">
      <alignment horizontal="center" vertical="center"/>
    </xf>
    <xf numFmtId="0" fontId="5" fillId="12" borderId="32" xfId="0" applyFont="1" applyFill="1" applyBorder="1" applyAlignment="1" applyProtection="1">
      <alignment horizontal="center" vertical="center"/>
    </xf>
    <xf numFmtId="176" fontId="5" fillId="12" borderId="16" xfId="0" applyNumberFormat="1" applyFont="1" applyFill="1" applyBorder="1" applyAlignment="1" applyProtection="1">
      <alignment horizontal="center" vertical="center"/>
    </xf>
    <xf numFmtId="0" fontId="5" fillId="12" borderId="16" xfId="0" applyFont="1" applyFill="1" applyBorder="1" applyAlignment="1" applyProtection="1">
      <alignment horizontal="center" vertical="center"/>
    </xf>
    <xf numFmtId="176" fontId="5" fillId="12" borderId="55" xfId="0" applyNumberFormat="1" applyFont="1" applyFill="1" applyBorder="1" applyAlignment="1" applyProtection="1">
      <alignment horizontal="center" vertical="center"/>
    </xf>
    <xf numFmtId="176" fontId="5" fillId="12" borderId="11" xfId="0" applyNumberFormat="1" applyFont="1" applyFill="1" applyBorder="1" applyAlignment="1" applyProtection="1">
      <alignment horizontal="center" vertical="center"/>
    </xf>
    <xf numFmtId="0" fontId="5" fillId="12" borderId="56" xfId="0" applyFont="1" applyFill="1" applyBorder="1" applyAlignment="1" applyProtection="1">
      <alignment horizontal="center" vertical="center"/>
    </xf>
    <xf numFmtId="0" fontId="3" fillId="12" borderId="11" xfId="0" applyFont="1" applyFill="1" applyBorder="1" applyAlignment="1" applyProtection="1">
      <alignment horizontal="center" vertical="center"/>
    </xf>
    <xf numFmtId="183" fontId="5" fillId="12" borderId="56" xfId="0" applyNumberFormat="1" applyFont="1" applyFill="1" applyBorder="1" applyAlignment="1" applyProtection="1">
      <alignment horizontal="right" vertical="center" indent="1"/>
    </xf>
    <xf numFmtId="0" fontId="5" fillId="12" borderId="11" xfId="0" applyFont="1" applyFill="1" applyBorder="1" applyAlignment="1" applyProtection="1">
      <alignment horizontal="center" vertical="center"/>
    </xf>
    <xf numFmtId="176" fontId="5" fillId="12" borderId="56" xfId="0" applyNumberFormat="1" applyFont="1" applyFill="1" applyBorder="1" applyAlignment="1" applyProtection="1">
      <alignment horizontal="right" vertical="center" indent="1"/>
    </xf>
    <xf numFmtId="0" fontId="5" fillId="12" borderId="23" xfId="0" applyFont="1" applyFill="1" applyBorder="1" applyAlignment="1" applyProtection="1">
      <alignment horizontal="left" vertical="center" wrapText="1" indent="1"/>
    </xf>
    <xf numFmtId="177" fontId="27" fillId="12" borderId="33" xfId="0" applyNumberFormat="1" applyFont="1" applyFill="1" applyBorder="1" applyAlignment="1" applyProtection="1">
      <alignment horizontal="center" vertical="center"/>
    </xf>
    <xf numFmtId="177" fontId="27" fillId="12" borderId="34" xfId="0" applyNumberFormat="1" applyFont="1" applyFill="1" applyBorder="1" applyAlignment="1" applyProtection="1">
      <alignment horizontal="center" vertical="center"/>
    </xf>
    <xf numFmtId="0" fontId="5" fillId="12" borderId="26" xfId="0" applyFont="1" applyFill="1" applyBorder="1" applyAlignment="1" applyProtection="1">
      <alignment horizontal="left" vertical="center" wrapText="1" indent="1"/>
    </xf>
    <xf numFmtId="177" fontId="27" fillId="12" borderId="38" xfId="0" applyNumberFormat="1" applyFont="1" applyFill="1" applyBorder="1" applyAlignment="1" applyProtection="1">
      <alignment horizontal="center" vertical="center"/>
    </xf>
    <xf numFmtId="177" fontId="27" fillId="12" borderId="39" xfId="0" applyNumberFormat="1" applyFont="1" applyFill="1" applyBorder="1" applyAlignment="1" applyProtection="1">
      <alignment horizontal="center" vertical="center"/>
    </xf>
    <xf numFmtId="0" fontId="3" fillId="8" borderId="58" xfId="0" applyFont="1" applyFill="1" applyBorder="1" applyAlignment="1" applyProtection="1">
      <alignment horizontal="center" vertical="center"/>
    </xf>
    <xf numFmtId="0" fontId="3" fillId="8" borderId="59" xfId="0" applyFont="1" applyFill="1" applyBorder="1" applyAlignment="1" applyProtection="1">
      <alignment horizontal="center" vertical="center"/>
    </xf>
    <xf numFmtId="0" fontId="3" fillId="8" borderId="60"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8"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43" xfId="0" applyFont="1" applyFill="1" applyBorder="1" applyAlignment="1" applyProtection="1">
      <alignment horizontal="center" vertical="center"/>
    </xf>
    <xf numFmtId="0" fontId="19" fillId="4" borderId="42" xfId="0" applyFont="1" applyFill="1" applyBorder="1" applyAlignment="1" applyProtection="1">
      <alignment horizontal="center" vertical="center"/>
    </xf>
    <xf numFmtId="0" fontId="19" fillId="4" borderId="44" xfId="0" applyFont="1" applyFill="1" applyBorder="1" applyAlignment="1" applyProtection="1">
      <alignment horizontal="center" vertical="center"/>
    </xf>
    <xf numFmtId="0" fontId="62" fillId="0" borderId="29" xfId="0" applyFont="1" applyBorder="1" applyAlignment="1" applyProtection="1">
      <alignment horizontal="left" vertical="center" wrapText="1"/>
    </xf>
    <xf numFmtId="0" fontId="62" fillId="0" borderId="0" xfId="0" applyFont="1" applyBorder="1" applyAlignment="1" applyProtection="1">
      <alignment horizontal="left" vertical="center" wrapText="1"/>
    </xf>
    <xf numFmtId="0" fontId="62" fillId="0" borderId="1" xfId="0" applyFont="1" applyBorder="1" applyAlignment="1" applyProtection="1">
      <alignment horizontal="left" vertical="center" wrapText="1"/>
    </xf>
    <xf numFmtId="0" fontId="3" fillId="8" borderId="30" xfId="5" applyFont="1" applyFill="1" applyBorder="1" applyAlignment="1" applyProtection="1">
      <alignment horizontal="left" vertical="top" wrapText="1" shrinkToFit="1"/>
      <protection locked="0"/>
    </xf>
    <xf numFmtId="0" fontId="3" fillId="8" borderId="61" xfId="5" applyFont="1" applyFill="1" applyBorder="1" applyAlignment="1" applyProtection="1">
      <alignment horizontal="left" vertical="top" wrapText="1" shrinkToFit="1"/>
      <protection locked="0"/>
    </xf>
    <xf numFmtId="0" fontId="3" fillId="8" borderId="31" xfId="5" applyFont="1" applyFill="1" applyBorder="1" applyAlignment="1" applyProtection="1">
      <alignment horizontal="left" vertical="top" wrapText="1" shrinkToFit="1"/>
      <protection locked="0"/>
    </xf>
    <xf numFmtId="0" fontId="3" fillId="8" borderId="62" xfId="5" applyFont="1" applyFill="1" applyBorder="1" applyAlignment="1" applyProtection="1">
      <alignment horizontal="left" vertical="top" wrapText="1" shrinkToFit="1"/>
      <protection locked="0"/>
    </xf>
    <xf numFmtId="0" fontId="3" fillId="8" borderId="63" xfId="5" applyFont="1" applyFill="1" applyBorder="1" applyAlignment="1" applyProtection="1">
      <alignment horizontal="left" vertical="top" wrapText="1" shrinkToFit="1"/>
      <protection locked="0"/>
    </xf>
    <xf numFmtId="0" fontId="3" fillId="8" borderId="64" xfId="5" applyFont="1" applyFill="1" applyBorder="1" applyAlignment="1" applyProtection="1">
      <alignment horizontal="left" vertical="top" wrapText="1" shrinkToFit="1"/>
      <protection locked="0"/>
    </xf>
    <xf numFmtId="179" fontId="11" fillId="0" borderId="0" xfId="0" applyNumberFormat="1" applyFont="1" applyBorder="1" applyAlignment="1" applyProtection="1">
      <alignment horizontal="left" vertical="center"/>
    </xf>
    <xf numFmtId="184" fontId="11" fillId="0" borderId="0" xfId="0" applyNumberFormat="1" applyFont="1" applyBorder="1" applyAlignment="1" applyProtection="1">
      <alignment horizontal="left" vertical="center"/>
    </xf>
    <xf numFmtId="0" fontId="3" fillId="8" borderId="58" xfId="5" applyFont="1" applyFill="1" applyBorder="1" applyAlignment="1" applyProtection="1">
      <alignment horizontal="center" vertical="center" shrinkToFit="1"/>
      <protection locked="0"/>
    </xf>
    <xf numFmtId="0" fontId="3" fillId="8" borderId="59" xfId="5" applyFont="1" applyFill="1" applyBorder="1" applyAlignment="1" applyProtection="1">
      <alignment horizontal="center" vertical="center" shrinkToFit="1"/>
      <protection locked="0"/>
    </xf>
    <xf numFmtId="0" fontId="3" fillId="8" borderId="60" xfId="5"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left" vertical="center"/>
    </xf>
    <xf numFmtId="179" fontId="11" fillId="4" borderId="11" xfId="0" applyNumberFormat="1" applyFont="1" applyFill="1" applyBorder="1" applyAlignment="1" applyProtection="1">
      <alignment horizontal="left" vertical="center"/>
    </xf>
    <xf numFmtId="181" fontId="11" fillId="0" borderId="65" xfId="0" applyNumberFormat="1" applyFont="1" applyBorder="1" applyAlignment="1" applyProtection="1">
      <alignment horizontal="left" vertical="center"/>
    </xf>
    <xf numFmtId="181" fontId="11" fillId="0" borderId="66" xfId="0" applyNumberFormat="1" applyFont="1" applyBorder="1" applyAlignment="1" applyProtection="1">
      <alignment horizontal="left" vertical="center"/>
    </xf>
    <xf numFmtId="181" fontId="11" fillId="0" borderId="12" xfId="0" applyNumberFormat="1" applyFont="1" applyBorder="1" applyAlignment="1" applyProtection="1">
      <alignment horizontal="left" vertical="center"/>
    </xf>
    <xf numFmtId="179" fontId="11" fillId="0" borderId="12" xfId="0" applyNumberFormat="1" applyFont="1" applyBorder="1" applyAlignment="1" applyProtection="1">
      <alignment horizontal="left" vertical="center"/>
    </xf>
    <xf numFmtId="179" fontId="11" fillId="0" borderId="11" xfId="0" applyNumberFormat="1" applyFont="1" applyBorder="1" applyAlignment="1" applyProtection="1">
      <alignment horizontal="left" vertical="center"/>
    </xf>
    <xf numFmtId="179" fontId="11" fillId="0" borderId="67" xfId="0" applyNumberFormat="1" applyFont="1" applyBorder="1" applyAlignment="1" applyProtection="1">
      <alignment horizontal="left" vertical="center"/>
    </xf>
    <xf numFmtId="179" fontId="11" fillId="0" borderId="65" xfId="0" applyNumberFormat="1" applyFont="1" applyBorder="1" applyAlignment="1" applyProtection="1">
      <alignment horizontal="left" vertical="center"/>
    </xf>
    <xf numFmtId="0" fontId="11" fillId="0" borderId="13" xfId="5" applyFont="1" applyFill="1" applyBorder="1" applyAlignment="1" applyProtection="1">
      <alignment horizontal="center" vertical="center"/>
    </xf>
    <xf numFmtId="0" fontId="11" fillId="0" borderId="21" xfId="5" applyFont="1" applyFill="1" applyBorder="1" applyAlignment="1" applyProtection="1">
      <alignment horizontal="center" vertical="center"/>
    </xf>
    <xf numFmtId="0" fontId="11" fillId="0" borderId="11" xfId="5" applyFont="1" applyFill="1" applyBorder="1" applyAlignment="1" applyProtection="1">
      <alignment horizontal="center" vertical="center"/>
    </xf>
    <xf numFmtId="181" fontId="11" fillId="0" borderId="11" xfId="0" applyNumberFormat="1" applyFont="1" applyBorder="1" applyAlignment="1" applyProtection="1">
      <alignment horizontal="left" vertical="center"/>
    </xf>
    <xf numFmtId="179" fontId="11" fillId="4" borderId="13" xfId="0" applyNumberFormat="1" applyFont="1" applyFill="1" applyBorder="1" applyAlignment="1" applyProtection="1">
      <alignment horizontal="left" vertical="center"/>
    </xf>
    <xf numFmtId="179" fontId="11" fillId="4" borderId="21" xfId="0" applyNumberFormat="1" applyFont="1" applyFill="1" applyBorder="1" applyAlignment="1" applyProtection="1">
      <alignment horizontal="left" vertical="center"/>
    </xf>
    <xf numFmtId="179" fontId="11" fillId="4" borderId="68" xfId="0" applyNumberFormat="1" applyFont="1" applyFill="1" applyBorder="1" applyAlignment="1" applyProtection="1">
      <alignment horizontal="left" vertical="center"/>
    </xf>
    <xf numFmtId="0" fontId="3" fillId="8" borderId="67" xfId="5" applyFont="1" applyFill="1" applyBorder="1" applyAlignment="1" applyProtection="1">
      <alignment horizontal="left" vertical="center" shrinkToFit="1"/>
      <protection locked="0"/>
    </xf>
    <xf numFmtId="0" fontId="3" fillId="8" borderId="65" xfId="5" applyFont="1" applyFill="1" applyBorder="1" applyAlignment="1" applyProtection="1">
      <alignment horizontal="left" vertical="center" shrinkToFit="1"/>
      <protection locked="0"/>
    </xf>
    <xf numFmtId="0" fontId="3" fillId="8" borderId="66" xfId="5" applyFont="1" applyFill="1" applyBorder="1" applyAlignment="1" applyProtection="1">
      <alignment horizontal="left" vertical="center" shrinkToFit="1"/>
      <protection locked="0"/>
    </xf>
    <xf numFmtId="0" fontId="5" fillId="12" borderId="69" xfId="0" applyFont="1" applyFill="1" applyBorder="1" applyAlignment="1">
      <alignment horizontal="center" vertical="center"/>
    </xf>
    <xf numFmtId="0" fontId="5" fillId="12" borderId="70" xfId="0" applyFont="1" applyFill="1" applyBorder="1" applyAlignment="1">
      <alignment horizontal="center" vertical="center"/>
    </xf>
    <xf numFmtId="0" fontId="5" fillId="12" borderId="71" xfId="0" applyFont="1" applyFill="1" applyBorder="1" applyAlignment="1">
      <alignment horizontal="center" vertical="center"/>
    </xf>
    <xf numFmtId="0" fontId="5" fillId="12" borderId="72" xfId="0" applyFont="1" applyFill="1" applyBorder="1" applyAlignment="1">
      <alignment horizontal="center" vertical="center"/>
    </xf>
    <xf numFmtId="0" fontId="5" fillId="12" borderId="73" xfId="0" applyFont="1" applyFill="1" applyBorder="1" applyAlignment="1">
      <alignment horizontal="center" vertical="center"/>
    </xf>
    <xf numFmtId="0" fontId="5" fillId="12" borderId="74"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3" fillId="3" borderId="12"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3" fillId="3" borderId="11" xfId="0" applyFont="1" applyFill="1" applyBorder="1" applyAlignment="1">
      <alignment horizontal="center" vertical="center"/>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4" fillId="4" borderId="0" xfId="0" applyFont="1" applyFill="1" applyAlignment="1" applyProtection="1">
      <alignment horizontal="center" vertical="center"/>
    </xf>
    <xf numFmtId="0" fontId="5" fillId="4" borderId="3" xfId="0" applyFont="1" applyFill="1" applyBorder="1" applyAlignment="1" applyProtection="1">
      <alignment horizontal="left" shrinkToFit="1"/>
    </xf>
    <xf numFmtId="0" fontId="5" fillId="4" borderId="3" xfId="0" applyFont="1" applyFill="1" applyBorder="1" applyAlignment="1" applyProtection="1">
      <alignment horizontal="center" shrinkToFit="1"/>
    </xf>
    <xf numFmtId="0" fontId="5" fillId="4" borderId="21" xfId="0" applyFont="1" applyFill="1" applyBorder="1" applyAlignment="1" applyProtection="1">
      <alignment horizontal="left" shrinkToFit="1"/>
    </xf>
    <xf numFmtId="0" fontId="5" fillId="4" borderId="21" xfId="0" applyFont="1" applyFill="1" applyBorder="1" applyAlignment="1" applyProtection="1">
      <alignment horizontal="center" shrinkToFit="1"/>
    </xf>
    <xf numFmtId="176" fontId="5" fillId="12" borderId="75" xfId="0" applyNumberFormat="1" applyFont="1" applyFill="1" applyBorder="1" applyAlignment="1">
      <alignment horizontal="center" vertical="center"/>
    </xf>
    <xf numFmtId="176" fontId="5" fillId="12" borderId="71" xfId="0" applyNumberFormat="1" applyFont="1" applyFill="1" applyBorder="1" applyAlignment="1">
      <alignment horizontal="center" vertical="center"/>
    </xf>
    <xf numFmtId="176" fontId="5" fillId="12" borderId="72" xfId="0" applyNumberFormat="1" applyFont="1" applyFill="1" applyBorder="1" applyAlignment="1">
      <alignment horizontal="center" vertical="center"/>
    </xf>
    <xf numFmtId="0" fontId="5" fillId="12" borderId="82" xfId="0" applyFont="1" applyFill="1" applyBorder="1" applyAlignment="1">
      <alignment horizontal="center" vertical="center"/>
    </xf>
    <xf numFmtId="0" fontId="5" fillId="0" borderId="1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indent="1"/>
    </xf>
    <xf numFmtId="0" fontId="5" fillId="12" borderId="76" xfId="0" applyFont="1" applyFill="1" applyBorder="1" applyAlignment="1">
      <alignment horizontal="center" vertical="center"/>
    </xf>
    <xf numFmtId="0" fontId="5" fillId="12" borderId="77" xfId="0" applyFont="1" applyFill="1" applyBorder="1" applyAlignment="1">
      <alignment horizontal="center" vertical="center"/>
    </xf>
    <xf numFmtId="0" fontId="5" fillId="12" borderId="78" xfId="0" applyFont="1" applyFill="1" applyBorder="1" applyAlignment="1">
      <alignment horizontal="center" vertical="center"/>
    </xf>
    <xf numFmtId="0" fontId="5" fillId="12" borderId="79" xfId="0" applyFont="1" applyFill="1" applyBorder="1" applyAlignment="1">
      <alignment horizontal="center" vertical="center"/>
    </xf>
    <xf numFmtId="0" fontId="5" fillId="0" borderId="11" xfId="0" applyFont="1" applyFill="1" applyBorder="1" applyAlignment="1">
      <alignment horizontal="center" vertical="center"/>
    </xf>
    <xf numFmtId="0" fontId="5" fillId="12" borderId="80" xfId="0" applyFont="1" applyFill="1" applyBorder="1" applyAlignment="1">
      <alignment horizontal="center" vertical="center"/>
    </xf>
    <xf numFmtId="0" fontId="5" fillId="12" borderId="81" xfId="0" applyFont="1" applyFill="1" applyBorder="1" applyAlignment="1">
      <alignment horizontal="center" vertical="center"/>
    </xf>
    <xf numFmtId="0" fontId="5" fillId="0" borderId="11" xfId="0" applyFont="1" applyFill="1" applyBorder="1" applyAlignment="1" applyProtection="1">
      <alignment horizontal="center" vertical="center" wrapText="1"/>
    </xf>
    <xf numFmtId="176" fontId="5" fillId="12" borderId="147" xfId="0" applyNumberFormat="1" applyFont="1" applyFill="1" applyBorder="1" applyAlignment="1">
      <alignment horizontal="center" vertical="center"/>
    </xf>
    <xf numFmtId="176" fontId="5" fillId="12" borderId="148" xfId="0" applyNumberFormat="1" applyFont="1" applyFill="1" applyBorder="1" applyAlignment="1">
      <alignment horizontal="center" vertical="center"/>
    </xf>
    <xf numFmtId="0" fontId="5" fillId="12" borderId="147" xfId="0" applyFont="1" applyFill="1" applyBorder="1" applyAlignment="1">
      <alignment horizontal="center" vertical="center"/>
    </xf>
    <xf numFmtId="0" fontId="5" fillId="12" borderId="148" xfId="0" applyFont="1" applyFill="1" applyBorder="1" applyAlignment="1">
      <alignment horizontal="center" vertical="center"/>
    </xf>
    <xf numFmtId="0" fontId="5" fillId="12" borderId="75" xfId="0" applyFont="1" applyFill="1" applyBorder="1" applyAlignment="1">
      <alignment horizontal="center" vertical="center"/>
    </xf>
    <xf numFmtId="0" fontId="5" fillId="0" borderId="13" xfId="0" applyFont="1" applyFill="1" applyBorder="1" applyAlignment="1" applyProtection="1">
      <alignment horizontal="left" vertical="center" wrapText="1" indent="1"/>
    </xf>
    <xf numFmtId="0" fontId="5" fillId="0" borderId="2" xfId="0" applyFont="1" applyFill="1" applyBorder="1" applyAlignment="1" applyProtection="1">
      <alignment horizontal="left" vertical="center" wrapText="1" indent="1"/>
    </xf>
    <xf numFmtId="0" fontId="5" fillId="0" borderId="17" xfId="0" applyFont="1" applyFill="1" applyBorder="1" applyAlignment="1" applyProtection="1">
      <alignment horizontal="left" vertical="center" wrapText="1" indent="1"/>
    </xf>
    <xf numFmtId="0" fontId="5" fillId="0" borderId="9" xfId="0" applyFont="1" applyFill="1" applyBorder="1" applyAlignment="1" applyProtection="1">
      <alignment horizontal="left" vertical="center" wrapText="1" indent="1"/>
    </xf>
    <xf numFmtId="0" fontId="5" fillId="0" borderId="13" xfId="0" applyFont="1" applyFill="1" applyBorder="1" applyAlignment="1">
      <alignment horizontal="left" vertical="center" indent="1"/>
    </xf>
    <xf numFmtId="0" fontId="5" fillId="12" borderId="83" xfId="0" applyFont="1" applyFill="1" applyBorder="1" applyAlignment="1">
      <alignment horizontal="center" vertical="center"/>
    </xf>
    <xf numFmtId="0" fontId="5" fillId="12" borderId="84" xfId="0" applyFont="1" applyFill="1" applyBorder="1" applyAlignment="1">
      <alignment horizontal="center" vertical="center"/>
    </xf>
    <xf numFmtId="0" fontId="5" fillId="0" borderId="83" xfId="0" applyFont="1" applyFill="1" applyBorder="1" applyAlignment="1">
      <alignment horizontal="center" vertical="center"/>
    </xf>
    <xf numFmtId="0" fontId="3" fillId="0" borderId="11" xfId="0" applyFont="1" applyBorder="1" applyAlignment="1" applyProtection="1">
      <alignment horizontal="center" vertical="center"/>
    </xf>
    <xf numFmtId="0" fontId="6" fillId="4" borderId="85" xfId="0" applyFont="1" applyFill="1" applyBorder="1" applyAlignment="1" applyProtection="1">
      <alignment horizontal="center" vertical="center" wrapText="1"/>
    </xf>
    <xf numFmtId="0" fontId="6" fillId="4" borderId="86" xfId="0" applyFont="1" applyFill="1" applyBorder="1" applyAlignment="1" applyProtection="1">
      <alignment horizontal="center" vertical="center" wrapText="1"/>
    </xf>
    <xf numFmtId="0" fontId="46" fillId="0" borderId="3" xfId="5" applyFont="1" applyBorder="1" applyAlignment="1">
      <alignment horizontal="center" vertical="center"/>
    </xf>
    <xf numFmtId="0" fontId="40" fillId="0" borderId="0"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Border="1" applyAlignment="1">
      <alignment horizontal="left" vertical="center"/>
    </xf>
    <xf numFmtId="0" fontId="44" fillId="0" borderId="1" xfId="0" applyFont="1" applyBorder="1" applyAlignment="1">
      <alignment horizontal="left" vertical="center"/>
    </xf>
    <xf numFmtId="0" fontId="45" fillId="0" borderId="0" xfId="5" applyFont="1" applyBorder="1" applyAlignment="1">
      <alignment horizontal="center" vertical="center"/>
    </xf>
    <xf numFmtId="0" fontId="44"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1" fillId="0" borderId="0" xfId="0" applyFont="1" applyBorder="1" applyAlignment="1">
      <alignment horizontal="left" vertical="center" wrapText="1"/>
    </xf>
    <xf numFmtId="0" fontId="41" fillId="0" borderId="1" xfId="0" applyFont="1" applyBorder="1" applyAlignment="1">
      <alignment horizontal="left" vertical="center" wrapText="1"/>
    </xf>
    <xf numFmtId="0" fontId="40" fillId="0" borderId="0" xfId="0" applyFont="1" applyBorder="1" applyAlignment="1">
      <alignment horizontal="left" vertical="top" wrapText="1"/>
    </xf>
    <xf numFmtId="0" fontId="40" fillId="0" borderId="1" xfId="0" applyFont="1" applyBorder="1" applyAlignment="1">
      <alignment horizontal="left" vertical="top" wrapText="1"/>
    </xf>
    <xf numFmtId="0" fontId="11" fillId="0" borderId="2" xfId="0" applyFont="1" applyBorder="1" applyAlignment="1" applyProtection="1">
      <alignment horizontal="center" vertical="center"/>
    </xf>
    <xf numFmtId="0" fontId="11" fillId="0" borderId="13" xfId="0" applyFont="1" applyBorder="1" applyAlignment="1" applyProtection="1">
      <alignment horizontal="center" vertical="center"/>
    </xf>
    <xf numFmtId="0" fontId="3" fillId="9" borderId="58" xfId="5" applyFont="1" applyFill="1" applyBorder="1" applyAlignment="1" applyProtection="1">
      <alignment horizontal="center" vertical="center" shrinkToFit="1"/>
      <protection locked="0"/>
    </xf>
    <xf numFmtId="0" fontId="3" fillId="10" borderId="59" xfId="5" applyFont="1" applyFill="1" applyBorder="1" applyAlignment="1" applyProtection="1">
      <alignment horizontal="center" vertical="center" shrinkToFit="1"/>
      <protection locked="0"/>
    </xf>
    <xf numFmtId="0" fontId="3" fillId="10" borderId="60" xfId="5" applyFont="1" applyFill="1" applyBorder="1" applyAlignment="1" applyProtection="1">
      <alignment horizontal="center" vertical="center" shrinkToFit="1"/>
      <protection locked="0"/>
    </xf>
    <xf numFmtId="0" fontId="11" fillId="0" borderId="13" xfId="5" applyFont="1" applyFill="1" applyBorder="1" applyAlignment="1" applyProtection="1">
      <alignment horizontal="center" vertical="center" shrinkToFit="1"/>
    </xf>
    <xf numFmtId="0" fontId="11" fillId="0" borderId="21" xfId="5" applyFont="1" applyFill="1" applyBorder="1" applyAlignment="1" applyProtection="1">
      <alignment horizontal="center" vertical="center" shrinkToFit="1"/>
    </xf>
    <xf numFmtId="0" fontId="11" fillId="0" borderId="68" xfId="5" applyFont="1" applyFill="1" applyBorder="1" applyAlignment="1" applyProtection="1">
      <alignment horizontal="center" vertical="center" shrinkToFit="1"/>
    </xf>
    <xf numFmtId="0" fontId="3" fillId="9" borderId="67" xfId="5" applyFont="1" applyFill="1" applyBorder="1" applyAlignment="1" applyProtection="1">
      <alignment horizontal="left" vertical="center" shrinkToFit="1"/>
      <protection locked="0"/>
    </xf>
    <xf numFmtId="0" fontId="3" fillId="10" borderId="65" xfId="5" applyFont="1" applyFill="1" applyBorder="1" applyAlignment="1" applyProtection="1">
      <alignment horizontal="left" vertical="center" shrinkToFit="1"/>
      <protection locked="0"/>
    </xf>
    <xf numFmtId="0" fontId="11" fillId="0" borderId="11" xfId="0" applyFont="1" applyBorder="1" applyAlignment="1" applyProtection="1">
      <alignment horizontal="center" vertical="center"/>
    </xf>
    <xf numFmtId="0" fontId="3" fillId="9" borderId="67" xfId="5" applyNumberFormat="1" applyFont="1" applyFill="1" applyBorder="1" applyAlignment="1" applyProtection="1">
      <alignment horizontal="center" vertical="center" shrinkToFit="1"/>
      <protection locked="0"/>
    </xf>
    <xf numFmtId="0" fontId="3" fillId="10" borderId="66" xfId="5" applyNumberFormat="1" applyFont="1" applyFill="1" applyBorder="1" applyAlignment="1" applyProtection="1">
      <alignment horizontal="center" vertical="center" shrinkToFit="1"/>
      <protection locked="0"/>
    </xf>
    <xf numFmtId="180" fontId="11" fillId="0" borderId="0" xfId="0" applyNumberFormat="1" applyFont="1" applyBorder="1" applyAlignment="1" applyProtection="1">
      <alignment horizontal="center" vertical="center"/>
    </xf>
    <xf numFmtId="0" fontId="51" fillId="0" borderId="0" xfId="2" applyFill="1" applyBorder="1" applyAlignment="1" applyProtection="1">
      <alignment horizontal="center" vertical="center"/>
      <protection locked="0"/>
    </xf>
    <xf numFmtId="0" fontId="11" fillId="0" borderId="0" xfId="0" applyFont="1" applyBorder="1" applyAlignment="1" applyProtection="1">
      <alignment horizontal="left" vertical="center"/>
    </xf>
    <xf numFmtId="0" fontId="4" fillId="4" borderId="0" xfId="0" applyFont="1" applyFill="1" applyAlignment="1">
      <alignment horizontal="center" vertical="center"/>
    </xf>
    <xf numFmtId="0" fontId="5" fillId="4" borderId="3" xfId="0" applyFont="1" applyFill="1" applyBorder="1" applyAlignment="1">
      <alignment horizontal="left"/>
    </xf>
    <xf numFmtId="0" fontId="5" fillId="4" borderId="3" xfId="0" applyFont="1" applyFill="1" applyBorder="1" applyAlignment="1" applyProtection="1">
      <alignment horizontal="center"/>
    </xf>
    <xf numFmtId="0" fontId="5" fillId="4" borderId="21" xfId="0" applyFont="1" applyFill="1" applyBorder="1" applyAlignment="1" applyProtection="1">
      <alignment horizontal="center"/>
    </xf>
    <xf numFmtId="0" fontId="5" fillId="3" borderId="13" xfId="0" applyFont="1" applyFill="1" applyBorder="1" applyAlignment="1">
      <alignment horizontal="center" vertical="center"/>
    </xf>
    <xf numFmtId="0" fontId="5" fillId="3" borderId="2" xfId="0" applyFont="1" applyFill="1" applyBorder="1" applyAlignment="1">
      <alignment horizontal="center" vertical="center"/>
    </xf>
    <xf numFmtId="0" fontId="30" fillId="7" borderId="2" xfId="0" applyFont="1" applyFill="1" applyBorder="1" applyAlignment="1" applyProtection="1">
      <alignment horizontal="center" vertical="center"/>
    </xf>
    <xf numFmtId="0" fontId="30" fillId="7" borderId="11" xfId="0" applyFont="1" applyFill="1" applyBorder="1" applyAlignment="1" applyProtection="1">
      <alignment horizontal="center" vertical="center"/>
    </xf>
    <xf numFmtId="0" fontId="3" fillId="3" borderId="1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14" xfId="0" applyFont="1" applyFill="1" applyBorder="1" applyAlignment="1">
      <alignment horizontal="left" vertical="center" wrapText="1" indent="1"/>
    </xf>
    <xf numFmtId="0" fontId="5" fillId="0" borderId="5"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1" xfId="0" applyFont="1" applyFill="1" applyBorder="1" applyAlignment="1">
      <alignment horizontal="left" vertical="center" indent="1"/>
    </xf>
    <xf numFmtId="0" fontId="5" fillId="0" borderId="17" xfId="0" applyFont="1" applyFill="1" applyBorder="1" applyAlignment="1">
      <alignment horizontal="left" vertical="center" indent="1"/>
    </xf>
    <xf numFmtId="0" fontId="5" fillId="0" borderId="9" xfId="0" applyFont="1" applyFill="1" applyBorder="1" applyAlignment="1">
      <alignment horizontal="left" vertical="center" inden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1" fillId="0" borderId="8" xfId="2" applyFill="1" applyBorder="1" applyAlignment="1" applyProtection="1">
      <alignment vertical="center"/>
      <protection locked="0"/>
    </xf>
    <xf numFmtId="0" fontId="51" fillId="0" borderId="22" xfId="2" applyFill="1" applyBorder="1" applyAlignment="1" applyProtection="1">
      <alignment vertical="center"/>
      <protection locked="0"/>
    </xf>
    <xf numFmtId="0" fontId="5" fillId="0" borderId="8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51" fillId="0" borderId="90" xfId="2" applyBorder="1" applyProtection="1">
      <alignment vertical="center"/>
      <protection locked="0"/>
    </xf>
    <xf numFmtId="0" fontId="51" fillId="0" borderId="7" xfId="2" applyBorder="1" applyProtection="1">
      <alignment vertical="center"/>
      <protection locked="0"/>
    </xf>
    <xf numFmtId="0" fontId="51" fillId="0" borderId="0" xfId="2" applyProtection="1">
      <alignment vertical="center"/>
      <protection locked="0"/>
    </xf>
    <xf numFmtId="0" fontId="31" fillId="0" borderId="8" xfId="0" applyFont="1" applyFill="1" applyBorder="1" applyAlignment="1" applyProtection="1">
      <alignment vertical="center"/>
      <protection locked="0"/>
    </xf>
    <xf numFmtId="0" fontId="31" fillId="0" borderId="22" xfId="0" applyFont="1" applyFill="1" applyBorder="1" applyAlignment="1" applyProtection="1">
      <alignment vertical="center"/>
      <protection locked="0"/>
    </xf>
    <xf numFmtId="0" fontId="31" fillId="0" borderId="7" xfId="0" applyFont="1" applyFill="1" applyBorder="1" applyAlignment="1" applyProtection="1">
      <alignment vertical="center"/>
      <protection locked="0"/>
    </xf>
    <xf numFmtId="0" fontId="31" fillId="0" borderId="23" xfId="0" applyFont="1" applyFill="1" applyBorder="1" applyAlignment="1" applyProtection="1">
      <alignment vertical="center"/>
      <protection locked="0"/>
    </xf>
    <xf numFmtId="0" fontId="31" fillId="0" borderId="9" xfId="0" applyFont="1" applyFill="1" applyBorder="1" applyAlignment="1" applyProtection="1">
      <alignment vertical="center"/>
      <protection locked="0"/>
    </xf>
    <xf numFmtId="0" fontId="32" fillId="0" borderId="24" xfId="0" applyFont="1" applyFill="1" applyBorder="1" applyAlignment="1" applyProtection="1">
      <alignment vertical="center"/>
      <protection locked="0"/>
    </xf>
    <xf numFmtId="0" fontId="5" fillId="0" borderId="14" xfId="0" applyFont="1" applyFill="1" applyBorder="1" applyAlignment="1">
      <alignment horizontal="left" vertical="center" indent="1"/>
    </xf>
    <xf numFmtId="0" fontId="51" fillId="0" borderId="6" xfId="2" applyFill="1" applyBorder="1" applyAlignment="1" applyProtection="1">
      <alignment vertical="center"/>
      <protection locked="0"/>
    </xf>
    <xf numFmtId="0" fontId="51" fillId="0" borderId="25" xfId="2" applyFill="1" applyBorder="1" applyAlignment="1" applyProtection="1">
      <alignment vertical="center"/>
      <protection locked="0"/>
    </xf>
    <xf numFmtId="0" fontId="51" fillId="0" borderId="9" xfId="2" applyFill="1" applyBorder="1" applyAlignment="1" applyProtection="1">
      <alignment vertical="center"/>
      <protection locked="0"/>
    </xf>
    <xf numFmtId="0" fontId="51" fillId="0" borderId="24" xfId="2" applyFill="1" applyBorder="1" applyAlignment="1" applyProtection="1">
      <alignment vertical="center"/>
      <protection locked="0"/>
    </xf>
    <xf numFmtId="0" fontId="5" fillId="0" borderId="5"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1" fillId="0" borderId="7" xfId="2" applyFill="1" applyBorder="1" applyAlignment="1" applyProtection="1">
      <alignment vertical="center"/>
      <protection locked="0"/>
    </xf>
    <xf numFmtId="0" fontId="51" fillId="0" borderId="23" xfId="2" applyFill="1" applyBorder="1" applyAlignment="1" applyProtection="1">
      <alignment vertical="center"/>
      <protection locked="0"/>
    </xf>
    <xf numFmtId="0" fontId="5" fillId="0" borderId="12" xfId="0" applyFont="1" applyFill="1" applyBorder="1" applyAlignment="1">
      <alignment horizontal="center" vertical="center"/>
    </xf>
    <xf numFmtId="0" fontId="5" fillId="0" borderId="17"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1" fillId="0" borderId="10" xfId="2" applyFill="1" applyBorder="1" applyAlignment="1" applyProtection="1">
      <alignment vertical="center"/>
      <protection locked="0"/>
    </xf>
    <xf numFmtId="0" fontId="51" fillId="0" borderId="26" xfId="2" applyFill="1" applyBorder="1" applyAlignment="1" applyProtection="1">
      <alignment vertical="center"/>
      <protection locked="0"/>
    </xf>
    <xf numFmtId="0" fontId="28" fillId="4" borderId="0" xfId="0" applyFont="1" applyFill="1" applyAlignment="1" applyProtection="1">
      <alignment horizontal="center" vertical="center"/>
    </xf>
    <xf numFmtId="0" fontId="8" fillId="7" borderId="0" xfId="0" applyFont="1" applyFill="1" applyBorder="1" applyAlignment="1" applyProtection="1">
      <alignment horizontal="left" vertical="center" wrapText="1"/>
    </xf>
    <xf numFmtId="0" fontId="51" fillId="4" borderId="28" xfId="2" applyFill="1" applyBorder="1" applyAlignment="1" applyProtection="1">
      <alignment horizontal="left" vertical="center" wrapText="1"/>
      <protection locked="0"/>
    </xf>
    <xf numFmtId="0" fontId="51" fillId="4" borderId="5" xfId="2" applyFill="1" applyBorder="1" applyAlignment="1" applyProtection="1">
      <alignment horizontal="left" vertical="center" wrapText="1"/>
      <protection locked="0"/>
    </xf>
    <xf numFmtId="0" fontId="51" fillId="4" borderId="3" xfId="2" applyFill="1" applyBorder="1" applyAlignment="1" applyProtection="1">
      <alignment horizontal="left" vertical="center" wrapText="1"/>
      <protection locked="0"/>
    </xf>
    <xf numFmtId="0" fontId="51" fillId="4" borderId="9" xfId="2" applyFill="1" applyBorder="1" applyAlignment="1" applyProtection="1">
      <alignment horizontal="left" vertical="center" wrapText="1"/>
      <protection locked="0"/>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5" fillId="0" borderId="21"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92" xfId="0" applyFont="1" applyFill="1" applyBorder="1" applyAlignment="1">
      <alignment horizontal="center" vertical="center"/>
    </xf>
    <xf numFmtId="0" fontId="51" fillId="0" borderId="21" xfId="2" applyFill="1" applyBorder="1" applyAlignment="1" applyProtection="1">
      <alignment vertical="center"/>
      <protection locked="0"/>
    </xf>
    <xf numFmtId="0" fontId="51" fillId="0" borderId="2" xfId="2" applyFill="1" applyBorder="1" applyAlignment="1" applyProtection="1">
      <alignment vertical="center"/>
      <protection locked="0"/>
    </xf>
    <xf numFmtId="0" fontId="5" fillId="0" borderId="28" xfId="0" applyFont="1" applyFill="1" applyBorder="1" applyAlignment="1">
      <alignment horizontal="left" vertical="center" indent="1"/>
    </xf>
    <xf numFmtId="0" fontId="3" fillId="0" borderId="15" xfId="0" applyFont="1" applyBorder="1" applyAlignment="1">
      <alignment horizontal="center" vertical="center"/>
    </xf>
    <xf numFmtId="0" fontId="3" fillId="0" borderId="91" xfId="0" applyFont="1" applyBorder="1" applyAlignment="1">
      <alignment horizontal="center" vertical="center"/>
    </xf>
    <xf numFmtId="0" fontId="3" fillId="0" borderId="8" xfId="0" applyFont="1" applyBorder="1" applyAlignment="1">
      <alignment horizontal="center" vertical="center"/>
    </xf>
    <xf numFmtId="0" fontId="5" fillId="0" borderId="13"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31" fillId="0" borderId="2" xfId="0" applyFont="1" applyFill="1" applyBorder="1" applyAlignment="1" applyProtection="1">
      <alignment vertical="center"/>
      <protection locked="0"/>
    </xf>
    <xf numFmtId="0" fontId="31" fillId="0" borderId="11" xfId="0" applyFont="1" applyFill="1" applyBorder="1" applyAlignment="1" applyProtection="1">
      <alignment vertical="center"/>
      <protection locked="0"/>
    </xf>
    <xf numFmtId="0" fontId="11" fillId="4" borderId="0" xfId="5" applyFont="1" applyFill="1" applyAlignment="1" applyProtection="1">
      <alignment horizontal="center" vertical="center"/>
    </xf>
    <xf numFmtId="0" fontId="11" fillId="11" borderId="0" xfId="5" applyFont="1" applyFill="1" applyAlignment="1" applyProtection="1">
      <alignment horizontal="distributed" vertical="center"/>
    </xf>
    <xf numFmtId="0" fontId="11" fillId="8" borderId="0" xfId="5" applyFont="1" applyFill="1" applyAlignment="1" applyProtection="1">
      <alignment horizontal="left" vertical="center" indent="1" shrinkToFit="1"/>
    </xf>
    <xf numFmtId="0" fontId="10" fillId="0" borderId="0" xfId="5" applyFont="1" applyFill="1" applyAlignment="1" applyProtection="1">
      <alignment horizontal="center" vertical="center"/>
    </xf>
    <xf numFmtId="0" fontId="3" fillId="11" borderId="0" xfId="5" applyFont="1" applyFill="1" applyAlignment="1" applyProtection="1">
      <alignment horizontal="left" vertical="center" wrapText="1" indent="1" shrinkToFit="1"/>
      <protection locked="0"/>
    </xf>
    <xf numFmtId="0" fontId="11" fillId="11" borderId="0" xfId="5" applyFont="1" applyFill="1" applyAlignment="1" applyProtection="1">
      <alignment horizontal="left" vertical="center" wrapText="1" indent="1" shrinkToFit="1"/>
    </xf>
    <xf numFmtId="9" fontId="11" fillId="11" borderId="0" xfId="1" applyFont="1" applyFill="1" applyAlignment="1" applyProtection="1">
      <alignment horizontal="left" vertical="center" indent="1" shrinkToFit="1"/>
    </xf>
    <xf numFmtId="0" fontId="11" fillId="0" borderId="0" xfId="5" applyFont="1" applyFill="1" applyAlignment="1" applyProtection="1">
      <alignment horizontal="distributed" vertical="center"/>
    </xf>
    <xf numFmtId="0" fontId="11" fillId="0" borderId="0" xfId="0" applyFont="1" applyBorder="1" applyAlignment="1" applyProtection="1">
      <alignment horizontal="center" vertical="center"/>
    </xf>
    <xf numFmtId="0" fontId="11" fillId="0" borderId="0" xfId="5" applyFont="1" applyFill="1" applyAlignment="1" applyProtection="1">
      <alignment horizontal="distributed" vertical="center" wrapText="1" shrinkToFit="1"/>
    </xf>
    <xf numFmtId="0" fontId="3" fillId="11" borderId="0" xfId="5" applyNumberFormat="1" applyFont="1" applyFill="1" applyAlignment="1" applyProtection="1">
      <alignment horizontal="center" vertical="center"/>
      <protection locked="0"/>
    </xf>
    <xf numFmtId="0" fontId="11" fillId="11" borderId="0" xfId="5" applyNumberFormat="1" applyFont="1" applyFill="1" applyAlignment="1" applyProtection="1">
      <alignment horizontal="center" vertical="center"/>
    </xf>
    <xf numFmtId="0" fontId="3" fillId="9" borderId="0" xfId="5" applyNumberFormat="1" applyFont="1" applyFill="1" applyBorder="1" applyAlignment="1" applyProtection="1">
      <alignment horizontal="center" vertical="center" shrinkToFit="1"/>
    </xf>
    <xf numFmtId="0" fontId="3" fillId="10" borderId="0" xfId="5" applyNumberFormat="1" applyFont="1" applyFill="1" applyBorder="1" applyAlignment="1" applyProtection="1">
      <alignment horizontal="center" vertical="center" shrinkToFit="1"/>
    </xf>
    <xf numFmtId="0" fontId="11" fillId="4" borderId="0" xfId="5" applyNumberFormat="1" applyFont="1" applyFill="1" applyAlignment="1" applyProtection="1">
      <alignment horizontal="left" vertical="center" wrapText="1" indent="1" shrinkToFit="1"/>
    </xf>
    <xf numFmtId="0" fontId="3" fillId="11" borderId="28" xfId="0" applyFont="1" applyFill="1" applyBorder="1" applyAlignment="1" applyProtection="1">
      <alignment horizontal="center" vertical="center" shrinkToFit="1"/>
      <protection locked="0"/>
    </xf>
    <xf numFmtId="0" fontId="3" fillId="11" borderId="3" xfId="0" applyFont="1" applyFill="1" applyBorder="1" applyAlignment="1" applyProtection="1">
      <alignment horizontal="center" vertical="center" shrinkToFit="1"/>
      <protection locked="0"/>
    </xf>
    <xf numFmtId="0" fontId="11" fillId="0" borderId="14" xfId="0" applyFont="1" applyBorder="1" applyAlignment="1" applyProtection="1">
      <alignment horizontal="center" vertical="center" wrapText="1" justifyLastLine="1"/>
    </xf>
    <xf numFmtId="0" fontId="11" fillId="0" borderId="28" xfId="0" applyFont="1" applyBorder="1" applyAlignment="1" applyProtection="1">
      <alignment horizontal="center" vertical="center" wrapText="1" justifyLastLine="1"/>
    </xf>
    <xf numFmtId="0" fontId="11" fillId="0" borderId="5" xfId="0" applyFont="1" applyBorder="1" applyAlignment="1" applyProtection="1">
      <alignment horizontal="center" vertical="center" wrapText="1" justifyLastLine="1"/>
    </xf>
    <xf numFmtId="0" fontId="11" fillId="0" borderId="17" xfId="0" applyFont="1" applyBorder="1" applyAlignment="1" applyProtection="1">
      <alignment horizontal="center" vertical="center" wrapText="1" justifyLastLine="1"/>
    </xf>
    <xf numFmtId="0" fontId="11" fillId="0" borderId="3" xfId="0" applyFont="1" applyBorder="1" applyAlignment="1" applyProtection="1">
      <alignment horizontal="center" vertical="center" wrapText="1" justifyLastLine="1"/>
    </xf>
    <xf numFmtId="0" fontId="11" fillId="0" borderId="9" xfId="0" applyFont="1" applyBorder="1" applyAlignment="1" applyProtection="1">
      <alignment horizontal="center" vertical="center" wrapText="1" justifyLastLine="1"/>
    </xf>
    <xf numFmtId="0" fontId="11" fillId="0" borderId="29"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06"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3" fillId="4" borderId="28" xfId="0" applyFont="1" applyFill="1" applyBorder="1" applyAlignment="1" applyProtection="1">
      <alignment horizontal="center" vertical="center" shrinkToFit="1"/>
    </xf>
    <xf numFmtId="0" fontId="3" fillId="4" borderId="5" xfId="0" applyFont="1" applyFill="1" applyBorder="1" applyAlignment="1" applyProtection="1">
      <alignment horizontal="center" vertical="center" shrinkToFit="1"/>
    </xf>
    <xf numFmtId="0" fontId="3" fillId="4" borderId="3" xfId="0" applyFont="1" applyFill="1" applyBorder="1" applyAlignment="1" applyProtection="1">
      <alignment horizontal="center" vertical="center" shrinkToFit="1"/>
    </xf>
    <xf numFmtId="0" fontId="3" fillId="4" borderId="9" xfId="0" applyFont="1" applyFill="1" applyBorder="1" applyAlignment="1" applyProtection="1">
      <alignment horizontal="center" vertical="center" shrinkToFit="1"/>
    </xf>
    <xf numFmtId="0" fontId="3" fillId="4" borderId="11"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6" fillId="0" borderId="0" xfId="0" applyFont="1" applyAlignment="1" applyProtection="1">
      <alignment horizontal="center" vertical="center"/>
    </xf>
    <xf numFmtId="0" fontId="3" fillId="11" borderId="103" xfId="0" applyFont="1" applyFill="1" applyBorder="1" applyAlignment="1" applyProtection="1">
      <alignment horizontal="center" vertical="center" wrapText="1"/>
      <protection locked="0"/>
    </xf>
    <xf numFmtId="0" fontId="3" fillId="11" borderId="104" xfId="0" applyFont="1" applyFill="1" applyBorder="1" applyAlignment="1" applyProtection="1">
      <alignment horizontal="center" vertical="center" wrapText="1"/>
      <protection locked="0"/>
    </xf>
    <xf numFmtId="0" fontId="3" fillId="11" borderId="105" xfId="0" applyFont="1" applyFill="1" applyBorder="1" applyAlignment="1" applyProtection="1">
      <alignment horizontal="center" vertical="center" wrapText="1"/>
      <protection locked="0"/>
    </xf>
    <xf numFmtId="0" fontId="3" fillId="11" borderId="106" xfId="0" applyFont="1" applyFill="1" applyBorder="1" applyAlignment="1" applyProtection="1">
      <alignment horizontal="center" vertical="center" wrapText="1"/>
      <protection locked="0"/>
    </xf>
    <xf numFmtId="0" fontId="3" fillId="11" borderId="41" xfId="0" applyFont="1" applyFill="1" applyBorder="1" applyAlignment="1" applyProtection="1">
      <alignment horizontal="center" vertical="center" wrapText="1"/>
      <protection locked="0"/>
    </xf>
    <xf numFmtId="0" fontId="3" fillId="11" borderId="107" xfId="0" applyFont="1" applyFill="1" applyBorder="1" applyAlignment="1" applyProtection="1">
      <alignment horizontal="center" vertical="center" wrapText="1"/>
      <protection locked="0"/>
    </xf>
    <xf numFmtId="0" fontId="11" fillId="0" borderId="108" xfId="0" applyFont="1" applyBorder="1" applyAlignment="1" applyProtection="1">
      <alignment horizontal="center" vertical="center" wrapText="1"/>
    </xf>
    <xf numFmtId="0" fontId="3" fillId="11" borderId="35" xfId="0" applyFont="1" applyFill="1" applyBorder="1" applyAlignment="1" applyProtection="1">
      <alignment horizontal="center" vertical="center" wrapText="1"/>
      <protection locked="0"/>
    </xf>
    <xf numFmtId="0" fontId="3" fillId="11" borderId="24" xfId="0" applyFont="1" applyFill="1" applyBorder="1" applyAlignment="1" applyProtection="1">
      <alignment horizontal="center" vertical="center" wrapText="1"/>
      <protection locked="0"/>
    </xf>
    <xf numFmtId="0" fontId="3" fillId="11" borderId="36" xfId="0" applyFont="1" applyFill="1" applyBorder="1" applyAlignment="1" applyProtection="1">
      <alignment horizontal="center" vertical="center" wrapText="1"/>
      <protection locked="0"/>
    </xf>
    <xf numFmtId="0" fontId="3" fillId="11" borderId="62" xfId="0" applyFont="1" applyFill="1" applyBorder="1" applyAlignment="1" applyProtection="1">
      <alignment horizontal="center" vertical="center" wrapText="1"/>
      <protection locked="0"/>
    </xf>
    <xf numFmtId="0" fontId="3" fillId="11" borderId="63" xfId="0" applyFont="1" applyFill="1" applyBorder="1" applyAlignment="1" applyProtection="1">
      <alignment horizontal="center" vertical="center" wrapText="1"/>
      <protection locked="0"/>
    </xf>
    <xf numFmtId="0" fontId="3" fillId="11" borderId="64" xfId="0" applyFont="1" applyFill="1" applyBorder="1" applyAlignment="1" applyProtection="1">
      <alignment horizontal="center" vertical="center" wrapText="1"/>
      <protection locked="0"/>
    </xf>
    <xf numFmtId="0" fontId="16" fillId="0" borderId="0" xfId="0" applyFont="1" applyAlignment="1" applyProtection="1">
      <alignment horizontal="left" vertical="top" wrapText="1"/>
    </xf>
    <xf numFmtId="0" fontId="11" fillId="0" borderId="14" xfId="0" applyFont="1" applyBorder="1" applyAlignment="1" applyProtection="1">
      <alignment horizontal="center" vertical="center" textRotation="255"/>
    </xf>
    <xf numFmtId="0" fontId="11" fillId="0" borderId="28" xfId="0" applyFont="1" applyBorder="1" applyAlignment="1" applyProtection="1">
      <alignment horizontal="center" vertical="center" textRotation="255"/>
    </xf>
    <xf numFmtId="0" fontId="11" fillId="0" borderId="5" xfId="0" applyFont="1" applyBorder="1" applyAlignment="1" applyProtection="1">
      <alignment horizontal="center" vertical="center" textRotation="255"/>
    </xf>
    <xf numFmtId="0" fontId="11" fillId="0" borderId="4" xfId="0" applyFont="1" applyBorder="1" applyAlignment="1" applyProtection="1">
      <alignment horizontal="center" vertical="center" textRotation="255"/>
    </xf>
    <xf numFmtId="0" fontId="11" fillId="0" borderId="0" xfId="0" applyFont="1" applyBorder="1" applyAlignment="1" applyProtection="1">
      <alignment horizontal="center" vertical="center" textRotation="255"/>
    </xf>
    <xf numFmtId="0" fontId="11" fillId="0" borderId="1" xfId="0" applyFont="1" applyBorder="1" applyAlignment="1" applyProtection="1">
      <alignment horizontal="center" vertical="center" textRotation="255"/>
    </xf>
    <xf numFmtId="0" fontId="11" fillId="0" borderId="17" xfId="0" applyFont="1" applyBorder="1" applyAlignment="1" applyProtection="1">
      <alignment horizontal="center" vertical="center" textRotation="255"/>
    </xf>
    <xf numFmtId="0" fontId="11" fillId="0" borderId="3" xfId="0" applyFont="1" applyBorder="1" applyAlignment="1" applyProtection="1">
      <alignment horizontal="center" vertical="center" textRotation="255"/>
    </xf>
    <xf numFmtId="0" fontId="11" fillId="0" borderId="9" xfId="0" applyFont="1" applyBorder="1" applyAlignment="1" applyProtection="1">
      <alignment horizontal="center" vertical="center" textRotation="255"/>
    </xf>
    <xf numFmtId="0" fontId="11" fillId="4" borderId="14" xfId="0" applyFont="1" applyFill="1" applyBorder="1" applyAlignment="1" applyProtection="1">
      <alignment horizontal="center" vertical="center"/>
    </xf>
    <xf numFmtId="0" fontId="11" fillId="4" borderId="28"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28"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11" fillId="0" borderId="101"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02" xfId="0" applyFont="1" applyBorder="1" applyAlignment="1" applyProtection="1">
      <alignment horizontal="center" vertical="center" wrapText="1"/>
    </xf>
    <xf numFmtId="0" fontId="11" fillId="0" borderId="109" xfId="0" applyFont="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3" fillId="11" borderId="30" xfId="0" applyFont="1" applyFill="1" applyBorder="1" applyAlignment="1" applyProtection="1">
      <alignment horizontal="center" vertical="center" wrapText="1"/>
      <protection locked="0"/>
    </xf>
    <xf numFmtId="0" fontId="3" fillId="11" borderId="61" xfId="0" applyFont="1" applyFill="1" applyBorder="1" applyAlignment="1" applyProtection="1">
      <alignment horizontal="center" vertical="center" wrapText="1"/>
      <protection locked="0"/>
    </xf>
    <xf numFmtId="0" fontId="3" fillId="11" borderId="31" xfId="0" applyFont="1" applyFill="1" applyBorder="1" applyAlignment="1" applyProtection="1">
      <alignment horizontal="center" vertical="center" wrapText="1"/>
      <protection locked="0"/>
    </xf>
    <xf numFmtId="0" fontId="3" fillId="11" borderId="19" xfId="0" applyFont="1" applyFill="1" applyBorder="1" applyAlignment="1" applyProtection="1">
      <alignment horizontal="center" vertical="center" wrapText="1"/>
      <protection locked="0"/>
    </xf>
    <xf numFmtId="0" fontId="3" fillId="11" borderId="22" xfId="0" applyFont="1" applyFill="1" applyBorder="1" applyAlignment="1" applyProtection="1">
      <alignment horizontal="center" vertical="center" wrapText="1"/>
      <protection locked="0"/>
    </xf>
    <xf numFmtId="0" fontId="3" fillId="11" borderId="32" xfId="0" applyFont="1" applyFill="1" applyBorder="1" applyAlignment="1" applyProtection="1">
      <alignment horizontal="center" vertical="center" wrapText="1"/>
      <protection locked="0"/>
    </xf>
    <xf numFmtId="0" fontId="3" fillId="11" borderId="93" xfId="0" applyFont="1" applyFill="1" applyBorder="1" applyAlignment="1" applyProtection="1">
      <alignment horizontal="center" vertical="center" wrapText="1"/>
      <protection locked="0"/>
    </xf>
    <xf numFmtId="0" fontId="3" fillId="11" borderId="94" xfId="0" applyFont="1" applyFill="1" applyBorder="1" applyAlignment="1" applyProtection="1">
      <alignment horizontal="center" vertical="center" wrapText="1"/>
      <protection locked="0"/>
    </xf>
    <xf numFmtId="0" fontId="3" fillId="11" borderId="95" xfId="0" applyFont="1" applyFill="1" applyBorder="1" applyAlignment="1" applyProtection="1">
      <alignment horizontal="center" vertical="center" wrapText="1"/>
      <protection locked="0"/>
    </xf>
    <xf numFmtId="0" fontId="3" fillId="11" borderId="96" xfId="0" applyFont="1" applyFill="1" applyBorder="1" applyAlignment="1" applyProtection="1">
      <alignment horizontal="center" vertical="center" wrapText="1"/>
      <protection locked="0"/>
    </xf>
    <xf numFmtId="0" fontId="3" fillId="11" borderId="97" xfId="0" applyFont="1" applyFill="1" applyBorder="1" applyAlignment="1" applyProtection="1">
      <alignment horizontal="center" vertical="center" wrapText="1"/>
      <protection locked="0"/>
    </xf>
    <xf numFmtId="0" fontId="3" fillId="11" borderId="98" xfId="0" applyFont="1" applyFill="1" applyBorder="1" applyAlignment="1" applyProtection="1">
      <alignment horizontal="center" vertical="center" wrapText="1"/>
      <protection locked="0"/>
    </xf>
    <xf numFmtId="0" fontId="11" fillId="0" borderId="93" xfId="0" applyFont="1" applyBorder="1" applyAlignment="1" applyProtection="1">
      <alignment horizontal="center" vertical="center" wrapText="1"/>
    </xf>
    <xf numFmtId="0" fontId="11" fillId="0" borderId="94" xfId="0" applyFont="1" applyBorder="1" applyAlignment="1" applyProtection="1">
      <alignment horizontal="center" vertical="center" wrapText="1"/>
    </xf>
    <xf numFmtId="0" fontId="11" fillId="0" borderId="99" xfId="0" applyFont="1" applyBorder="1" applyAlignment="1" applyProtection="1">
      <alignment horizontal="center" vertical="center" wrapText="1"/>
    </xf>
    <xf numFmtId="0" fontId="11" fillId="0" borderId="100" xfId="0" applyFont="1" applyBorder="1" applyAlignment="1" applyProtection="1">
      <alignment horizontal="center" vertical="center" wrapText="1"/>
    </xf>
    <xf numFmtId="0" fontId="17" fillId="0" borderId="0" xfId="0" applyFont="1" applyAlignment="1" applyProtection="1">
      <alignment horizontal="left" vertical="top"/>
    </xf>
    <xf numFmtId="0" fontId="17" fillId="0" borderId="0" xfId="0" applyFont="1" applyBorder="1" applyAlignment="1" applyProtection="1">
      <alignment horizontal="left" vertical="top" wrapText="1"/>
    </xf>
    <xf numFmtId="0" fontId="47" fillId="0" borderId="3" xfId="0" applyFont="1" applyBorder="1" applyAlignment="1" applyProtection="1">
      <alignment horizontal="right" vertical="center"/>
    </xf>
    <xf numFmtId="0" fontId="17" fillId="0" borderId="0" xfId="0" applyFont="1" applyAlignment="1" applyProtection="1">
      <alignment horizontal="left" vertical="top" wrapText="1"/>
    </xf>
    <xf numFmtId="0" fontId="11" fillId="0" borderId="13" xfId="0" applyFont="1" applyBorder="1" applyAlignment="1" applyProtection="1">
      <alignment horizontal="distributed" vertical="center" justifyLastLine="1"/>
    </xf>
    <xf numFmtId="0" fontId="11" fillId="0" borderId="21" xfId="0" applyFont="1" applyBorder="1" applyAlignment="1" applyProtection="1">
      <alignment horizontal="distributed" vertical="center" justifyLastLine="1"/>
    </xf>
    <xf numFmtId="0" fontId="11" fillId="0" borderId="2" xfId="0" applyFont="1" applyBorder="1" applyAlignment="1" applyProtection="1">
      <alignment horizontal="distributed" vertical="center" justifyLastLine="1"/>
    </xf>
    <xf numFmtId="0" fontId="3" fillId="8" borderId="13" xfId="5" applyFont="1" applyFill="1" applyBorder="1" applyAlignment="1" applyProtection="1">
      <alignment horizontal="left" vertical="center" indent="1" shrinkToFit="1"/>
    </xf>
    <xf numFmtId="0" fontId="3" fillId="8" borderId="21" xfId="5" applyFont="1" applyFill="1" applyBorder="1" applyAlignment="1" applyProtection="1">
      <alignment horizontal="left" vertical="center" indent="1" shrinkToFit="1"/>
    </xf>
    <xf numFmtId="0" fontId="3" fillId="8" borderId="2" xfId="5" applyFont="1" applyFill="1" applyBorder="1" applyAlignment="1" applyProtection="1">
      <alignment horizontal="left" vertical="center" indent="1" shrinkToFit="1"/>
    </xf>
    <xf numFmtId="0" fontId="11" fillId="0" borderId="14" xfId="0" applyFont="1" applyBorder="1" applyAlignment="1" applyProtection="1">
      <alignment horizontal="distributed" vertical="center" justifyLastLine="1"/>
    </xf>
    <xf numFmtId="0" fontId="11" fillId="0" borderId="28" xfId="0" applyFont="1" applyBorder="1" applyAlignment="1" applyProtection="1">
      <alignment horizontal="distributed" vertical="center" justifyLastLine="1"/>
    </xf>
    <xf numFmtId="0" fontId="11" fillId="0" borderId="5" xfId="0" applyFont="1" applyBorder="1" applyAlignment="1" applyProtection="1">
      <alignment horizontal="distributed" vertical="center" justifyLastLine="1"/>
    </xf>
    <xf numFmtId="0" fontId="11" fillId="0" borderId="17" xfId="0" applyFont="1" applyBorder="1" applyAlignment="1" applyProtection="1">
      <alignment horizontal="distributed" vertical="center" justifyLastLine="1"/>
    </xf>
    <xf numFmtId="0" fontId="11" fillId="0" borderId="3" xfId="0" applyFont="1" applyBorder="1" applyAlignment="1" applyProtection="1">
      <alignment horizontal="distributed" vertical="center" justifyLastLine="1"/>
    </xf>
    <xf numFmtId="0" fontId="11" fillId="0" borderId="9" xfId="0" applyFont="1" applyBorder="1" applyAlignment="1" applyProtection="1">
      <alignment horizontal="distributed" vertical="center" justifyLastLine="1"/>
    </xf>
    <xf numFmtId="0" fontId="3" fillId="11" borderId="14" xfId="0" applyFont="1" applyFill="1" applyBorder="1" applyAlignment="1" applyProtection="1">
      <alignment horizontal="left" vertical="top" wrapText="1"/>
      <protection locked="0"/>
    </xf>
    <xf numFmtId="0" fontId="3" fillId="11" borderId="28" xfId="0" applyFont="1" applyFill="1" applyBorder="1" applyAlignment="1" applyProtection="1">
      <alignment horizontal="left" vertical="top" wrapText="1"/>
      <protection locked="0"/>
    </xf>
    <xf numFmtId="0" fontId="3" fillId="11" borderId="5" xfId="0" applyFont="1" applyFill="1" applyBorder="1" applyAlignment="1" applyProtection="1">
      <alignment horizontal="left" vertical="top" wrapText="1"/>
      <protection locked="0"/>
    </xf>
    <xf numFmtId="0" fontId="3" fillId="11" borderId="4" xfId="0" applyFont="1" applyFill="1" applyBorder="1" applyAlignment="1" applyProtection="1">
      <alignment horizontal="left" vertical="top" wrapText="1"/>
      <protection locked="0"/>
    </xf>
    <xf numFmtId="0" fontId="3" fillId="11" borderId="0" xfId="0"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3" fillId="11" borderId="17" xfId="0" applyFont="1" applyFill="1" applyBorder="1" applyAlignment="1" applyProtection="1">
      <alignment horizontal="left" vertical="top" wrapText="1"/>
      <protection locked="0"/>
    </xf>
    <xf numFmtId="0" fontId="3" fillId="11" borderId="3" xfId="0" applyFont="1" applyFill="1" applyBorder="1" applyAlignment="1" applyProtection="1">
      <alignment horizontal="left" vertical="top" wrapText="1"/>
      <protection locked="0"/>
    </xf>
    <xf numFmtId="0" fontId="3" fillId="11" borderId="9" xfId="0" applyFont="1" applyFill="1" applyBorder="1" applyAlignment="1" applyProtection="1">
      <alignment horizontal="left" vertical="top" wrapText="1"/>
      <protection locked="0"/>
    </xf>
    <xf numFmtId="0" fontId="3" fillId="8" borderId="14" xfId="5" applyFont="1" applyFill="1" applyBorder="1" applyAlignment="1" applyProtection="1">
      <alignment horizontal="left" vertical="center" wrapText="1" indent="1" shrinkToFit="1"/>
    </xf>
    <xf numFmtId="0" fontId="3" fillId="8" borderId="28" xfId="5" applyFont="1" applyFill="1" applyBorder="1" applyAlignment="1" applyProtection="1">
      <alignment horizontal="left" vertical="center" wrapText="1" indent="1" shrinkToFit="1"/>
    </xf>
    <xf numFmtId="0" fontId="3" fillId="8" borderId="5" xfId="5" applyFont="1" applyFill="1" applyBorder="1" applyAlignment="1" applyProtection="1">
      <alignment horizontal="left" vertical="center" wrapText="1" indent="1" shrinkToFit="1"/>
    </xf>
    <xf numFmtId="0" fontId="3" fillId="8" borderId="17" xfId="5" applyFont="1" applyFill="1" applyBorder="1" applyAlignment="1" applyProtection="1">
      <alignment horizontal="left" vertical="center" wrapText="1" indent="1" shrinkToFit="1"/>
    </xf>
    <xf numFmtId="0" fontId="3" fillId="8" borderId="3" xfId="5" applyFont="1" applyFill="1" applyBorder="1" applyAlignment="1" applyProtection="1">
      <alignment horizontal="left" vertical="center" wrapText="1" indent="1" shrinkToFit="1"/>
    </xf>
    <xf numFmtId="0" fontId="3" fillId="8" borderId="9" xfId="5" applyFont="1" applyFill="1" applyBorder="1" applyAlignment="1" applyProtection="1">
      <alignment horizontal="left" vertical="center" wrapText="1" indent="1" shrinkToFit="1"/>
    </xf>
    <xf numFmtId="0" fontId="47" fillId="0" borderId="3" xfId="0" applyFont="1" applyBorder="1" applyAlignment="1" applyProtection="1">
      <alignment horizontal="right" vertical="center"/>
      <protection locked="0"/>
    </xf>
    <xf numFmtId="0" fontId="66" fillId="11" borderId="14" xfId="0" applyFont="1" applyFill="1" applyBorder="1" applyAlignment="1" applyProtection="1">
      <alignment horizontal="left" vertical="top" wrapText="1"/>
      <protection locked="0"/>
    </xf>
    <xf numFmtId="0" fontId="66" fillId="11" borderId="28" xfId="0" applyFont="1" applyFill="1" applyBorder="1" applyAlignment="1" applyProtection="1">
      <alignment horizontal="left" vertical="top" wrapText="1"/>
      <protection locked="0"/>
    </xf>
    <xf numFmtId="0" fontId="66" fillId="11" borderId="5" xfId="0" applyFont="1" applyFill="1" applyBorder="1" applyAlignment="1" applyProtection="1">
      <alignment horizontal="left" vertical="top" wrapText="1"/>
      <protection locked="0"/>
    </xf>
    <xf numFmtId="0" fontId="66" fillId="11" borderId="4" xfId="0" applyFont="1" applyFill="1" applyBorder="1" applyAlignment="1" applyProtection="1">
      <alignment horizontal="left" vertical="top" wrapText="1"/>
      <protection locked="0"/>
    </xf>
    <xf numFmtId="0" fontId="66" fillId="11" borderId="0" xfId="0" applyFont="1" applyFill="1" applyBorder="1" applyAlignment="1" applyProtection="1">
      <alignment horizontal="left" vertical="top" wrapText="1"/>
      <protection locked="0"/>
    </xf>
    <xf numFmtId="0" fontId="66" fillId="11" borderId="1" xfId="0" applyFont="1" applyFill="1" applyBorder="1" applyAlignment="1" applyProtection="1">
      <alignment horizontal="left" vertical="top" wrapText="1"/>
      <protection locked="0"/>
    </xf>
    <xf numFmtId="0" fontId="66" fillId="11" borderId="17" xfId="0" applyFont="1" applyFill="1" applyBorder="1" applyAlignment="1" applyProtection="1">
      <alignment horizontal="left" vertical="top" wrapText="1"/>
      <protection locked="0"/>
    </xf>
    <xf numFmtId="0" fontId="66" fillId="11" borderId="3" xfId="0" applyFont="1" applyFill="1" applyBorder="1" applyAlignment="1" applyProtection="1">
      <alignment horizontal="left" vertical="top" wrapText="1"/>
      <protection locked="0"/>
    </xf>
    <xf numFmtId="0" fontId="66" fillId="11" borderId="9" xfId="0" applyFont="1" applyFill="1" applyBorder="1" applyAlignment="1" applyProtection="1">
      <alignment horizontal="left" vertical="top" wrapText="1"/>
      <protection locked="0"/>
    </xf>
    <xf numFmtId="0" fontId="16" fillId="8" borderId="0" xfId="0" applyFont="1" applyFill="1" applyAlignment="1" applyProtection="1">
      <alignment horizontal="center" vertical="center"/>
    </xf>
    <xf numFmtId="0" fontId="70" fillId="8" borderId="13" xfId="5" applyFont="1" applyFill="1" applyBorder="1" applyAlignment="1" applyProtection="1">
      <alignment horizontal="left" vertical="center" indent="1" shrinkToFit="1"/>
    </xf>
    <xf numFmtId="0" fontId="70" fillId="8" borderId="21" xfId="5" applyFont="1" applyFill="1" applyBorder="1" applyAlignment="1" applyProtection="1">
      <alignment horizontal="left" vertical="center" indent="1" shrinkToFit="1"/>
    </xf>
    <xf numFmtId="0" fontId="70" fillId="8" borderId="2" xfId="5" applyFont="1" applyFill="1" applyBorder="1" applyAlignment="1" applyProtection="1">
      <alignment horizontal="left" vertical="center" indent="1" shrinkToFit="1"/>
    </xf>
    <xf numFmtId="0" fontId="3" fillId="11" borderId="11" xfId="0" applyFont="1" applyFill="1" applyBorder="1" applyAlignment="1" applyProtection="1">
      <alignment horizontal="center" vertical="center" wrapText="1"/>
      <protection locked="0"/>
    </xf>
    <xf numFmtId="0" fontId="62" fillId="0" borderId="0" xfId="0" applyFont="1" applyBorder="1" applyAlignment="1" applyProtection="1">
      <alignment horizontal="left" vertical="center"/>
    </xf>
    <xf numFmtId="0" fontId="62" fillId="0" borderId="0" xfId="0" applyFont="1" applyFill="1" applyBorder="1" applyAlignment="1" applyProtection="1">
      <alignment horizontal="left" vertical="center" wrapText="1"/>
    </xf>
    <xf numFmtId="0" fontId="11" fillId="0" borderId="11" xfId="0" applyFont="1" applyBorder="1" applyAlignment="1">
      <alignment horizontal="center" vertical="center" textRotation="255" wrapText="1"/>
    </xf>
    <xf numFmtId="5" fontId="3" fillId="11" borderId="11" xfId="0" applyNumberFormat="1" applyFont="1" applyFill="1" applyBorder="1" applyAlignment="1" applyProtection="1">
      <alignment horizontal="center" vertical="center" wrapText="1"/>
      <protection locked="0"/>
    </xf>
    <xf numFmtId="0" fontId="11" fillId="0" borderId="14" xfId="0" applyFont="1" applyBorder="1" applyAlignment="1">
      <alignment horizontal="center" vertical="center" textRotation="255" wrapText="1"/>
    </xf>
    <xf numFmtId="0" fontId="11" fillId="0" borderId="28"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11" xfId="0" applyFont="1" applyBorder="1" applyAlignment="1">
      <alignment horizontal="distributed" vertical="center" wrapText="1" justifyLastLine="1"/>
    </xf>
    <xf numFmtId="0" fontId="11" fillId="0" borderId="13" xfId="0" applyFont="1" applyBorder="1" applyAlignment="1">
      <alignment horizontal="distributed" vertical="center" wrapText="1" justifyLastLine="1"/>
    </xf>
    <xf numFmtId="0" fontId="11" fillId="4" borderId="14"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1" fillId="4" borderId="28"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7" fillId="0" borderId="0" xfId="0" applyFont="1" applyAlignment="1">
      <alignment horizontal="left" vertical="top"/>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6" fillId="0" borderId="0" xfId="0" applyFont="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3" fillId="11" borderId="30" xfId="0" applyFont="1" applyFill="1" applyBorder="1" applyAlignment="1" applyProtection="1">
      <alignment horizontal="center" vertical="center"/>
      <protection locked="0"/>
    </xf>
    <xf numFmtId="0" fontId="3" fillId="11" borderId="61" xfId="0" applyFont="1" applyFill="1" applyBorder="1" applyAlignment="1" applyProtection="1">
      <alignment horizontal="center" vertical="center"/>
      <protection locked="0"/>
    </xf>
    <xf numFmtId="0" fontId="3" fillId="11" borderId="31" xfId="0" applyFont="1" applyFill="1" applyBorder="1" applyAlignment="1" applyProtection="1">
      <alignment horizontal="center" vertical="center"/>
      <protection locked="0"/>
    </xf>
    <xf numFmtId="0" fontId="3" fillId="11" borderId="62" xfId="0" applyFont="1" applyFill="1" applyBorder="1" applyAlignment="1" applyProtection="1">
      <alignment horizontal="center" vertical="center"/>
      <protection locked="0"/>
    </xf>
    <xf numFmtId="0" fontId="3" fillId="11" borderId="63" xfId="0" applyFont="1" applyFill="1" applyBorder="1" applyAlignment="1" applyProtection="1">
      <alignment horizontal="center" vertical="center"/>
      <protection locked="0"/>
    </xf>
    <xf numFmtId="0" fontId="3" fillId="11" borderId="64" xfId="0" applyFont="1" applyFill="1" applyBorder="1" applyAlignment="1" applyProtection="1">
      <alignment horizontal="center" vertical="center"/>
      <protection locked="0"/>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7" fillId="4" borderId="0" xfId="0" applyFont="1" applyFill="1" applyAlignment="1">
      <alignment horizontal="left" vertical="top"/>
    </xf>
    <xf numFmtId="0" fontId="17" fillId="4" borderId="0" xfId="0" applyFont="1" applyFill="1" applyAlignment="1">
      <alignment horizontal="left" vertical="top" wrapText="1"/>
    </xf>
    <xf numFmtId="0" fontId="17" fillId="4" borderId="0" xfId="0" applyFont="1" applyFill="1" applyAlignment="1">
      <alignment horizontal="left" vertical="center"/>
    </xf>
    <xf numFmtId="0" fontId="17" fillId="4" borderId="0" xfId="0" applyFont="1" applyFill="1" applyBorder="1" applyAlignment="1">
      <alignment horizontal="left" vertical="center" wrapText="1"/>
    </xf>
    <xf numFmtId="0" fontId="11" fillId="4" borderId="11" xfId="0" applyFont="1" applyFill="1" applyBorder="1" applyAlignment="1">
      <alignment horizontal="center" vertical="center"/>
    </xf>
    <xf numFmtId="0" fontId="3" fillId="4" borderId="14"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left" vertical="center" indent="4"/>
      <protection locked="0"/>
    </xf>
    <xf numFmtId="0" fontId="3" fillId="4" borderId="28" xfId="0" applyFont="1" applyFill="1" applyBorder="1" applyAlignment="1" applyProtection="1">
      <alignment horizontal="left" vertical="center" indent="4"/>
      <protection locked="0"/>
    </xf>
    <xf numFmtId="0" fontId="3" fillId="4" borderId="17" xfId="0" applyFont="1" applyFill="1" applyBorder="1" applyAlignment="1" applyProtection="1">
      <alignment horizontal="left" vertical="center" indent="4"/>
      <protection locked="0"/>
    </xf>
    <xf numFmtId="0" fontId="3" fillId="4" borderId="3" xfId="0" applyFont="1" applyFill="1" applyBorder="1" applyAlignment="1" applyProtection="1">
      <alignment horizontal="left" vertical="center" indent="4"/>
      <protection locked="0"/>
    </xf>
    <xf numFmtId="0" fontId="11" fillId="4" borderId="28" xfId="0" applyFont="1" applyFill="1" applyBorder="1" applyAlignment="1">
      <alignment horizontal="center"/>
    </xf>
    <xf numFmtId="0" fontId="11" fillId="4" borderId="5" xfId="0" applyFont="1" applyFill="1" applyBorder="1" applyAlignment="1">
      <alignment horizontal="center"/>
    </xf>
    <xf numFmtId="0" fontId="11" fillId="4" borderId="3" xfId="0" applyFont="1" applyFill="1" applyBorder="1" applyAlignment="1">
      <alignment horizontal="center"/>
    </xf>
    <xf numFmtId="0" fontId="11" fillId="4" borderId="9" xfId="0" applyFont="1" applyFill="1" applyBorder="1" applyAlignment="1">
      <alignment horizontal="center"/>
    </xf>
    <xf numFmtId="0" fontId="17" fillId="4" borderId="0" xfId="0" applyFont="1" applyFill="1" applyBorder="1" applyAlignment="1">
      <alignment horizontal="left" vertical="top" wrapText="1"/>
    </xf>
    <xf numFmtId="0" fontId="16" fillId="4" borderId="0" xfId="0" applyFont="1" applyFill="1" applyAlignment="1">
      <alignment horizontal="center" vertical="center"/>
    </xf>
    <xf numFmtId="0" fontId="11" fillId="4" borderId="13"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2" xfId="0" applyFont="1" applyFill="1" applyBorder="1" applyAlignment="1">
      <alignment horizontal="center" vertical="center"/>
    </xf>
    <xf numFmtId="0" fontId="3" fillId="11" borderId="14" xfId="0" applyFont="1" applyFill="1" applyBorder="1" applyAlignment="1" applyProtection="1">
      <alignment horizontal="center" vertical="center" wrapText="1"/>
      <protection locked="0"/>
    </xf>
    <xf numFmtId="0" fontId="3" fillId="11" borderId="28"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17"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4" xfId="0" applyFont="1" applyFill="1" applyBorder="1" applyAlignment="1" applyProtection="1">
      <alignment horizontal="left" vertical="center" indent="4"/>
      <protection locked="0"/>
    </xf>
    <xf numFmtId="0" fontId="3" fillId="11" borderId="28" xfId="0" applyFont="1" applyFill="1" applyBorder="1" applyAlignment="1" applyProtection="1">
      <alignment horizontal="left" vertical="center" indent="4"/>
      <protection locked="0"/>
    </xf>
    <xf numFmtId="0" fontId="3" fillId="11" borderId="17" xfId="0" applyFont="1" applyFill="1" applyBorder="1" applyAlignment="1" applyProtection="1">
      <alignment horizontal="left" vertical="center" indent="4"/>
      <protection locked="0"/>
    </xf>
    <xf numFmtId="0" fontId="3" fillId="11" borderId="3" xfId="0" applyFont="1" applyFill="1" applyBorder="1" applyAlignment="1" applyProtection="1">
      <alignment horizontal="left" vertical="center" indent="4"/>
      <protection locked="0"/>
    </xf>
    <xf numFmtId="0" fontId="3" fillId="4" borderId="3" xfId="0" applyFont="1" applyFill="1" applyBorder="1" applyAlignment="1">
      <alignment horizontal="center" vertical="center" shrinkToFit="1"/>
    </xf>
    <xf numFmtId="0" fontId="17" fillId="0" borderId="0" xfId="0" applyFont="1" applyBorder="1" applyAlignment="1" applyProtection="1">
      <alignment horizontal="left" vertical="center"/>
    </xf>
    <xf numFmtId="0" fontId="17" fillId="0" borderId="0" xfId="0" applyFont="1" applyFill="1" applyBorder="1" applyAlignment="1" applyProtection="1">
      <alignment horizontal="left" vertical="center" wrapText="1"/>
    </xf>
    <xf numFmtId="0" fontId="11" fillId="0" borderId="11"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4" xfId="0" applyFont="1" applyFill="1" applyBorder="1" applyAlignment="1" applyProtection="1">
      <alignment horizontal="left" vertical="center" wrapText="1" indent="1"/>
    </xf>
    <xf numFmtId="0" fontId="11" fillId="0" borderId="0" xfId="0" applyFont="1" applyFill="1" applyBorder="1" applyAlignment="1" applyProtection="1">
      <alignment horizontal="left" vertical="center" wrapText="1" indent="1"/>
    </xf>
    <xf numFmtId="0" fontId="11" fillId="0" borderId="1" xfId="0" applyFont="1" applyFill="1" applyBorder="1" applyAlignment="1" applyProtection="1">
      <alignment horizontal="left" vertical="center" wrapText="1" indent="1"/>
    </xf>
    <xf numFmtId="0" fontId="3" fillId="9" borderId="0" xfId="0" applyFont="1" applyFill="1" applyBorder="1" applyAlignment="1" applyProtection="1">
      <alignment horizontal="center" vertical="center" wrapText="1"/>
      <protection locked="0"/>
    </xf>
    <xf numFmtId="0" fontId="3" fillId="1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4"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protection locked="0"/>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4" xfId="0" applyFont="1" applyBorder="1" applyAlignment="1">
      <alignment horizontal="center" vertical="center" wrapText="1"/>
    </xf>
    <xf numFmtId="182" fontId="35" fillId="4" borderId="21" xfId="0" applyNumberFormat="1" applyFont="1" applyFill="1" applyBorder="1" applyAlignment="1" applyProtection="1">
      <alignment horizontal="center" vertical="center" wrapText="1" justifyLastLine="1"/>
    </xf>
    <xf numFmtId="182" fontId="35" fillId="4" borderId="2" xfId="0" applyNumberFormat="1" applyFont="1" applyFill="1" applyBorder="1" applyAlignment="1" applyProtection="1">
      <alignment horizontal="center" vertical="center" wrapText="1" justifyLastLine="1"/>
    </xf>
    <xf numFmtId="0" fontId="11" fillId="0" borderId="11" xfId="0" applyFont="1" applyBorder="1" applyAlignment="1" applyProtection="1">
      <alignment horizontal="center" vertical="center" wrapText="1" justifyLastLine="1"/>
    </xf>
    <xf numFmtId="0" fontId="11" fillId="4" borderId="2" xfId="0" applyFont="1" applyFill="1" applyBorder="1" applyAlignment="1" applyProtection="1">
      <alignment horizontal="center" wrapText="1"/>
    </xf>
    <xf numFmtId="0" fontId="11" fillId="4" borderId="11" xfId="0" applyFont="1" applyFill="1" applyBorder="1" applyAlignment="1" applyProtection="1">
      <alignment horizontal="center" wrapText="1"/>
    </xf>
    <xf numFmtId="182" fontId="35" fillId="4" borderId="13" xfId="0" applyNumberFormat="1" applyFont="1" applyFill="1" applyBorder="1" applyAlignment="1" applyProtection="1">
      <alignment horizontal="center" vertical="center" wrapText="1" justifyLastLine="1"/>
      <protection locked="0"/>
    </xf>
    <xf numFmtId="182" fontId="35" fillId="4" borderId="21" xfId="0" applyNumberFormat="1" applyFont="1" applyFill="1" applyBorder="1" applyAlignment="1" applyProtection="1">
      <alignment horizontal="center" vertical="center" wrapText="1" justifyLastLine="1"/>
      <protection locked="0"/>
    </xf>
    <xf numFmtId="178" fontId="3" fillId="11" borderId="21" xfId="0" applyNumberFormat="1" applyFont="1" applyFill="1" applyBorder="1" applyAlignment="1" applyProtection="1">
      <alignment horizontal="center" vertical="center" wrapText="1" justifyLastLine="1"/>
    </xf>
    <xf numFmtId="178" fontId="11" fillId="11" borderId="21" xfId="0" applyNumberFormat="1" applyFont="1" applyFill="1" applyBorder="1" applyAlignment="1" applyProtection="1">
      <alignment horizontal="center" vertical="center" wrapText="1" justifyLastLine="1"/>
    </xf>
    <xf numFmtId="0" fontId="3" fillId="11" borderId="14" xfId="0" applyFont="1" applyFill="1" applyBorder="1" applyAlignment="1" applyProtection="1">
      <alignment horizontal="center" vertical="center" wrapText="1" justifyLastLine="1"/>
    </xf>
    <xf numFmtId="0" fontId="11" fillId="11" borderId="28" xfId="0" applyFont="1" applyFill="1" applyBorder="1" applyAlignment="1" applyProtection="1">
      <alignment horizontal="center" vertical="center" wrapText="1" justifyLastLine="1"/>
    </xf>
    <xf numFmtId="0" fontId="11" fillId="11" borderId="17" xfId="0" applyFont="1" applyFill="1" applyBorder="1" applyAlignment="1" applyProtection="1">
      <alignment horizontal="center" vertical="center" wrapText="1" justifyLastLine="1"/>
    </xf>
    <xf numFmtId="0" fontId="11" fillId="11" borderId="3" xfId="0" applyFont="1" applyFill="1" applyBorder="1" applyAlignment="1" applyProtection="1">
      <alignment horizontal="center" vertical="center" wrapText="1" justifyLastLine="1"/>
    </xf>
    <xf numFmtId="0" fontId="11" fillId="4" borderId="11" xfId="0" applyFont="1" applyFill="1" applyBorder="1" applyAlignment="1" applyProtection="1">
      <alignment horizontal="center" vertical="center" wrapText="1"/>
    </xf>
    <xf numFmtId="0" fontId="3" fillId="11" borderId="11" xfId="0" applyFont="1" applyFill="1" applyBorder="1" applyAlignment="1" applyProtection="1">
      <alignment horizontal="center" vertical="center" wrapText="1"/>
    </xf>
    <xf numFmtId="0" fontId="11" fillId="11" borderId="11" xfId="0" applyFont="1" applyFill="1" applyBorder="1" applyAlignment="1" applyProtection="1">
      <alignment horizontal="center" vertical="center" wrapText="1"/>
    </xf>
    <xf numFmtId="0" fontId="11" fillId="11" borderId="13" xfId="0" applyFont="1" applyFill="1" applyBorder="1" applyAlignment="1" applyProtection="1">
      <alignment horizontal="center" vertical="center" wrapText="1"/>
    </xf>
    <xf numFmtId="0" fontId="11" fillId="0" borderId="11" xfId="0" applyFont="1" applyBorder="1" applyAlignment="1" applyProtection="1">
      <alignment horizontal="center" vertical="center" textRotation="255" wrapText="1"/>
    </xf>
    <xf numFmtId="0" fontId="3" fillId="11" borderId="14" xfId="0" applyFont="1" applyFill="1" applyBorder="1" applyAlignment="1" applyProtection="1">
      <alignment horizontal="left" vertical="top" wrapText="1"/>
    </xf>
    <xf numFmtId="0" fontId="3" fillId="11" borderId="28" xfId="0" applyFont="1" applyFill="1" applyBorder="1" applyAlignment="1" applyProtection="1">
      <alignment horizontal="left" vertical="top" wrapText="1"/>
    </xf>
    <xf numFmtId="0" fontId="3" fillId="11" borderId="5" xfId="0" applyFont="1" applyFill="1" applyBorder="1" applyAlignment="1" applyProtection="1">
      <alignment horizontal="left" vertical="top" wrapText="1"/>
    </xf>
    <xf numFmtId="0" fontId="3" fillId="11" borderId="4" xfId="0" applyFont="1" applyFill="1" applyBorder="1" applyAlignment="1" applyProtection="1">
      <alignment horizontal="left" vertical="top" wrapText="1"/>
    </xf>
    <xf numFmtId="0" fontId="3" fillId="11" borderId="0" xfId="0" applyFont="1" applyFill="1" applyBorder="1" applyAlignment="1" applyProtection="1">
      <alignment horizontal="left" vertical="top" wrapText="1"/>
    </xf>
    <xf numFmtId="0" fontId="3" fillId="11" borderId="1" xfId="0" applyFont="1" applyFill="1" applyBorder="1" applyAlignment="1" applyProtection="1">
      <alignment horizontal="left" vertical="top" wrapText="1"/>
    </xf>
    <xf numFmtId="0" fontId="3" fillId="11" borderId="17" xfId="0" applyFont="1" applyFill="1" applyBorder="1" applyAlignment="1" applyProtection="1">
      <alignment horizontal="left" vertical="top" wrapText="1"/>
    </xf>
    <xf numFmtId="0" fontId="3" fillId="11" borderId="3" xfId="0" applyFont="1" applyFill="1" applyBorder="1" applyAlignment="1" applyProtection="1">
      <alignment horizontal="left" vertical="top" wrapText="1"/>
    </xf>
    <xf numFmtId="0" fontId="3" fillId="11" borderId="9" xfId="0" applyFont="1" applyFill="1" applyBorder="1" applyAlignment="1" applyProtection="1">
      <alignment horizontal="left" vertical="top" wrapText="1"/>
    </xf>
    <xf numFmtId="0" fontId="3" fillId="11" borderId="30" xfId="0" applyFont="1" applyFill="1" applyBorder="1" applyAlignment="1" applyProtection="1">
      <alignment horizontal="center" vertical="center"/>
    </xf>
    <xf numFmtId="0" fontId="3" fillId="11" borderId="61" xfId="0" applyFont="1" applyFill="1" applyBorder="1" applyAlignment="1" applyProtection="1">
      <alignment horizontal="center" vertical="center"/>
    </xf>
    <xf numFmtId="0" fontId="3" fillId="11" borderId="31" xfId="0" applyFont="1" applyFill="1" applyBorder="1" applyAlignment="1" applyProtection="1">
      <alignment horizontal="center" vertical="center"/>
    </xf>
    <xf numFmtId="0" fontId="3" fillId="11" borderId="62" xfId="0" applyFont="1" applyFill="1" applyBorder="1" applyAlignment="1" applyProtection="1">
      <alignment horizontal="center" vertical="center"/>
    </xf>
    <xf numFmtId="0" fontId="3" fillId="11" borderId="63" xfId="0" applyFont="1" applyFill="1" applyBorder="1" applyAlignment="1" applyProtection="1">
      <alignment horizontal="center" vertical="center"/>
    </xf>
    <xf numFmtId="0" fontId="3" fillId="11" borderId="64" xfId="0" applyFont="1" applyFill="1" applyBorder="1" applyAlignment="1" applyProtection="1">
      <alignment horizontal="center" vertical="center"/>
    </xf>
    <xf numFmtId="0" fontId="11" fillId="0" borderId="11" xfId="0" applyFont="1" applyBorder="1" applyAlignment="1" applyProtection="1">
      <alignment horizontal="center" vertical="center" textRotation="255" wrapText="1" justifyLastLine="1"/>
    </xf>
    <xf numFmtId="0" fontId="11" fillId="4" borderId="14" xfId="0" applyFont="1" applyFill="1" applyBorder="1" applyAlignment="1" applyProtection="1">
      <alignment horizontal="center" vertical="center" textRotation="255" wrapText="1"/>
    </xf>
    <xf numFmtId="0" fontId="11" fillId="4" borderId="5" xfId="0" applyFont="1" applyFill="1" applyBorder="1" applyAlignment="1" applyProtection="1">
      <alignment horizontal="center" vertical="center" textRotation="255" wrapText="1"/>
    </xf>
    <xf numFmtId="0" fontId="11" fillId="4" borderId="4" xfId="0" applyFont="1" applyFill="1" applyBorder="1" applyAlignment="1" applyProtection="1">
      <alignment horizontal="center" vertical="center" textRotation="255" wrapText="1"/>
    </xf>
    <xf numFmtId="0" fontId="11" fillId="4" borderId="1" xfId="0" applyFont="1" applyFill="1" applyBorder="1" applyAlignment="1" applyProtection="1">
      <alignment horizontal="center" vertical="center" textRotation="255" wrapText="1"/>
    </xf>
    <xf numFmtId="0" fontId="11" fillId="4" borderId="17" xfId="0" applyFont="1" applyFill="1" applyBorder="1" applyAlignment="1" applyProtection="1">
      <alignment horizontal="center" vertical="center" textRotation="255" wrapText="1"/>
    </xf>
    <xf numFmtId="0" fontId="11" fillId="4" borderId="9" xfId="0" applyFont="1" applyFill="1" applyBorder="1" applyAlignment="1" applyProtection="1">
      <alignment horizontal="center" vertical="center" textRotation="255" wrapText="1"/>
    </xf>
    <xf numFmtId="0" fontId="11" fillId="0" borderId="11" xfId="0" applyFont="1" applyBorder="1" applyAlignment="1" applyProtection="1">
      <alignment horizontal="distributed" vertical="center" wrapText="1" justifyLastLine="1"/>
    </xf>
    <xf numFmtId="0" fontId="3" fillId="11" borderId="14" xfId="0" applyFont="1" applyFill="1" applyBorder="1" applyAlignment="1" applyProtection="1">
      <alignment horizontal="center" vertical="center" wrapText="1"/>
    </xf>
    <xf numFmtId="0" fontId="3" fillId="11" borderId="28" xfId="0" applyFont="1" applyFill="1" applyBorder="1" applyAlignment="1" applyProtection="1">
      <alignment horizontal="center" vertical="center" wrapText="1"/>
    </xf>
    <xf numFmtId="0" fontId="3" fillId="11" borderId="5" xfId="0" applyFont="1" applyFill="1" applyBorder="1" applyAlignment="1" applyProtection="1">
      <alignment horizontal="center" vertical="center" wrapText="1"/>
    </xf>
    <xf numFmtId="0" fontId="11" fillId="0" borderId="13" xfId="0" applyFont="1" applyBorder="1" applyAlignment="1" applyProtection="1">
      <alignment horizontal="distributed" vertical="center" wrapText="1" justifyLastLine="1"/>
    </xf>
    <xf numFmtId="0" fontId="3" fillId="11" borderId="21" xfId="0" applyFont="1" applyFill="1" applyBorder="1" applyAlignment="1" applyProtection="1">
      <alignment horizontal="center" vertical="center" shrinkToFit="1"/>
    </xf>
    <xf numFmtId="0" fontId="11" fillId="0" borderId="4" xfId="0" applyFont="1" applyBorder="1" applyAlignment="1" applyProtection="1">
      <alignment horizontal="center" vertical="center" textRotation="255" wrapText="1"/>
    </xf>
    <xf numFmtId="0" fontId="11" fillId="0" borderId="0" xfId="0" applyFont="1" applyBorder="1" applyAlignment="1" applyProtection="1">
      <alignment horizontal="center" vertical="center" textRotation="255" wrapText="1"/>
    </xf>
    <xf numFmtId="0" fontId="11" fillId="0" borderId="1" xfId="0" applyFont="1" applyBorder="1" applyAlignment="1" applyProtection="1">
      <alignment horizontal="center" vertical="center" textRotation="255" wrapText="1"/>
    </xf>
    <xf numFmtId="0" fontId="11" fillId="0" borderId="24" xfId="0" applyFont="1" applyBorder="1" applyAlignment="1" applyProtection="1">
      <alignment horizontal="distributed" vertical="center" wrapText="1" justifyLastLine="1"/>
    </xf>
    <xf numFmtId="0" fontId="3" fillId="11" borderId="24" xfId="0" applyFont="1" applyFill="1" applyBorder="1" applyAlignment="1" applyProtection="1">
      <alignment horizontal="center" vertical="center" wrapText="1"/>
    </xf>
    <xf numFmtId="5" fontId="3" fillId="11" borderId="11" xfId="0" applyNumberFormat="1" applyFont="1" applyFill="1" applyBorder="1" applyAlignment="1" applyProtection="1">
      <alignment horizontal="center" vertical="center" wrapText="1"/>
    </xf>
    <xf numFmtId="0" fontId="11" fillId="0" borderId="21" xfId="0" applyFont="1" applyBorder="1" applyAlignment="1" applyProtection="1">
      <alignment horizontal="center" vertical="center"/>
    </xf>
    <xf numFmtId="0" fontId="3" fillId="11" borderId="57" xfId="0" applyFont="1" applyFill="1" applyBorder="1" applyAlignment="1" applyProtection="1">
      <alignment horizontal="center" vertical="center"/>
    </xf>
    <xf numFmtId="0" fontId="3" fillId="11" borderId="11" xfId="0" applyFont="1" applyFill="1" applyBorder="1" applyAlignment="1" applyProtection="1">
      <alignment horizontal="center" vertical="center"/>
    </xf>
    <xf numFmtId="0" fontId="3" fillId="4" borderId="110" xfId="0" applyFont="1" applyFill="1" applyBorder="1" applyAlignment="1" applyProtection="1">
      <alignment horizontal="center" vertical="center"/>
    </xf>
    <xf numFmtId="0" fontId="3" fillId="4" borderId="111" xfId="0" applyFont="1" applyFill="1" applyBorder="1" applyAlignment="1" applyProtection="1">
      <alignment horizontal="center" vertical="center"/>
    </xf>
    <xf numFmtId="0" fontId="3" fillId="11" borderId="112" xfId="0" applyFont="1" applyFill="1" applyBorder="1" applyAlignment="1" applyProtection="1">
      <alignment horizontal="center" vertical="center"/>
    </xf>
    <xf numFmtId="0" fontId="11" fillId="4" borderId="113" xfId="0" applyFont="1" applyFill="1" applyBorder="1" applyAlignment="1" applyProtection="1">
      <alignment horizontal="center" vertical="center"/>
    </xf>
    <xf numFmtId="0" fontId="11" fillId="4" borderId="63" xfId="0" applyFont="1" applyFill="1" applyBorder="1" applyAlignment="1" applyProtection="1">
      <alignment horizontal="center" vertical="center"/>
    </xf>
    <xf numFmtId="0" fontId="11" fillId="4" borderId="114" xfId="0" applyFont="1" applyFill="1" applyBorder="1" applyAlignment="1" applyProtection="1">
      <alignment horizontal="center" vertical="center"/>
    </xf>
    <xf numFmtId="0" fontId="3" fillId="11" borderId="115" xfId="0" applyFont="1" applyFill="1" applyBorder="1" applyAlignment="1" applyProtection="1">
      <alignment horizontal="center" vertical="center"/>
    </xf>
    <xf numFmtId="0" fontId="11" fillId="4" borderId="21"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shrinkToFit="1"/>
    </xf>
    <xf numFmtId="0" fontId="3" fillId="4" borderId="68" xfId="0" applyFont="1" applyFill="1" applyBorder="1" applyAlignment="1" applyProtection="1">
      <alignment horizontal="center" vertical="center" shrinkToFit="1"/>
    </xf>
    <xf numFmtId="0" fontId="11" fillId="0" borderId="14"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3" fillId="11" borderId="108" xfId="0" applyFont="1" applyFill="1" applyBorder="1" applyAlignment="1" applyProtection="1">
      <alignment horizontal="center" vertical="center" wrapText="1"/>
    </xf>
    <xf numFmtId="0" fontId="3" fillId="11" borderId="101" xfId="0" applyFont="1" applyFill="1" applyBorder="1" applyAlignment="1" applyProtection="1">
      <alignment horizontal="center" vertical="center" wrapText="1"/>
    </xf>
    <xf numFmtId="0" fontId="3" fillId="11" borderId="29" xfId="0" applyFont="1" applyFill="1" applyBorder="1" applyAlignment="1" applyProtection="1">
      <alignment horizontal="center" vertical="center" wrapText="1"/>
    </xf>
    <xf numFmtId="0" fontId="3" fillId="11" borderId="0" xfId="0" applyFont="1" applyFill="1" applyBorder="1" applyAlignment="1" applyProtection="1">
      <alignment horizontal="center" vertical="center" wrapText="1"/>
    </xf>
    <xf numFmtId="0" fontId="3" fillId="11" borderId="3" xfId="0" applyFont="1" applyFill="1" applyBorder="1" applyAlignment="1" applyProtection="1">
      <alignment horizontal="center" vertical="center" wrapText="1"/>
    </xf>
    <xf numFmtId="0" fontId="3" fillId="11" borderId="109" xfId="0" applyFont="1" applyFill="1" applyBorder="1" applyAlignment="1" applyProtection="1">
      <alignment horizontal="center" vertical="center" wrapText="1"/>
    </xf>
    <xf numFmtId="0" fontId="11" fillId="0" borderId="14" xfId="0" applyFont="1" applyBorder="1" applyAlignment="1" applyProtection="1">
      <alignment horizontal="center" vertical="center" textRotation="255" wrapText="1"/>
    </xf>
    <xf numFmtId="0" fontId="3" fillId="11" borderId="116"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116" xfId="0" applyFont="1" applyFill="1" applyBorder="1" applyAlignment="1" applyProtection="1">
      <alignment horizontal="center" vertical="center"/>
    </xf>
    <xf numFmtId="0" fontId="3" fillId="11" borderId="2" xfId="0" applyFont="1" applyFill="1" applyBorder="1" applyAlignment="1" applyProtection="1">
      <alignment horizontal="center" vertical="center"/>
    </xf>
    <xf numFmtId="0" fontId="3" fillId="11" borderId="56" xfId="0" applyFont="1" applyFill="1" applyBorder="1" applyAlignment="1" applyProtection="1">
      <alignment horizontal="center" vertical="center"/>
    </xf>
    <xf numFmtId="0" fontId="3" fillId="11" borderId="57" xfId="0" applyFont="1" applyFill="1" applyBorder="1" applyAlignment="1" applyProtection="1">
      <alignment horizontal="center" vertical="center"/>
      <protection locked="0"/>
    </xf>
    <xf numFmtId="0" fontId="3" fillId="11" borderId="56"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xf>
    <xf numFmtId="0" fontId="11" fillId="0" borderId="21" xfId="0" applyFont="1" applyBorder="1" applyAlignment="1" applyProtection="1">
      <alignment horizontal="left" vertical="center"/>
    </xf>
    <xf numFmtId="0" fontId="11" fillId="4" borderId="117"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11" fillId="4" borderId="21" xfId="0" applyFont="1" applyFill="1" applyBorder="1" applyAlignment="1" applyProtection="1">
      <alignment horizontal="center" vertical="center"/>
      <protection locked="0"/>
    </xf>
    <xf numFmtId="178" fontId="3" fillId="11" borderId="21" xfId="0" applyNumberFormat="1" applyFont="1" applyFill="1" applyBorder="1" applyAlignment="1" applyProtection="1">
      <alignment horizontal="center" vertical="center" wrapText="1" justifyLastLine="1"/>
      <protection locked="0"/>
    </xf>
    <xf numFmtId="178" fontId="11" fillId="11" borderId="21" xfId="0" applyNumberFormat="1" applyFont="1" applyFill="1" applyBorder="1" applyAlignment="1" applyProtection="1">
      <alignment horizontal="center" vertical="center" wrapText="1" justifyLastLine="1"/>
      <protection locked="0"/>
    </xf>
    <xf numFmtId="0" fontId="3" fillId="11" borderId="14" xfId="0" applyFont="1" applyFill="1" applyBorder="1" applyAlignment="1" applyProtection="1">
      <alignment horizontal="center" vertical="center" wrapText="1" justifyLastLine="1"/>
      <protection locked="0"/>
    </xf>
    <xf numFmtId="0" fontId="11" fillId="11" borderId="28" xfId="0" applyFont="1" applyFill="1" applyBorder="1" applyAlignment="1" applyProtection="1">
      <alignment horizontal="center" vertical="center" wrapText="1" justifyLastLine="1"/>
      <protection locked="0"/>
    </xf>
    <xf numFmtId="0" fontId="11" fillId="11" borderId="17" xfId="0" applyFont="1" applyFill="1" applyBorder="1" applyAlignment="1" applyProtection="1">
      <alignment horizontal="center" vertical="center" wrapText="1" justifyLastLine="1"/>
      <protection locked="0"/>
    </xf>
    <xf numFmtId="0" fontId="11" fillId="11" borderId="3" xfId="0" applyFont="1" applyFill="1" applyBorder="1" applyAlignment="1" applyProtection="1">
      <alignment horizontal="center" vertical="center" wrapText="1" justifyLastLine="1"/>
      <protection locked="0"/>
    </xf>
    <xf numFmtId="0" fontId="11" fillId="11" borderId="11" xfId="0" applyFont="1" applyFill="1" applyBorder="1" applyAlignment="1" applyProtection="1">
      <alignment horizontal="center" vertical="center" wrapText="1"/>
      <protection locked="0"/>
    </xf>
    <xf numFmtId="0" fontId="11" fillId="11"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textRotation="255" shrinkToFit="1"/>
    </xf>
    <xf numFmtId="0" fontId="11" fillId="4" borderId="5" xfId="0" applyFont="1" applyFill="1" applyBorder="1" applyAlignment="1" applyProtection="1">
      <alignment horizontal="center" vertical="center" textRotation="255" shrinkToFit="1"/>
    </xf>
    <xf numFmtId="0" fontId="11" fillId="4" borderId="4" xfId="0" applyFont="1" applyFill="1" applyBorder="1" applyAlignment="1" applyProtection="1">
      <alignment horizontal="center" vertical="center" textRotation="255" shrinkToFit="1"/>
    </xf>
    <xf numFmtId="0" fontId="11" fillId="4" borderId="1" xfId="0" applyFont="1" applyFill="1" applyBorder="1" applyAlignment="1" applyProtection="1">
      <alignment horizontal="center" vertical="center" textRotation="255" shrinkToFit="1"/>
    </xf>
    <xf numFmtId="0" fontId="11" fillId="4" borderId="17" xfId="0" applyFont="1" applyFill="1" applyBorder="1" applyAlignment="1" applyProtection="1">
      <alignment horizontal="center" vertical="center" textRotation="255" shrinkToFit="1"/>
    </xf>
    <xf numFmtId="0" fontId="11" fillId="4" borderId="9" xfId="0" applyFont="1" applyFill="1" applyBorder="1" applyAlignment="1" applyProtection="1">
      <alignment horizontal="center" vertical="center" textRotation="255" shrinkToFit="1"/>
    </xf>
    <xf numFmtId="0" fontId="3" fillId="11" borderId="21" xfId="0" applyFont="1" applyFill="1" applyBorder="1" applyAlignment="1" applyProtection="1">
      <alignment horizontal="center" vertical="center" shrinkToFit="1"/>
      <protection locked="0"/>
    </xf>
    <xf numFmtId="0" fontId="3" fillId="11" borderId="108" xfId="0" applyFont="1" applyFill="1" applyBorder="1" applyAlignment="1" applyProtection="1">
      <alignment horizontal="center" vertical="center" wrapText="1"/>
      <protection locked="0"/>
    </xf>
    <xf numFmtId="0" fontId="3" fillId="11" borderId="101" xfId="0" applyFont="1" applyFill="1" applyBorder="1" applyAlignment="1" applyProtection="1">
      <alignment horizontal="center" vertical="center" wrapText="1"/>
      <protection locked="0"/>
    </xf>
    <xf numFmtId="0" fontId="3" fillId="11" borderId="29" xfId="0" applyFont="1" applyFill="1" applyBorder="1" applyAlignment="1" applyProtection="1">
      <alignment horizontal="center" vertical="center" wrapText="1"/>
      <protection locked="0"/>
    </xf>
    <xf numFmtId="0" fontId="3" fillId="11" borderId="0" xfId="0" applyFont="1" applyFill="1" applyBorder="1" applyAlignment="1" applyProtection="1">
      <alignment horizontal="center" vertical="center" wrapText="1"/>
      <protection locked="0"/>
    </xf>
    <xf numFmtId="0" fontId="3" fillId="11" borderId="109" xfId="0" applyFont="1" applyFill="1" applyBorder="1" applyAlignment="1" applyProtection="1">
      <alignment horizontal="center" vertical="center" wrapText="1"/>
      <protection locked="0"/>
    </xf>
    <xf numFmtId="0" fontId="3" fillId="11" borderId="116" xfId="0"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112" xfId="0" applyFont="1" applyFill="1" applyBorder="1" applyAlignment="1" applyProtection="1">
      <alignment horizontal="center" vertical="center"/>
      <protection locked="0"/>
    </xf>
    <xf numFmtId="0" fontId="3" fillId="11" borderId="115" xfId="0" applyFont="1" applyFill="1" applyBorder="1" applyAlignment="1" applyProtection="1">
      <alignment horizontal="center" vertical="center"/>
      <protection locked="0"/>
    </xf>
    <xf numFmtId="0" fontId="17" fillId="4" borderId="0" xfId="0" applyFont="1" applyFill="1" applyAlignment="1">
      <alignment horizontal="left" vertical="center" wrapText="1"/>
    </xf>
    <xf numFmtId="0" fontId="11" fillId="4" borderId="14" xfId="0" applyFont="1" applyFill="1" applyBorder="1" applyAlignment="1" applyProtection="1">
      <alignment horizontal="center" vertical="center" wrapText="1"/>
      <protection locked="0"/>
    </xf>
    <xf numFmtId="0" fontId="11" fillId="4" borderId="28"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left" vertical="center" indent="4"/>
      <protection locked="0"/>
    </xf>
    <xf numFmtId="0" fontId="11" fillId="4" borderId="28" xfId="0" applyFont="1" applyFill="1" applyBorder="1" applyAlignment="1" applyProtection="1">
      <alignment horizontal="left" vertical="center" indent="4"/>
      <protection locked="0"/>
    </xf>
    <xf numFmtId="0" fontId="11" fillId="4" borderId="17" xfId="0" applyFont="1" applyFill="1" applyBorder="1" applyAlignment="1" applyProtection="1">
      <alignment horizontal="left" vertical="center" indent="4"/>
      <protection locked="0"/>
    </xf>
    <xf numFmtId="0" fontId="11" fillId="4" borderId="3" xfId="0" applyFont="1" applyFill="1" applyBorder="1" applyAlignment="1" applyProtection="1">
      <alignment horizontal="left" vertical="center" indent="4"/>
      <protection locked="0"/>
    </xf>
    <xf numFmtId="0" fontId="11" fillId="11" borderId="28" xfId="0" applyFont="1" applyFill="1" applyBorder="1" applyAlignment="1" applyProtection="1">
      <alignment horizontal="center" vertical="center" wrapText="1"/>
      <protection locked="0"/>
    </xf>
    <xf numFmtId="0" fontId="11" fillId="11" borderId="5" xfId="0" applyFont="1" applyFill="1" applyBorder="1" applyAlignment="1" applyProtection="1">
      <alignment horizontal="center" vertical="center" wrapText="1"/>
      <protection locked="0"/>
    </xf>
    <xf numFmtId="0" fontId="11" fillId="11" borderId="17" xfId="0" applyFont="1" applyFill="1" applyBorder="1" applyAlignment="1" applyProtection="1">
      <alignment horizontal="center" vertical="center" wrapText="1"/>
      <protection locked="0"/>
    </xf>
    <xf numFmtId="0" fontId="11" fillId="11" borderId="3" xfId="0" applyFont="1" applyFill="1" applyBorder="1" applyAlignment="1" applyProtection="1">
      <alignment horizontal="center" vertical="center" wrapText="1"/>
      <protection locked="0"/>
    </xf>
    <xf numFmtId="0" fontId="11" fillId="11" borderId="9"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left" vertical="center" indent="4"/>
      <protection locked="0"/>
    </xf>
    <xf numFmtId="0" fontId="11" fillId="11" borderId="17" xfId="0" applyFont="1" applyFill="1" applyBorder="1" applyAlignment="1" applyProtection="1">
      <alignment horizontal="left" vertical="center" indent="4"/>
      <protection locked="0"/>
    </xf>
    <xf numFmtId="0" fontId="11" fillId="11" borderId="3" xfId="0" applyFont="1" applyFill="1" applyBorder="1" applyAlignment="1" applyProtection="1">
      <alignment horizontal="left" vertical="center" indent="4"/>
      <protection locked="0"/>
    </xf>
    <xf numFmtId="0" fontId="3" fillId="11" borderId="3" xfId="0" applyFont="1" applyFill="1" applyBorder="1" applyAlignment="1" applyProtection="1">
      <alignment horizontal="center" vertical="center"/>
      <protection locked="0"/>
    </xf>
    <xf numFmtId="0" fontId="11" fillId="1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shrinkToFit="1"/>
    </xf>
    <xf numFmtId="0" fontId="17" fillId="0" borderId="0" xfId="0" applyFont="1" applyBorder="1" applyAlignment="1" applyProtection="1">
      <alignment horizontal="left" vertical="center" wrapText="1"/>
    </xf>
    <xf numFmtId="0" fontId="3" fillId="11" borderId="3" xfId="0" applyFont="1" applyFill="1" applyBorder="1" applyAlignment="1" applyProtection="1">
      <alignment horizontal="center" vertical="center" shrinkToFit="1"/>
    </xf>
    <xf numFmtId="0" fontId="17" fillId="0" borderId="0" xfId="0" quotePrefix="1" applyFont="1" applyBorder="1" applyAlignment="1" applyProtection="1">
      <alignment horizontal="center" vertical="center"/>
    </xf>
    <xf numFmtId="0" fontId="17" fillId="0" borderId="0" xfId="0" applyFont="1" applyBorder="1" applyAlignment="1" applyProtection="1">
      <alignment horizontal="center" vertical="center"/>
    </xf>
    <xf numFmtId="0" fontId="3" fillId="11" borderId="4"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0" fontId="3" fillId="11" borderId="17" xfId="0" applyFont="1" applyFill="1" applyBorder="1" applyAlignment="1" applyProtection="1">
      <alignment horizontal="center" vertical="center"/>
      <protection locked="0"/>
    </xf>
    <xf numFmtId="0" fontId="3" fillId="11" borderId="9" xfId="0" applyFont="1" applyFill="1" applyBorder="1" applyAlignment="1" applyProtection="1">
      <alignment horizontal="center" vertical="center"/>
      <protection locked="0"/>
    </xf>
    <xf numFmtId="0" fontId="11" fillId="0" borderId="0" xfId="0" applyFont="1" applyBorder="1" applyAlignment="1" applyProtection="1">
      <alignment horizontal="center"/>
    </xf>
    <xf numFmtId="0" fontId="11" fillId="0" borderId="1" xfId="0" applyFont="1" applyBorder="1" applyAlignment="1" applyProtection="1">
      <alignment horizontal="center"/>
    </xf>
    <xf numFmtId="0" fontId="11" fillId="0" borderId="3" xfId="0" applyFont="1" applyBorder="1" applyAlignment="1" applyProtection="1">
      <alignment horizontal="center"/>
    </xf>
    <xf numFmtId="0" fontId="11" fillId="0" borderId="9" xfId="0" applyFont="1" applyBorder="1" applyAlignment="1" applyProtection="1">
      <alignment horizontal="center"/>
    </xf>
    <xf numFmtId="0" fontId="3" fillId="11" borderId="1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11" fillId="0" borderId="28" xfId="0" applyFont="1" applyBorder="1" applyAlignment="1" applyProtection="1">
      <alignment horizontal="center"/>
    </xf>
    <xf numFmtId="0" fontId="11" fillId="0" borderId="5" xfId="0" applyFont="1" applyBorder="1" applyAlignment="1" applyProtection="1">
      <alignment horizontal="center"/>
    </xf>
    <xf numFmtId="0" fontId="11" fillId="0" borderId="43"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3" fillId="11" borderId="26" xfId="0" applyFont="1" applyFill="1" applyBorder="1" applyAlignment="1" applyProtection="1">
      <alignment horizontal="center" vertical="center" wrapText="1"/>
      <protection locked="0"/>
    </xf>
    <xf numFmtId="0" fontId="3" fillId="11" borderId="118" xfId="0" applyFont="1" applyFill="1" applyBorder="1" applyAlignment="1" applyProtection="1">
      <alignment horizontal="center" vertical="center" wrapText="1"/>
      <protection locked="0"/>
    </xf>
    <xf numFmtId="0" fontId="11" fillId="0" borderId="24" xfId="0" applyFont="1" applyBorder="1" applyAlignment="1" applyProtection="1">
      <alignment horizontal="center" vertical="center" wrapText="1"/>
    </xf>
    <xf numFmtId="0" fontId="11" fillId="0" borderId="119" xfId="0" applyFont="1" applyBorder="1" applyAlignment="1" applyProtection="1">
      <alignment horizontal="center" vertical="center" wrapText="1"/>
    </xf>
    <xf numFmtId="0" fontId="11" fillId="0" borderId="118" xfId="0" applyFont="1" applyBorder="1" applyAlignment="1" applyProtection="1">
      <alignment horizontal="center" vertical="center" wrapText="1"/>
    </xf>
    <xf numFmtId="0" fontId="11" fillId="0" borderId="120" xfId="0" applyFont="1" applyBorder="1" applyAlignment="1" applyProtection="1">
      <alignment horizontal="center" vertical="center" wrapText="1"/>
    </xf>
    <xf numFmtId="0" fontId="11" fillId="4" borderId="121" xfId="0" applyFont="1" applyFill="1" applyBorder="1" applyAlignment="1" applyProtection="1">
      <alignment horizontal="center" vertical="center" wrapText="1"/>
    </xf>
    <xf numFmtId="0" fontId="11" fillId="4" borderId="122" xfId="0" applyFont="1" applyFill="1" applyBorder="1" applyAlignment="1" applyProtection="1">
      <alignment horizontal="center" vertical="center" wrapText="1"/>
    </xf>
    <xf numFmtId="0" fontId="11" fillId="4" borderId="123" xfId="0" applyFont="1" applyFill="1" applyBorder="1" applyAlignment="1" applyProtection="1">
      <alignment horizontal="center" vertical="center" wrapText="1"/>
    </xf>
    <xf numFmtId="0" fontId="11" fillId="4" borderId="124" xfId="0" applyFont="1" applyFill="1" applyBorder="1" applyAlignment="1" applyProtection="1">
      <alignment horizontal="center" vertical="center" wrapText="1"/>
    </xf>
    <xf numFmtId="0" fontId="11" fillId="4" borderId="125" xfId="0" applyFont="1" applyFill="1" applyBorder="1" applyAlignment="1" applyProtection="1">
      <alignment horizontal="center" vertical="center" wrapText="1"/>
    </xf>
    <xf numFmtId="0" fontId="11" fillId="4" borderId="126" xfId="0" applyFont="1" applyFill="1" applyBorder="1" applyAlignment="1" applyProtection="1">
      <alignment horizontal="center" vertical="center" wrapText="1"/>
    </xf>
    <xf numFmtId="0" fontId="11" fillId="0" borderId="91" xfId="0" applyFont="1" applyBorder="1" applyAlignment="1" applyProtection="1">
      <alignment horizontal="center"/>
    </xf>
    <xf numFmtId="0" fontId="11" fillId="0" borderId="8" xfId="0" applyFont="1" applyBorder="1" applyAlignment="1" applyProtection="1">
      <alignment horizontal="center"/>
    </xf>
    <xf numFmtId="0" fontId="11" fillId="0" borderId="12" xfId="0" applyFont="1" applyBorder="1" applyAlignment="1" applyProtection="1">
      <alignment horizontal="center" vertical="center" wrapText="1"/>
    </xf>
    <xf numFmtId="0" fontId="11" fillId="4" borderId="127" xfId="0" applyFont="1" applyFill="1" applyBorder="1" applyAlignment="1" applyProtection="1">
      <alignment horizontal="center" vertical="center" wrapText="1"/>
    </xf>
    <xf numFmtId="0" fontId="11" fillId="4" borderId="128" xfId="0" applyFont="1" applyFill="1" applyBorder="1" applyAlignment="1" applyProtection="1">
      <alignment horizontal="center" vertical="center" wrapText="1"/>
    </xf>
    <xf numFmtId="0" fontId="11" fillId="4" borderId="129"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91" xfId="0" applyFont="1" applyBorder="1" applyAlignment="1" applyProtection="1">
      <alignment horizontal="center" vertical="center" wrapText="1"/>
    </xf>
    <xf numFmtId="0" fontId="3" fillId="11" borderId="15"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11" fillId="0" borderId="121" xfId="0" applyFont="1" applyBorder="1" applyAlignment="1" applyProtection="1">
      <alignment horizontal="left" vertical="center" wrapText="1"/>
    </xf>
    <xf numFmtId="0" fontId="11" fillId="0" borderId="122" xfId="0" applyFont="1" applyBorder="1" applyAlignment="1" applyProtection="1">
      <alignment horizontal="left" vertical="center"/>
    </xf>
    <xf numFmtId="0" fontId="11" fillId="0" borderId="130" xfId="0" applyFont="1" applyBorder="1" applyAlignment="1" applyProtection="1">
      <alignment horizontal="left" vertical="center"/>
    </xf>
    <xf numFmtId="0" fontId="11" fillId="0" borderId="131" xfId="0" applyFont="1" applyBorder="1" applyAlignment="1" applyProtection="1">
      <alignment horizontal="left" vertical="center"/>
    </xf>
    <xf numFmtId="0" fontId="11" fillId="4" borderId="12" xfId="0" applyFont="1" applyFill="1" applyBorder="1" applyAlignment="1" applyProtection="1">
      <alignment horizontal="center" vertical="center" wrapText="1"/>
    </xf>
    <xf numFmtId="0" fontId="11" fillId="4" borderId="130" xfId="0" applyFont="1" applyFill="1" applyBorder="1" applyAlignment="1" applyProtection="1">
      <alignment horizontal="center" vertical="center" wrapText="1"/>
    </xf>
    <xf numFmtId="0" fontId="11" fillId="4" borderId="131" xfId="0" applyFont="1" applyFill="1" applyBorder="1" applyAlignment="1" applyProtection="1">
      <alignment horizontal="center" vertical="center" wrapText="1"/>
    </xf>
    <xf numFmtId="0" fontId="11" fillId="4" borderId="132" xfId="0" applyFont="1" applyFill="1" applyBorder="1" applyAlignment="1" applyProtection="1">
      <alignment horizontal="center" vertical="center" wrapText="1"/>
    </xf>
    <xf numFmtId="0" fontId="17" fillId="0" borderId="0" xfId="0" applyFont="1" applyBorder="1" applyAlignment="1" applyProtection="1">
      <alignment horizontal="left" vertical="top"/>
    </xf>
    <xf numFmtId="0" fontId="11" fillId="11" borderId="0" xfId="5" applyFont="1" applyFill="1" applyAlignment="1" applyProtection="1">
      <alignment horizontal="left" vertical="center" wrapText="1" indent="1" shrinkToFit="1"/>
      <protection locked="0"/>
    </xf>
    <xf numFmtId="9" fontId="67" fillId="0" borderId="0" xfId="1" applyFont="1" applyFill="1" applyAlignment="1" applyProtection="1">
      <alignment horizontal="left" vertical="center" indent="1" shrinkToFit="1"/>
      <protection locked="0"/>
    </xf>
    <xf numFmtId="0" fontId="3" fillId="9" borderId="0" xfId="5" applyNumberFormat="1" applyFont="1" applyFill="1" applyBorder="1" applyAlignment="1" applyProtection="1">
      <alignment horizontal="center" vertical="center" shrinkToFit="1"/>
      <protection locked="0"/>
    </xf>
    <xf numFmtId="0" fontId="3" fillId="10" borderId="0" xfId="5" applyNumberFormat="1" applyFont="1" applyFill="1" applyBorder="1" applyAlignment="1" applyProtection="1">
      <alignment horizontal="center" vertical="center" shrinkToFit="1"/>
      <protection locked="0"/>
    </xf>
    <xf numFmtId="0" fontId="11" fillId="11" borderId="1" xfId="0" applyFont="1" applyFill="1" applyBorder="1" applyAlignment="1" applyProtection="1">
      <alignment horizontal="center" vertical="center"/>
      <protection locked="0"/>
    </xf>
    <xf numFmtId="0" fontId="11" fillId="11" borderId="17" xfId="0" applyFont="1" applyFill="1" applyBorder="1" applyAlignment="1" applyProtection="1">
      <alignment horizontal="center" vertical="center"/>
      <protection locked="0"/>
    </xf>
    <xf numFmtId="0" fontId="11" fillId="11" borderId="9" xfId="0" applyFont="1" applyFill="1" applyBorder="1" applyAlignment="1" applyProtection="1">
      <alignment horizontal="center" vertical="center"/>
      <protection locked="0"/>
    </xf>
    <xf numFmtId="0" fontId="11" fillId="11" borderId="22" xfId="0" applyFont="1" applyFill="1" applyBorder="1" applyAlignment="1" applyProtection="1">
      <alignment horizontal="center" vertical="center" wrapText="1"/>
      <protection locked="0"/>
    </xf>
    <xf numFmtId="0" fontId="11" fillId="11" borderId="5" xfId="0" applyFont="1" applyFill="1" applyBorder="1" applyAlignment="1" applyProtection="1">
      <alignment horizontal="center" vertical="center"/>
      <protection locked="0"/>
    </xf>
    <xf numFmtId="0" fontId="11" fillId="11" borderId="24" xfId="0" applyFont="1" applyFill="1" applyBorder="1" applyAlignment="1" applyProtection="1">
      <alignment horizontal="center" vertical="center" wrapText="1"/>
      <protection locked="0"/>
    </xf>
    <xf numFmtId="0" fontId="11" fillId="11" borderId="118" xfId="0" applyFont="1" applyFill="1" applyBorder="1" applyAlignment="1" applyProtection="1">
      <alignment horizontal="center" vertical="center" wrapText="1"/>
      <protection locked="0"/>
    </xf>
    <xf numFmtId="0" fontId="3" fillId="11" borderId="133" xfId="0" applyFont="1" applyFill="1" applyBorder="1" applyAlignment="1" applyProtection="1">
      <alignment horizontal="center" vertical="center" wrapText="1"/>
      <protection locked="0"/>
    </xf>
    <xf numFmtId="0" fontId="11" fillId="11" borderId="94" xfId="0" applyFont="1" applyFill="1" applyBorder="1" applyAlignment="1" applyProtection="1">
      <alignment horizontal="center" vertical="center" wrapText="1"/>
      <protection locked="0"/>
    </xf>
    <xf numFmtId="0" fontId="11" fillId="11" borderId="99" xfId="0" applyFont="1" applyFill="1" applyBorder="1" applyAlignment="1" applyProtection="1">
      <alignment horizontal="center" vertical="center" wrapText="1"/>
      <protection locked="0"/>
    </xf>
    <xf numFmtId="9" fontId="11" fillId="0" borderId="0" xfId="1" applyFont="1" applyFill="1" applyAlignment="1" applyProtection="1">
      <alignment horizontal="left" vertical="center" indent="1" shrinkToFit="1"/>
      <protection locked="0"/>
    </xf>
    <xf numFmtId="0" fontId="17" fillId="0" borderId="0" xfId="0" applyFont="1" applyFill="1" applyBorder="1" applyAlignment="1" applyProtection="1">
      <alignment horizontal="left" vertical="top" wrapText="1"/>
    </xf>
    <xf numFmtId="0" fontId="11" fillId="11" borderId="61" xfId="0" applyFont="1" applyFill="1" applyBorder="1" applyAlignment="1" applyProtection="1">
      <alignment horizontal="center" vertical="center" wrapText="1"/>
      <protection locked="0"/>
    </xf>
    <xf numFmtId="0" fontId="11" fillId="11" borderId="31" xfId="0" applyFont="1" applyFill="1" applyBorder="1" applyAlignment="1" applyProtection="1">
      <alignment horizontal="center" vertical="center" wrapText="1"/>
      <protection locked="0"/>
    </xf>
    <xf numFmtId="0" fontId="11" fillId="11" borderId="19" xfId="0" applyFont="1" applyFill="1" applyBorder="1" applyAlignment="1" applyProtection="1">
      <alignment horizontal="center" vertical="center" wrapText="1"/>
      <protection locked="0"/>
    </xf>
    <xf numFmtId="0" fontId="11" fillId="11" borderId="32" xfId="0" applyFont="1" applyFill="1" applyBorder="1" applyAlignment="1" applyProtection="1">
      <alignment horizontal="center" vertical="center" wrapText="1"/>
      <protection locked="0"/>
    </xf>
    <xf numFmtId="0" fontId="11" fillId="0" borderId="57"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11" borderId="36" xfId="0" applyFont="1" applyFill="1" applyBorder="1" applyAlignment="1" applyProtection="1">
      <alignment horizontal="center" vertical="center" wrapText="1"/>
      <protection locked="0"/>
    </xf>
    <xf numFmtId="0" fontId="11" fillId="11" borderId="62" xfId="0" applyFont="1" applyFill="1" applyBorder="1" applyAlignment="1" applyProtection="1">
      <alignment horizontal="center" vertical="center" wrapText="1"/>
      <protection locked="0"/>
    </xf>
    <xf numFmtId="0" fontId="11" fillId="11" borderId="63" xfId="0" applyFont="1" applyFill="1" applyBorder="1" applyAlignment="1" applyProtection="1">
      <alignment horizontal="center" vertical="center" wrapText="1"/>
      <protection locked="0"/>
    </xf>
    <xf numFmtId="0" fontId="11" fillId="11" borderId="64"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1" fillId="0" borderId="28" xfId="0" applyFont="1" applyBorder="1" applyAlignment="1" applyProtection="1">
      <alignment horizontal="center" vertical="center"/>
    </xf>
    <xf numFmtId="0" fontId="11" fillId="0" borderId="3" xfId="0" applyFont="1" applyBorder="1" applyAlignment="1" applyProtection="1">
      <alignment horizontal="center" vertical="center"/>
    </xf>
    <xf numFmtId="0" fontId="3" fillId="11" borderId="28" xfId="0" applyFont="1" applyFill="1" applyBorder="1" applyAlignment="1" applyProtection="1">
      <alignment horizontal="center" vertical="center"/>
      <protection locked="0"/>
    </xf>
    <xf numFmtId="0" fontId="11" fillId="11" borderId="28" xfId="0" applyFont="1" applyFill="1" applyBorder="1" applyAlignment="1" applyProtection="1">
      <alignment horizontal="center" vertical="center"/>
      <protection locked="0"/>
    </xf>
    <xf numFmtId="0" fontId="11" fillId="11" borderId="3" xfId="0" applyFont="1" applyFill="1" applyBorder="1" applyAlignment="1" applyProtection="1">
      <alignment horizontal="center" vertical="center"/>
      <protection locked="0"/>
    </xf>
    <xf numFmtId="5" fontId="11" fillId="4" borderId="135" xfId="0" applyNumberFormat="1" applyFont="1" applyFill="1" applyBorder="1" applyAlignment="1" applyProtection="1">
      <alignment horizontal="left" vertical="center" wrapText="1"/>
    </xf>
    <xf numFmtId="5" fontId="11" fillId="4" borderId="10" xfId="0" applyNumberFormat="1" applyFont="1" applyFill="1" applyBorder="1" applyAlignment="1" applyProtection="1">
      <alignment horizontal="left" vertical="center" wrapText="1"/>
    </xf>
    <xf numFmtId="0" fontId="11" fillId="11" borderId="136" xfId="0" applyFont="1" applyFill="1" applyBorder="1" applyAlignment="1" applyProtection="1">
      <alignment horizontal="center" vertical="center" wrapText="1"/>
      <protection locked="0"/>
    </xf>
    <xf numFmtId="5" fontId="11" fillId="4" borderId="91" xfId="0" applyNumberFormat="1" applyFont="1" applyFill="1" applyBorder="1" applyAlignment="1" applyProtection="1">
      <alignment horizontal="left" vertical="center" wrapText="1" indent="1"/>
    </xf>
    <xf numFmtId="5" fontId="11" fillId="4" borderId="8" xfId="0" applyNumberFormat="1" applyFont="1" applyFill="1" applyBorder="1" applyAlignment="1" applyProtection="1">
      <alignment horizontal="left" vertical="center" wrapText="1" indent="1"/>
    </xf>
    <xf numFmtId="0" fontId="3" fillId="11" borderId="23" xfId="0" applyFont="1" applyFill="1" applyBorder="1" applyAlignment="1" applyProtection="1">
      <alignment horizontal="center" vertical="center" wrapText="1"/>
      <protection locked="0"/>
    </xf>
    <xf numFmtId="0" fontId="11" fillId="11" borderId="23" xfId="0" applyFont="1" applyFill="1" applyBorder="1" applyAlignment="1" applyProtection="1">
      <alignment horizontal="center" vertical="center" wrapText="1"/>
      <protection locked="0"/>
    </xf>
    <xf numFmtId="0" fontId="11" fillId="11" borderId="137" xfId="0" applyFont="1" applyFill="1" applyBorder="1" applyAlignment="1" applyProtection="1">
      <alignment horizontal="center" vertical="center" wrapText="1"/>
      <protection locked="0"/>
    </xf>
    <xf numFmtId="0" fontId="11" fillId="11" borderId="134" xfId="0" applyFont="1" applyFill="1" applyBorder="1" applyAlignment="1" applyProtection="1">
      <alignment horizontal="center" vertical="center" wrapText="1"/>
      <protection locked="0"/>
    </xf>
    <xf numFmtId="5" fontId="11" fillId="4" borderId="140" xfId="0" applyNumberFormat="1" applyFont="1" applyFill="1" applyBorder="1" applyAlignment="1" applyProtection="1">
      <alignment horizontal="left" vertical="center" wrapText="1" indent="1"/>
    </xf>
    <xf numFmtId="5" fontId="11" fillId="4" borderId="138" xfId="0" applyNumberFormat="1" applyFont="1" applyFill="1" applyBorder="1" applyAlignment="1" applyProtection="1">
      <alignment horizontal="left" vertical="center" wrapText="1" indent="1"/>
    </xf>
    <xf numFmtId="5" fontId="11" fillId="4" borderId="7" xfId="0" applyNumberFormat="1" applyFont="1" applyFill="1" applyBorder="1" applyAlignment="1" applyProtection="1">
      <alignment horizontal="left" vertical="center" wrapText="1" indent="1"/>
    </xf>
    <xf numFmtId="5" fontId="11" fillId="4" borderId="139" xfId="0" applyNumberFormat="1" applyFont="1" applyFill="1" applyBorder="1" applyAlignment="1" applyProtection="1">
      <alignment horizontal="center" vertical="center" wrapText="1"/>
    </xf>
    <xf numFmtId="5" fontId="11" fillId="4" borderId="135" xfId="0" applyNumberFormat="1" applyFont="1" applyFill="1" applyBorder="1" applyAlignment="1" applyProtection="1">
      <alignment horizontal="center" vertical="center" wrapText="1"/>
    </xf>
    <xf numFmtId="0" fontId="3" fillId="11" borderId="135" xfId="0" applyNumberFormat="1" applyFont="1" applyFill="1" applyBorder="1" applyAlignment="1" applyProtection="1">
      <alignment horizontal="center" vertical="center" wrapText="1"/>
      <protection locked="0"/>
    </xf>
    <xf numFmtId="0" fontId="11" fillId="11" borderId="135" xfId="0" applyNumberFormat="1"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7" fillId="0" borderId="0" xfId="0" applyFont="1" applyBorder="1" applyAlignment="1">
      <alignment horizontal="left" vertical="center" wrapText="1"/>
    </xf>
    <xf numFmtId="5" fontId="11" fillId="4" borderId="3" xfId="0" applyNumberFormat="1" applyFont="1" applyFill="1" applyBorder="1" applyAlignment="1" applyProtection="1">
      <alignment horizontal="left" vertical="center" wrapText="1" indent="1"/>
    </xf>
    <xf numFmtId="5" fontId="11" fillId="4" borderId="9" xfId="0" applyNumberFormat="1" applyFont="1" applyFill="1" applyBorder="1" applyAlignment="1" applyProtection="1">
      <alignment horizontal="left" vertical="center" wrapText="1" indent="1"/>
    </xf>
    <xf numFmtId="0" fontId="11" fillId="0" borderId="28" xfId="0" applyFont="1" applyBorder="1" applyAlignment="1" applyProtection="1">
      <alignment horizontal="center" vertical="center" textRotation="255" wrapText="1"/>
    </xf>
    <xf numFmtId="0" fontId="11" fillId="0" borderId="5" xfId="0" applyFont="1" applyBorder="1" applyAlignment="1" applyProtection="1">
      <alignment horizontal="center" vertical="center" textRotation="255" wrapText="1"/>
    </xf>
    <xf numFmtId="0" fontId="11" fillId="0" borderId="17" xfId="0" applyFont="1" applyBorder="1" applyAlignment="1" applyProtection="1">
      <alignment horizontal="center" vertical="center" textRotation="255" wrapText="1"/>
    </xf>
    <xf numFmtId="0" fontId="11" fillId="0" borderId="3" xfId="0" applyFont="1" applyBorder="1" applyAlignment="1" applyProtection="1">
      <alignment horizontal="center" vertical="center" textRotation="255" wrapText="1"/>
    </xf>
    <xf numFmtId="0" fontId="11" fillId="0" borderId="9" xfId="0" applyFont="1" applyBorder="1" applyAlignment="1" applyProtection="1">
      <alignment horizontal="center" vertical="center" textRotation="255" wrapText="1"/>
    </xf>
    <xf numFmtId="0" fontId="11" fillId="0" borderId="4" xfId="0" applyFont="1" applyBorder="1" applyAlignment="1" applyProtection="1">
      <alignment horizontal="center" vertical="center" wrapText="1" justifyLastLine="1"/>
    </xf>
    <xf numFmtId="0" fontId="11" fillId="0" borderId="0" xfId="0" applyFont="1" applyBorder="1" applyAlignment="1" applyProtection="1">
      <alignment horizontal="center" vertical="center" wrapText="1" justifyLastLine="1"/>
    </xf>
    <xf numFmtId="0" fontId="17" fillId="0" borderId="0" xfId="0" applyFont="1" applyAlignment="1">
      <alignment horizontal="left" vertical="center" wrapText="1"/>
    </xf>
    <xf numFmtId="0" fontId="11" fillId="0" borderId="17" xfId="0" applyFont="1" applyBorder="1" applyAlignment="1" applyProtection="1">
      <alignment horizontal="distributed" vertical="center" wrapText="1" justifyLastLine="1"/>
    </xf>
    <xf numFmtId="0" fontId="11" fillId="0" borderId="13" xfId="0" applyFont="1" applyBorder="1" applyAlignment="1" applyProtection="1">
      <alignment horizontal="center" vertical="center" wrapText="1" justifyLastLine="1"/>
    </xf>
    <xf numFmtId="0" fontId="11" fillId="0" borderId="28" xfId="0" applyFont="1" applyBorder="1" applyAlignment="1">
      <alignment horizontal="left" vertical="center" wrapText="1"/>
    </xf>
    <xf numFmtId="0" fontId="11" fillId="0" borderId="101" xfId="0" applyFont="1" applyBorder="1" applyAlignment="1">
      <alignment horizontal="left" vertical="center" wrapText="1"/>
    </xf>
    <xf numFmtId="0" fontId="11" fillId="0" borderId="0" xfId="0" applyFont="1" applyBorder="1" applyAlignment="1">
      <alignment horizontal="left" vertical="center" wrapText="1"/>
    </xf>
    <xf numFmtId="0" fontId="11" fillId="0" borderId="102" xfId="0" applyFont="1" applyBorder="1" applyAlignment="1">
      <alignment horizontal="left" vertical="center" wrapText="1"/>
    </xf>
    <xf numFmtId="0" fontId="11" fillId="0" borderId="3" xfId="0" applyFont="1" applyBorder="1" applyAlignment="1">
      <alignment horizontal="left" vertical="center" wrapText="1"/>
    </xf>
    <xf numFmtId="0" fontId="11" fillId="0" borderId="109" xfId="0" applyFont="1" applyBorder="1" applyAlignment="1">
      <alignment horizontal="left" vertical="center" wrapText="1"/>
    </xf>
    <xf numFmtId="5" fontId="11" fillId="4" borderId="141" xfId="0" applyNumberFormat="1" applyFont="1" applyFill="1" applyBorder="1" applyAlignment="1">
      <alignment horizontal="center" vertical="center" wrapText="1"/>
    </xf>
    <xf numFmtId="5" fontId="11" fillId="4" borderId="28" xfId="0" applyNumberFormat="1" applyFont="1" applyFill="1" applyBorder="1" applyAlignment="1">
      <alignment horizontal="center" vertical="center" wrapText="1"/>
    </xf>
    <xf numFmtId="5" fontId="11" fillId="4" borderId="5" xfId="0" applyNumberFormat="1" applyFont="1" applyFill="1" applyBorder="1" applyAlignment="1">
      <alignment horizontal="center" vertical="center" wrapText="1"/>
    </xf>
    <xf numFmtId="5" fontId="11" fillId="4" borderId="142" xfId="0" applyNumberFormat="1" applyFont="1" applyFill="1" applyBorder="1" applyAlignment="1">
      <alignment horizontal="center" vertical="center" wrapText="1"/>
    </xf>
    <xf numFmtId="5" fontId="11" fillId="4" borderId="41" xfId="0" applyNumberFormat="1" applyFont="1" applyFill="1" applyBorder="1" applyAlignment="1">
      <alignment horizontal="center" vertical="center" wrapText="1"/>
    </xf>
    <xf numFmtId="5" fontId="11" fillId="4" borderId="6" xfId="0" applyNumberFormat="1" applyFont="1" applyFill="1" applyBorder="1" applyAlignment="1">
      <alignment horizontal="center" vertical="center" wrapText="1"/>
    </xf>
    <xf numFmtId="0" fontId="3" fillId="11" borderId="143" xfId="0" applyFont="1" applyFill="1" applyBorder="1" applyAlignment="1" applyProtection="1">
      <alignment horizontal="center" vertical="center" wrapText="1"/>
      <protection locked="0"/>
    </xf>
    <xf numFmtId="0" fontId="3" fillId="11" borderId="18" xfId="0" applyFont="1" applyFill="1" applyBorder="1" applyAlignment="1" applyProtection="1">
      <alignment horizontal="center" vertical="center" wrapText="1"/>
      <protection locked="0"/>
    </xf>
    <xf numFmtId="0" fontId="3" fillId="11" borderId="144" xfId="0" applyFont="1" applyFill="1" applyBorder="1" applyAlignment="1" applyProtection="1">
      <alignment horizontal="center" vertical="center" wrapText="1"/>
      <protection locked="0"/>
    </xf>
    <xf numFmtId="0" fontId="11" fillId="0" borderId="1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8"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14" xfId="0" applyFont="1" applyBorder="1" applyAlignment="1">
      <alignment horizontal="center" vertical="center" wrapText="1" justifyLastLine="1"/>
    </xf>
    <xf numFmtId="0" fontId="11" fillId="0" borderId="28" xfId="0" applyFont="1" applyBorder="1" applyAlignment="1">
      <alignment horizontal="center" vertical="center" wrapText="1" justifyLastLine="1"/>
    </xf>
    <xf numFmtId="0" fontId="11" fillId="0" borderId="4" xfId="0" applyFont="1" applyBorder="1" applyAlignment="1">
      <alignment horizontal="center" vertical="center" wrapText="1" justifyLastLine="1"/>
    </xf>
    <xf numFmtId="0" fontId="11" fillId="0" borderId="0" xfId="0" applyFont="1" applyBorder="1" applyAlignment="1">
      <alignment horizontal="center" vertical="center" wrapText="1" justifyLastLine="1"/>
    </xf>
    <xf numFmtId="0" fontId="11" fillId="0" borderId="17"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11" fillId="0" borderId="14" xfId="0" applyFont="1" applyBorder="1" applyAlignment="1">
      <alignment horizontal="center" vertical="center" textRotation="255" wrapText="1" justifyLastLine="1"/>
    </xf>
    <xf numFmtId="0" fontId="11" fillId="0" borderId="5" xfId="0" applyFont="1" applyBorder="1" applyAlignment="1">
      <alignment horizontal="center" vertical="center" textRotation="255" wrapText="1" justifyLastLine="1"/>
    </xf>
    <xf numFmtId="0" fontId="11" fillId="0" borderId="4" xfId="0" applyFont="1" applyBorder="1" applyAlignment="1">
      <alignment horizontal="center" vertical="center" textRotation="255" wrapText="1" justifyLastLine="1"/>
    </xf>
    <xf numFmtId="0" fontId="11" fillId="0" borderId="1" xfId="0" applyFont="1" applyBorder="1" applyAlignment="1">
      <alignment horizontal="center" vertical="center" textRotation="255" wrapText="1" justifyLastLine="1"/>
    </xf>
    <xf numFmtId="0" fontId="11" fillId="0" borderId="17" xfId="0" applyFont="1" applyBorder="1" applyAlignment="1">
      <alignment horizontal="center" vertical="center" textRotation="255" wrapText="1" justifyLastLine="1"/>
    </xf>
    <xf numFmtId="0" fontId="11" fillId="0" borderId="9" xfId="0" applyFont="1" applyBorder="1" applyAlignment="1">
      <alignment horizontal="center" vertical="center" textRotation="255" wrapText="1" justifyLastLine="1"/>
    </xf>
    <xf numFmtId="5" fontId="11" fillId="4" borderId="94" xfId="0" applyNumberFormat="1" applyFont="1" applyFill="1" applyBorder="1" applyAlignment="1">
      <alignment horizontal="center" vertical="center" wrapText="1"/>
    </xf>
    <xf numFmtId="5" fontId="11" fillId="4" borderId="99" xfId="0" applyNumberFormat="1" applyFont="1" applyFill="1" applyBorder="1" applyAlignment="1">
      <alignment horizontal="center" vertical="center" wrapText="1"/>
    </xf>
    <xf numFmtId="5" fontId="11" fillId="4" borderId="3" xfId="0" applyNumberFormat="1" applyFont="1" applyFill="1" applyBorder="1" applyAlignment="1">
      <alignment horizontal="center" vertical="center" wrapText="1"/>
    </xf>
    <xf numFmtId="5" fontId="11" fillId="4" borderId="9"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3" fillId="11" borderId="145" xfId="0" applyFont="1" applyFill="1" applyBorder="1" applyAlignment="1" applyProtection="1">
      <alignment horizontal="center" vertical="center" wrapText="1"/>
      <protection locked="0"/>
    </xf>
    <xf numFmtId="0" fontId="3" fillId="11" borderId="146" xfId="0" applyFont="1" applyFill="1" applyBorder="1" applyAlignment="1" applyProtection="1">
      <alignment horizontal="center" vertical="center" wrapText="1"/>
      <protection locked="0"/>
    </xf>
    <xf numFmtId="0" fontId="17" fillId="0" borderId="28" xfId="0" applyFont="1" applyBorder="1" applyAlignment="1">
      <alignment horizontal="center" vertical="center" wrapText="1"/>
    </xf>
    <xf numFmtId="0" fontId="11" fillId="0" borderId="11" xfId="0" applyFont="1" applyBorder="1" applyAlignment="1">
      <alignment horizontal="center" vertical="center" textRotation="255"/>
    </xf>
    <xf numFmtId="0" fontId="17" fillId="0" borderId="3" xfId="0" applyFont="1" applyBorder="1" applyAlignment="1">
      <alignment horizontal="left" vertical="top" wrapText="1"/>
    </xf>
    <xf numFmtId="0" fontId="11" fillId="0" borderId="11" xfId="0" applyFont="1" applyBorder="1" applyAlignment="1">
      <alignment horizontal="center" vertical="center" wrapText="1" justifyLastLine="1"/>
    </xf>
    <xf numFmtId="0" fontId="11" fillId="0" borderId="13" xfId="0" applyFont="1" applyBorder="1" applyAlignment="1">
      <alignment horizontal="center" vertical="center" wrapText="1" justifyLastLine="1"/>
    </xf>
    <xf numFmtId="0" fontId="17" fillId="0" borderId="3" xfId="0" applyFont="1" applyBorder="1" applyAlignment="1">
      <alignment horizontal="center" vertical="top"/>
    </xf>
    <xf numFmtId="0" fontId="3" fillId="11" borderId="14" xfId="0" applyNumberFormat="1" applyFont="1" applyFill="1" applyBorder="1" applyAlignment="1" applyProtection="1">
      <alignment horizontal="left" vertical="top" wrapText="1"/>
      <protection locked="0"/>
    </xf>
    <xf numFmtId="0" fontId="3" fillId="11" borderId="28" xfId="0" applyNumberFormat="1" applyFont="1" applyFill="1" applyBorder="1" applyAlignment="1" applyProtection="1">
      <alignment horizontal="left" vertical="top" wrapText="1"/>
      <protection locked="0"/>
    </xf>
    <xf numFmtId="0" fontId="3" fillId="11" borderId="5" xfId="0" applyNumberFormat="1" applyFont="1" applyFill="1" applyBorder="1" applyAlignment="1" applyProtection="1">
      <alignment horizontal="left" vertical="top" wrapText="1"/>
      <protection locked="0"/>
    </xf>
    <xf numFmtId="0" fontId="3" fillId="11" borderId="4" xfId="0" applyNumberFormat="1" applyFont="1" applyFill="1" applyBorder="1" applyAlignment="1" applyProtection="1">
      <alignment horizontal="left" vertical="top" wrapText="1"/>
      <protection locked="0"/>
    </xf>
    <xf numFmtId="0" fontId="3" fillId="11" borderId="0" xfId="0" applyNumberFormat="1" applyFont="1" applyFill="1" applyBorder="1" applyAlignment="1" applyProtection="1">
      <alignment horizontal="left" vertical="top" wrapText="1"/>
      <protection locked="0"/>
    </xf>
    <xf numFmtId="0" fontId="3" fillId="11" borderId="1" xfId="0" applyNumberFormat="1" applyFont="1" applyFill="1" applyBorder="1" applyAlignment="1" applyProtection="1">
      <alignment horizontal="left" vertical="top" wrapText="1"/>
      <protection locked="0"/>
    </xf>
    <xf numFmtId="0" fontId="3" fillId="11" borderId="17" xfId="0" applyNumberFormat="1" applyFont="1" applyFill="1" applyBorder="1" applyAlignment="1" applyProtection="1">
      <alignment horizontal="left" vertical="top" wrapText="1"/>
      <protection locked="0"/>
    </xf>
    <xf numFmtId="0" fontId="3" fillId="11" borderId="3" xfId="0" applyNumberFormat="1" applyFont="1" applyFill="1" applyBorder="1" applyAlignment="1" applyProtection="1">
      <alignment horizontal="left" vertical="top" wrapText="1"/>
      <protection locked="0"/>
    </xf>
    <xf numFmtId="0" fontId="3" fillId="11" borderId="9" xfId="0" applyNumberFormat="1" applyFont="1" applyFill="1" applyBorder="1" applyAlignment="1" applyProtection="1">
      <alignment horizontal="left" vertical="top" wrapText="1"/>
      <protection locked="0"/>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66" fillId="11" borderId="11" xfId="0" applyFont="1" applyFill="1" applyBorder="1" applyAlignment="1" applyProtection="1">
      <alignment horizontal="center" vertical="center"/>
      <protection locked="0"/>
    </xf>
    <xf numFmtId="0" fontId="11" fillId="0" borderId="101"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09"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4" borderId="108" xfId="0" applyFont="1" applyFill="1" applyBorder="1" applyAlignment="1">
      <alignment horizontal="center" vertical="center" wrapText="1"/>
    </xf>
    <xf numFmtId="0" fontId="11" fillId="4" borderId="106"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19" xfId="0" applyFont="1" applyBorder="1" applyAlignment="1">
      <alignment horizontal="center" vertical="center" wrapText="1"/>
    </xf>
    <xf numFmtId="0" fontId="3" fillId="11" borderId="38" xfId="0" applyFont="1" applyFill="1" applyBorder="1" applyAlignment="1" applyProtection="1">
      <alignment horizontal="center" vertical="center" wrapText="1"/>
      <protection locked="0"/>
    </xf>
    <xf numFmtId="0" fontId="11" fillId="11" borderId="26" xfId="0" applyFont="1" applyFill="1" applyBorder="1" applyAlignment="1" applyProtection="1">
      <alignment horizontal="center" vertical="center" wrapText="1"/>
      <protection locked="0"/>
    </xf>
    <xf numFmtId="0" fontId="11" fillId="11" borderId="39" xfId="0" applyFont="1" applyFill="1" applyBorder="1" applyAlignment="1" applyProtection="1">
      <alignment horizontal="center" vertical="center" wrapText="1"/>
      <protection locked="0"/>
    </xf>
    <xf numFmtId="0" fontId="11" fillId="0" borderId="38" xfId="0" applyFont="1" applyBorder="1" applyAlignment="1">
      <alignment horizontal="center" vertical="center" wrapText="1"/>
    </xf>
    <xf numFmtId="0" fontId="11" fillId="0" borderId="26"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Fill="1" applyBorder="1" applyAlignment="1">
      <alignment horizontal="left" vertical="center" wrapText="1"/>
    </xf>
    <xf numFmtId="0" fontId="11" fillId="8" borderId="13" xfId="5" applyFont="1" applyFill="1" applyBorder="1" applyAlignment="1" applyProtection="1">
      <alignment horizontal="left" vertical="center" indent="1" shrinkToFit="1"/>
    </xf>
    <xf numFmtId="0" fontId="11" fillId="8" borderId="21" xfId="5" applyFont="1" applyFill="1" applyBorder="1" applyAlignment="1" applyProtection="1">
      <alignment horizontal="left" vertical="center" indent="1" shrinkToFit="1"/>
    </xf>
    <xf numFmtId="0" fontId="11" fillId="8" borderId="2" xfId="5" applyFont="1" applyFill="1" applyBorder="1" applyAlignment="1" applyProtection="1">
      <alignment horizontal="left" vertical="center" indent="1" shrinkToFit="1"/>
    </xf>
    <xf numFmtId="0" fontId="11" fillId="0" borderId="14" xfId="0" applyFont="1" applyBorder="1" applyAlignment="1" applyProtection="1">
      <alignment horizontal="distributed" vertical="center" wrapText="1" justifyLastLine="1"/>
    </xf>
    <xf numFmtId="0" fontId="11" fillId="8" borderId="14" xfId="5" applyFont="1" applyFill="1" applyBorder="1" applyAlignment="1" applyProtection="1">
      <alignment horizontal="left" vertical="center" wrapText="1" indent="1" shrinkToFit="1"/>
    </xf>
    <xf numFmtId="0" fontId="11" fillId="8" borderId="28" xfId="5" applyFont="1" applyFill="1" applyBorder="1" applyAlignment="1" applyProtection="1">
      <alignment horizontal="left" vertical="center" wrapText="1" indent="1" shrinkToFit="1"/>
    </xf>
    <xf numFmtId="0" fontId="11" fillId="8" borderId="5" xfId="5" applyFont="1" applyFill="1" applyBorder="1" applyAlignment="1" applyProtection="1">
      <alignment horizontal="left" vertical="center" wrapText="1" indent="1" shrinkToFit="1"/>
    </xf>
    <xf numFmtId="0" fontId="11" fillId="8" borderId="17" xfId="5" applyFont="1" applyFill="1" applyBorder="1" applyAlignment="1" applyProtection="1">
      <alignment horizontal="left" vertical="center" wrapText="1" indent="1" shrinkToFit="1"/>
    </xf>
    <xf numFmtId="0" fontId="11" fillId="8" borderId="3" xfId="5" applyFont="1" applyFill="1" applyBorder="1" applyAlignment="1" applyProtection="1">
      <alignment horizontal="left" vertical="center" wrapText="1" indent="1" shrinkToFit="1"/>
    </xf>
    <xf numFmtId="0" fontId="11" fillId="8" borderId="9" xfId="5" applyFont="1" applyFill="1" applyBorder="1" applyAlignment="1" applyProtection="1">
      <alignment horizontal="left" vertical="center" wrapText="1" indent="1" shrinkToFit="1"/>
    </xf>
  </cellXfs>
  <cellStyles count="7">
    <cellStyle name="パーセント 2" xfId="1"/>
    <cellStyle name="ハイパーリンク" xfId="2" builtinId="8" customBuiltin="1"/>
    <cellStyle name="桁区切り 2" xfId="3"/>
    <cellStyle name="桁区切り 3" xfId="4"/>
    <cellStyle name="標準" xfId="0" builtinId="0"/>
    <cellStyle name="標準 2" xfId="5"/>
    <cellStyle name="標準 3" xfId="6"/>
  </cellStyles>
  <dxfs count="124">
    <dxf>
      <fill>
        <patternFill>
          <bgColor theme="0" tint="-0.499984740745262"/>
        </patternFill>
      </fill>
    </dxf>
    <dxf>
      <fill>
        <patternFill>
          <bgColor theme="0"/>
        </patternFill>
      </fill>
    </dxf>
    <dxf>
      <font>
        <color rgb="FFFFFF00"/>
      </font>
    </dxf>
    <dxf>
      <fill>
        <patternFill>
          <bgColor theme="0" tint="-0.499984740745262"/>
        </patternFill>
      </fill>
    </dxf>
    <dxf>
      <fill>
        <patternFill>
          <bgColor theme="0"/>
        </patternFill>
      </fill>
    </dxf>
    <dxf>
      <font>
        <color rgb="FFFFFF00"/>
      </font>
    </dxf>
    <dxf>
      <fill>
        <patternFill>
          <bgColor theme="0"/>
        </patternFill>
      </fill>
    </dxf>
    <dxf>
      <font>
        <color rgb="FFFFFF00"/>
      </font>
    </dxf>
    <dxf>
      <fill>
        <patternFill>
          <bgColor theme="0" tint="-0.499984740745262"/>
        </patternFill>
      </fill>
    </dxf>
    <dxf>
      <fill>
        <patternFill>
          <bgColor theme="0" tint="-0.499984740745262"/>
        </patternFill>
      </fill>
    </dxf>
    <dxf>
      <fill>
        <patternFill>
          <bgColor theme="0"/>
        </patternFill>
      </fill>
    </dxf>
    <dxf>
      <fill>
        <patternFill>
          <bgColor theme="0"/>
        </patternFill>
      </fill>
    </dxf>
    <dxf>
      <font>
        <color rgb="FFFFFF00"/>
      </font>
    </dxf>
    <dxf>
      <fill>
        <patternFill>
          <bgColor theme="0" tint="-0.499984740745262"/>
        </patternFill>
      </fill>
    </dxf>
    <dxf>
      <fill>
        <patternFill>
          <bgColor theme="0"/>
        </patternFill>
      </fill>
    </dxf>
    <dxf>
      <font>
        <color rgb="FFFFFF00"/>
      </font>
    </dxf>
    <dxf>
      <fill>
        <patternFill>
          <bgColor theme="0"/>
        </patternFill>
      </fill>
    </dxf>
    <dxf>
      <font>
        <color rgb="FFFFFF00"/>
      </font>
    </dxf>
    <dxf>
      <fill>
        <patternFill>
          <bgColor theme="0" tint="-0.499984740745262"/>
        </patternFill>
      </fill>
    </dxf>
    <dxf>
      <fill>
        <patternFill>
          <bgColor theme="0" tint="-0.499984740745262"/>
        </patternFill>
      </fill>
    </dxf>
    <dxf>
      <fill>
        <patternFill>
          <bgColor theme="0"/>
        </patternFill>
      </fill>
    </dxf>
    <dxf>
      <font>
        <color rgb="FFFFFF00"/>
      </font>
    </dxf>
    <dxf>
      <fill>
        <patternFill>
          <bgColor theme="0"/>
        </patternFill>
      </fill>
    </dxf>
    <dxf>
      <font>
        <color rgb="FFFFFF00"/>
      </font>
    </dxf>
    <dxf>
      <fill>
        <patternFill>
          <bgColor theme="0" tint="-0.499984740745262"/>
        </patternFill>
      </fill>
    </dxf>
    <dxf>
      <fill>
        <patternFill>
          <bgColor theme="0"/>
        </patternFill>
      </fill>
    </dxf>
    <dxf>
      <fill>
        <patternFill>
          <bgColor theme="0" tint="-0.499984740745262"/>
        </patternFill>
      </fill>
    </dxf>
    <dxf>
      <font>
        <color rgb="FFFFFF00"/>
      </font>
    </dxf>
    <dxf>
      <font>
        <color rgb="FFFFFF00"/>
      </font>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ont>
        <color rgb="FFFFFF00"/>
      </font>
    </dxf>
    <dxf>
      <fill>
        <patternFill>
          <bgColor theme="0" tint="-0.499984740745262"/>
        </patternFill>
      </fill>
    </dxf>
    <dxf>
      <fill>
        <patternFill>
          <bgColor theme="0"/>
        </patternFill>
      </fill>
    </dxf>
    <dxf>
      <font>
        <color rgb="FFFFFF00"/>
      </font>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ont>
        <color rgb="FFFFFF00"/>
      </font>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tint="-0.499984740745262"/>
        </patternFill>
      </fill>
    </dxf>
    <dxf>
      <font>
        <color rgb="FFFFFF00"/>
      </font>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ont>
        <color rgb="FFFFFF00"/>
      </font>
    </dxf>
    <dxf>
      <font>
        <color rgb="FFFFFF00"/>
      </font>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ont>
        <color rgb="FFFFFF00"/>
      </font>
    </dxf>
    <dxf>
      <fill>
        <patternFill>
          <bgColor theme="0"/>
        </patternFill>
      </fill>
    </dxf>
    <dxf>
      <fill>
        <patternFill>
          <bgColor theme="0" tint="-0.499984740745262"/>
        </patternFill>
      </fill>
    </dxf>
    <dxf>
      <font>
        <color rgb="FFFFFF00"/>
      </font>
    </dxf>
    <dxf>
      <fill>
        <patternFill>
          <bgColor theme="0" tint="-0.499984740745262"/>
        </patternFill>
      </fill>
    </dxf>
    <dxf>
      <fill>
        <patternFill>
          <bgColor theme="0"/>
        </patternFill>
      </fill>
    </dxf>
    <dxf>
      <font>
        <color rgb="FFFFFF00"/>
      </font>
    </dxf>
    <dxf>
      <fill>
        <patternFill>
          <bgColor theme="0"/>
        </patternFill>
      </fill>
    </dxf>
    <dxf>
      <fill>
        <patternFill>
          <bgColor theme="0" tint="-0.499984740745262"/>
        </patternFill>
      </fill>
    </dxf>
    <dxf>
      <font>
        <color rgb="FFFFFF00"/>
      </font>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ont>
        <color rgb="FFFFFF00"/>
      </font>
    </dxf>
    <dxf>
      <fill>
        <patternFill>
          <bgColor theme="0"/>
        </patternFill>
      </fill>
    </dxf>
    <dxf>
      <font>
        <color rgb="FFFFFF00"/>
      </font>
    </dxf>
    <dxf>
      <fill>
        <patternFill>
          <bgColor theme="0" tint="-0.499984740745262"/>
        </patternFill>
      </fill>
    </dxf>
    <dxf>
      <fill>
        <patternFill>
          <bgColor theme="8" tint="0.79998168889431442"/>
        </patternFill>
      </fill>
    </dxf>
    <dxf>
      <fill>
        <patternFill>
          <bgColor theme="0" tint="-0.499984740745262"/>
        </patternFill>
      </fill>
    </dxf>
    <dxf>
      <fill>
        <patternFill>
          <bgColor theme="0"/>
        </patternFill>
      </fill>
    </dxf>
    <dxf>
      <font>
        <color rgb="FFFFFF00"/>
      </font>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ont>
        <color rgb="FFFFFF00"/>
      </font>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tint="-0.499984740745262"/>
        </patternFill>
      </fill>
    </dxf>
    <dxf>
      <fill>
        <patternFill>
          <bgColor theme="0"/>
        </patternFill>
      </fill>
    </dxf>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hyperlink" Target="#&#27096;&#24335;3"/></Relationships>
</file>

<file path=xl/drawings/_rels/drawing11.xml.rels><?xml version="1.0" encoding="UTF-8" standalone="yes"?>
<Relationships xmlns="http://schemas.openxmlformats.org/package/2006/relationships"><Relationship Id="rId1" Type="http://schemas.openxmlformats.org/officeDocument/2006/relationships/hyperlink" Target="#&#27096;&#24335;4"/></Relationships>
</file>

<file path=xl/drawings/_rels/drawing12.xml.rels><?xml version="1.0" encoding="UTF-8" standalone="yes"?>
<Relationships xmlns="http://schemas.openxmlformats.org/package/2006/relationships"><Relationship Id="rId1" Type="http://schemas.openxmlformats.org/officeDocument/2006/relationships/hyperlink" Target="#&#27096;&#24335;5"/></Relationships>
</file>

<file path=xl/drawings/_rels/drawing13.xml.rels><?xml version="1.0" encoding="UTF-8" standalone="yes"?>
<Relationships xmlns="http://schemas.openxmlformats.org/package/2006/relationships"><Relationship Id="rId1" Type="http://schemas.openxmlformats.org/officeDocument/2006/relationships/hyperlink" Target="#&#27096;&#24335;6"/></Relationships>
</file>

<file path=xl/drawings/_rels/drawing14.xml.rels><?xml version="1.0" encoding="UTF-8" standalone="yes"?>
<Relationships xmlns="http://schemas.openxmlformats.org/package/2006/relationships"><Relationship Id="rId1" Type="http://schemas.openxmlformats.org/officeDocument/2006/relationships/hyperlink" Target="#&#27096;&#24335;7"/></Relationships>
</file>

<file path=xl/drawings/_rels/drawing15.xml.rels><?xml version="1.0" encoding="UTF-8" standalone="yes"?>
<Relationships xmlns="http://schemas.openxmlformats.org/package/2006/relationships"><Relationship Id="rId1" Type="http://schemas.openxmlformats.org/officeDocument/2006/relationships/hyperlink" Target="#&#27096;&#24335;8"/></Relationships>
</file>

<file path=xl/drawings/_rels/drawing16.xml.rels><?xml version="1.0" encoding="UTF-8" standalone="yes"?>
<Relationships xmlns="http://schemas.openxmlformats.org/package/2006/relationships"><Relationship Id="rId1" Type="http://schemas.openxmlformats.org/officeDocument/2006/relationships/hyperlink" Target="#&#27096;&#24335;8"/></Relationships>
</file>

<file path=xl/drawings/_rels/drawing17.xml.rels><?xml version="1.0" encoding="UTF-8" standalone="yes"?>
<Relationships xmlns="http://schemas.openxmlformats.org/package/2006/relationships"><Relationship Id="rId1" Type="http://schemas.openxmlformats.org/officeDocument/2006/relationships/hyperlink" Target="#&#27096;&#24335;9"/></Relationships>
</file>

<file path=xl/drawings/_rels/drawing18.xml.rels><?xml version="1.0" encoding="UTF-8" standalone="yes"?>
<Relationships xmlns="http://schemas.openxmlformats.org/package/2006/relationships"><Relationship Id="rId1" Type="http://schemas.openxmlformats.org/officeDocument/2006/relationships/hyperlink" Target="#&#27096;&#24335;10"/></Relationships>
</file>

<file path=xl/drawings/_rels/drawing19.xml.rels><?xml version="1.0" encoding="UTF-8" standalone="yes"?>
<Relationships xmlns="http://schemas.openxmlformats.org/package/2006/relationships"><Relationship Id="rId1" Type="http://schemas.openxmlformats.org/officeDocument/2006/relationships/hyperlink" Target="#&#27096;&#24335;11"/></Relationships>
</file>

<file path=xl/drawings/_rels/drawing20.xml.rels><?xml version="1.0" encoding="UTF-8" standalone="yes"?>
<Relationships xmlns="http://schemas.openxmlformats.org/package/2006/relationships"><Relationship Id="rId1" Type="http://schemas.openxmlformats.org/officeDocument/2006/relationships/hyperlink" Target="#&#27096;&#24335;12"/></Relationships>
</file>

<file path=xl/drawings/_rels/drawing21.xml.rels><?xml version="1.0" encoding="UTF-8" standalone="yes"?>
<Relationships xmlns="http://schemas.openxmlformats.org/package/2006/relationships"><Relationship Id="rId1" Type="http://schemas.openxmlformats.org/officeDocument/2006/relationships/hyperlink" Target="#&#27096;&#24335;13"/></Relationships>
</file>

<file path=xl/drawings/_rels/drawing22.xml.rels><?xml version="1.0" encoding="UTF-8" standalone="yes"?>
<Relationships xmlns="http://schemas.openxmlformats.org/package/2006/relationships"><Relationship Id="rId1" Type="http://schemas.openxmlformats.org/officeDocument/2006/relationships/hyperlink" Target="#&#27096;&#24335;14"/></Relationships>
</file>

<file path=xl/drawings/_rels/drawing23.xml.rels><?xml version="1.0" encoding="UTF-8" standalone="yes"?>
<Relationships xmlns="http://schemas.openxmlformats.org/package/2006/relationships"><Relationship Id="rId1" Type="http://schemas.openxmlformats.org/officeDocument/2006/relationships/hyperlink" Target="#&#27096;&#24335;15_1"/></Relationships>
</file>

<file path=xl/drawings/_rels/drawing24.xml.rels><?xml version="1.0" encoding="UTF-8" standalone="yes"?>
<Relationships xmlns="http://schemas.openxmlformats.org/package/2006/relationships"><Relationship Id="rId1" Type="http://schemas.openxmlformats.org/officeDocument/2006/relationships/hyperlink" Target="#&#27096;&#24335;15_2"/></Relationships>
</file>

<file path=xl/drawings/_rels/drawing5.xml.rels><?xml version="1.0" encoding="UTF-8" standalone="yes"?>
<Relationships xmlns="http://schemas.openxmlformats.org/package/2006/relationships"><Relationship Id="rId2" Type="http://schemas.openxmlformats.org/officeDocument/2006/relationships/hyperlink" Target="#&#12471;&#12540;&#12488;_&#20107;&#21069;&#20837;&#21147;"/><Relationship Id="rId1" Type="http://schemas.openxmlformats.org/officeDocument/2006/relationships/hyperlink" Target="#&#34920;&#32025;"/></Relationships>
</file>

<file path=xl/drawings/_rels/drawing6.xml.rels><?xml version="1.0" encoding="UTF-8" standalone="yes"?>
<Relationships xmlns="http://schemas.openxmlformats.org/package/2006/relationships"><Relationship Id="rId1" Type="http://schemas.openxmlformats.org/officeDocument/2006/relationships/hyperlink" Target="#&#21512;&#20341;&#12539;&#21517;&#31216;&#22793;&#26356;"/></Relationships>
</file>

<file path=xl/drawings/_rels/drawing7.xml.rels><?xml version="1.0" encoding="UTF-8" standalone="yes"?>
<Relationships xmlns="http://schemas.openxmlformats.org/package/2006/relationships"><Relationship Id="rId1" Type="http://schemas.openxmlformats.org/officeDocument/2006/relationships/hyperlink" Target="#&#27096;&#24335;1_1"/></Relationships>
</file>

<file path=xl/drawings/_rels/drawing8.xml.rels><?xml version="1.0" encoding="UTF-8" standalone="yes"?>
<Relationships xmlns="http://schemas.openxmlformats.org/package/2006/relationships"><Relationship Id="rId1" Type="http://schemas.openxmlformats.org/officeDocument/2006/relationships/hyperlink" Target="#&#27096;&#24335;1_2_5"/></Relationships>
</file>

<file path=xl/drawings/_rels/drawing9.xml.rels><?xml version="1.0" encoding="UTF-8" standalone="yes"?>
<Relationships xmlns="http://schemas.openxmlformats.org/package/2006/relationships"><Relationship Id="rId1" Type="http://schemas.openxmlformats.org/officeDocument/2006/relationships/hyperlink" Target="#&#27096;&#24335;2"/></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46112" cy="472766"/>
    <xdr:sp macro="" textlink="$A$1">
      <xdr:nvSpPr>
        <xdr:cNvPr id="4" name="テキスト ボックス 3"/>
        <xdr:cNvSpPr txBox="1"/>
      </xdr:nvSpPr>
      <xdr:spPr>
        <a:xfrm>
          <a:off x="48185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7E93193-3A40-4A42-83BF-13ABA6A92B70}"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未入力あり</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41</xdr:col>
      <xdr:colOff>0</xdr:colOff>
      <xdr:row>44</xdr:row>
      <xdr:rowOff>0</xdr:rowOff>
    </xdr:from>
    <xdr:to>
      <xdr:col>59</xdr:col>
      <xdr:colOff>70815</xdr:colOff>
      <xdr:row>46</xdr:row>
      <xdr:rowOff>148421</xdr:rowOff>
    </xdr:to>
    <xdr:sp macro="" textlink="">
      <xdr:nvSpPr>
        <xdr:cNvPr id="9" name="四角形吹き出し 8"/>
        <xdr:cNvSpPr/>
      </xdr:nvSpPr>
      <xdr:spPr>
        <a:xfrm>
          <a:off x="6779559" y="11149853"/>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27805</xdr:rowOff>
    </xdr:from>
    <xdr:ext cx="1336996" cy="480391"/>
    <xdr:sp macro="" textlink="$AP$1">
      <xdr:nvSpPr>
        <xdr:cNvPr id="4" name="テキスト ボックス 3"/>
        <xdr:cNvSpPr txBox="1"/>
      </xdr:nvSpPr>
      <xdr:spPr>
        <a:xfrm>
          <a:off x="7783286" y="27805"/>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8111B22-129B-4FBE-95D9-395B049FB36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6" name="テキスト ボックス 5"/>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E2BC1877-1573-44EF-8280-F3DC633E0F4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41</xdr:row>
      <xdr:rowOff>0</xdr:rowOff>
    </xdr:from>
    <xdr:ext cx="1354473" cy="480391"/>
    <xdr:sp macro="" textlink="$A$42">
      <xdr:nvSpPr>
        <xdr:cNvPr id="7" name="テキスト ボックス 6"/>
        <xdr:cNvSpPr txBox="1"/>
      </xdr:nvSpPr>
      <xdr:spPr>
        <a:xfrm>
          <a:off x="653143" y="10491107"/>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7FA5DE24-9FDC-4D67-A135-B498B3F30B0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82</xdr:row>
      <xdr:rowOff>0</xdr:rowOff>
    </xdr:from>
    <xdr:ext cx="1354473" cy="480391"/>
    <xdr:sp macro="" textlink="$A$83">
      <xdr:nvSpPr>
        <xdr:cNvPr id="8" name="テキスト ボックス 7"/>
        <xdr:cNvSpPr txBox="1"/>
      </xdr:nvSpPr>
      <xdr:spPr>
        <a:xfrm>
          <a:off x="653143" y="20982214"/>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D10D0A4-78CE-46F1-859C-10E3DE82C932}"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twoCellAnchor>
    <xdr:from>
      <xdr:col>41</xdr:col>
      <xdr:colOff>0</xdr:colOff>
      <xdr:row>7</xdr:row>
      <xdr:rowOff>40821</xdr:rowOff>
    </xdr:from>
    <xdr:to>
      <xdr:col>59</xdr:col>
      <xdr:colOff>87620</xdr:colOff>
      <xdr:row>9</xdr:row>
      <xdr:rowOff>68035</xdr:rowOff>
    </xdr:to>
    <xdr:sp macro="" textlink="">
      <xdr:nvSpPr>
        <xdr:cNvPr id="10" name="四角形吹き出し 9"/>
        <xdr:cNvSpPr/>
      </xdr:nvSpPr>
      <xdr:spPr>
        <a:xfrm>
          <a:off x="7783286" y="1945821"/>
          <a:ext cx="3279321" cy="571500"/>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複数該当する工事がある場合は全て記入して提出してください。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0</xdr:colOff>
      <xdr:row>43</xdr:row>
      <xdr:rowOff>0</xdr:rowOff>
    </xdr:from>
    <xdr:to>
      <xdr:col>59</xdr:col>
      <xdr:colOff>70815</xdr:colOff>
      <xdr:row>45</xdr:row>
      <xdr:rowOff>148420</xdr:rowOff>
    </xdr:to>
    <xdr:sp macro="" textlink="">
      <xdr:nvSpPr>
        <xdr:cNvPr id="6" name="四角形吹き出し 5"/>
        <xdr:cNvSpPr/>
      </xdr:nvSpPr>
      <xdr:spPr>
        <a:xfrm>
          <a:off x="6779559" y="11127441"/>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4" name="テキスト ボックス 3"/>
        <xdr:cNvSpPr txBox="1"/>
      </xdr:nvSpPr>
      <xdr:spPr>
        <a:xfrm>
          <a:off x="7130143"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FCBFB275-E38C-4761-8B23-11B65D05CA5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7" name="テキスト ボックス 6"/>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C628561-4C0A-450A-915B-C2D87390B7C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80</xdr:row>
      <xdr:rowOff>0</xdr:rowOff>
    </xdr:from>
    <xdr:ext cx="1354473" cy="472885"/>
    <xdr:sp macro="" textlink="$A$81">
      <xdr:nvSpPr>
        <xdr:cNvPr id="9" name="テキスト ボックス 8"/>
        <xdr:cNvSpPr txBox="1"/>
      </xdr:nvSpPr>
      <xdr:spPr>
        <a:xfrm>
          <a:off x="653143" y="2090057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52B6F38-0780-4470-9378-B5BA9E9DFB4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40</xdr:row>
      <xdr:rowOff>0</xdr:rowOff>
    </xdr:from>
    <xdr:ext cx="1354473" cy="480391"/>
    <xdr:sp macro="" textlink="$A$41">
      <xdr:nvSpPr>
        <xdr:cNvPr id="10" name="テキスト ボックス 9"/>
        <xdr:cNvSpPr txBox="1"/>
      </xdr:nvSpPr>
      <xdr:spPr>
        <a:xfrm>
          <a:off x="653143" y="10450286"/>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9E7DC55-2214-4EE1-B4DA-8E0872C30D4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41</xdr:col>
      <xdr:colOff>0</xdr:colOff>
      <xdr:row>43</xdr:row>
      <xdr:rowOff>0</xdr:rowOff>
    </xdr:from>
    <xdr:to>
      <xdr:col>58</xdr:col>
      <xdr:colOff>89216</xdr:colOff>
      <xdr:row>45</xdr:row>
      <xdr:rowOff>134405</xdr:rowOff>
    </xdr:to>
    <xdr:sp macro="" textlink="">
      <xdr:nvSpPr>
        <xdr:cNvPr id="6" name="四角形吹き出し 5"/>
        <xdr:cNvSpPr/>
      </xdr:nvSpPr>
      <xdr:spPr>
        <a:xfrm>
          <a:off x="7130143" y="11239500"/>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4" name="テキスト ボックス 3"/>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552D9A7C-50E1-4D21-A34D-44B2090767C0}"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8" name="テキスト ボックス 7"/>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EBB7525A-B232-406F-BAEB-F844548BF114}"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40</xdr:row>
      <xdr:rowOff>0</xdr:rowOff>
    </xdr:from>
    <xdr:ext cx="1354473" cy="472885"/>
    <xdr:sp macro="" textlink="$A$41">
      <xdr:nvSpPr>
        <xdr:cNvPr id="9" name="テキスト ボックス 8"/>
        <xdr:cNvSpPr txBox="1"/>
      </xdr:nvSpPr>
      <xdr:spPr>
        <a:xfrm>
          <a:off x="653143" y="10423071"/>
          <a:ext cx="1354473"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A0D23C2F-5ECB-4D67-B8DA-9F9183CA2C63}"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80</xdr:row>
      <xdr:rowOff>0</xdr:rowOff>
    </xdr:from>
    <xdr:ext cx="1354473" cy="480391"/>
    <xdr:sp macro="" textlink="$A$81">
      <xdr:nvSpPr>
        <xdr:cNvPr id="12" name="テキスト ボックス 11"/>
        <xdr:cNvSpPr txBox="1"/>
      </xdr:nvSpPr>
      <xdr:spPr>
        <a:xfrm>
          <a:off x="653143" y="20846143"/>
          <a:ext cx="1354473"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8D87942E-C429-49CF-95CF-4C211BA31B0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41</xdr:col>
      <xdr:colOff>5541</xdr:colOff>
      <xdr:row>3</xdr:row>
      <xdr:rowOff>0</xdr:rowOff>
    </xdr:from>
    <xdr:to>
      <xdr:col>61</xdr:col>
      <xdr:colOff>13</xdr:colOff>
      <xdr:row>4</xdr:row>
      <xdr:rowOff>254969</xdr:rowOff>
    </xdr:to>
    <xdr:sp macro="" textlink="">
      <xdr:nvSpPr>
        <xdr:cNvPr id="13" name="四角形吹き出し 12"/>
        <xdr:cNvSpPr/>
      </xdr:nvSpPr>
      <xdr:spPr>
        <a:xfrm>
          <a:off x="6979226" y="779318"/>
          <a:ext cx="3463637" cy="507103"/>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0</xdr:colOff>
      <xdr:row>77</xdr:row>
      <xdr:rowOff>54428</xdr:rowOff>
    </xdr:from>
    <xdr:to>
      <xdr:col>61</xdr:col>
      <xdr:colOff>85641</xdr:colOff>
      <xdr:row>79</xdr:row>
      <xdr:rowOff>231321</xdr:rowOff>
    </xdr:to>
    <xdr:sp macro="" textlink="">
      <xdr:nvSpPr>
        <xdr:cNvPr id="14" name="四角形吹き出し 13"/>
        <xdr:cNvSpPr/>
      </xdr:nvSpPr>
      <xdr:spPr>
        <a:xfrm>
          <a:off x="7783286" y="20642035"/>
          <a:ext cx="3638710" cy="721179"/>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1</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名の場合、以下は不要です。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41</xdr:col>
      <xdr:colOff>0</xdr:colOff>
      <xdr:row>0</xdr:row>
      <xdr:rowOff>41412</xdr:rowOff>
    </xdr:from>
    <xdr:ext cx="1336996" cy="488016"/>
    <xdr:sp macro="" textlink="$AP$1">
      <xdr:nvSpPr>
        <xdr:cNvPr id="5" name="テキスト ボックス 4"/>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A0985B23-0BC3-45BB-B52D-15BDC42918E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6" name="テキスト ボックス 5">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27214</xdr:colOff>
      <xdr:row>76</xdr:row>
      <xdr:rowOff>265946</xdr:rowOff>
    </xdr:from>
    <xdr:ext cx="1923471" cy="472766"/>
    <xdr:sp macro="" textlink="$A$78">
      <xdr:nvSpPr>
        <xdr:cNvPr id="18" name="テキスト ボックス 17"/>
        <xdr:cNvSpPr txBox="1"/>
      </xdr:nvSpPr>
      <xdr:spPr>
        <a:xfrm>
          <a:off x="680357" y="20573790"/>
          <a:ext cx="1932214"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EEEB718-02D2-48D1-8773-43185E043C0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0</xdr:row>
      <xdr:rowOff>0</xdr:rowOff>
    </xdr:from>
    <xdr:ext cx="1354473" cy="480391"/>
    <xdr:sp macro="" textlink="$A$1">
      <xdr:nvSpPr>
        <xdr:cNvPr id="19" name="テキスト ボックス 18"/>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C4D53D2-8C90-4EB9-BB0C-3E23D1790EF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118</xdr:row>
      <xdr:rowOff>0</xdr:rowOff>
    </xdr:from>
    <xdr:ext cx="1896261" cy="480391"/>
    <xdr:sp macro="" textlink="$A$119">
      <xdr:nvSpPr>
        <xdr:cNvPr id="9" name="テキスト ボックス 8"/>
        <xdr:cNvSpPr txBox="1"/>
      </xdr:nvSpPr>
      <xdr:spPr>
        <a:xfrm>
          <a:off x="653143" y="30969857"/>
          <a:ext cx="1905000"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0A099C5B-75E9-49EB-BF7A-257B7788DD6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159</xdr:row>
      <xdr:rowOff>0</xdr:rowOff>
    </xdr:from>
    <xdr:ext cx="1896261" cy="472766"/>
    <xdr:sp macro="" textlink="$A$160">
      <xdr:nvSpPr>
        <xdr:cNvPr id="10" name="テキスト ボックス 9"/>
        <xdr:cNvSpPr txBox="1"/>
      </xdr:nvSpPr>
      <xdr:spPr>
        <a:xfrm>
          <a:off x="653143" y="30969857"/>
          <a:ext cx="1905000"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6F81F186-BAC6-4DD9-A1ED-D7267D19A1CF}" type="TxLink">
            <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twoCellAnchor>
    <xdr:from>
      <xdr:col>41</xdr:col>
      <xdr:colOff>0</xdr:colOff>
      <xdr:row>160</xdr:row>
      <xdr:rowOff>136071</xdr:rowOff>
    </xdr:from>
    <xdr:to>
      <xdr:col>61</xdr:col>
      <xdr:colOff>85641</xdr:colOff>
      <xdr:row>163</xdr:row>
      <xdr:rowOff>244928</xdr:rowOff>
    </xdr:to>
    <xdr:sp macro="" textlink="">
      <xdr:nvSpPr>
        <xdr:cNvPr id="11" name="四角形吹き出し 10"/>
        <xdr:cNvSpPr/>
      </xdr:nvSpPr>
      <xdr:spPr>
        <a:xfrm>
          <a:off x="7783286" y="41760321"/>
          <a:ext cx="3638710" cy="925286"/>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選択評価項目の「専門性を要する資格」について、特定共同企業体として参加する場合で代表構成員以外の構成員が指定資格を有している場合には、印刷範囲を拡大して本様式を使用してください。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41</xdr:col>
      <xdr:colOff>0</xdr:colOff>
      <xdr:row>3</xdr:row>
      <xdr:rowOff>-1</xdr:rowOff>
    </xdr:from>
    <xdr:to>
      <xdr:col>60</xdr:col>
      <xdr:colOff>0</xdr:colOff>
      <xdr:row>5</xdr:row>
      <xdr:rowOff>163285</xdr:rowOff>
    </xdr:to>
    <xdr:sp macro="" textlink="">
      <xdr:nvSpPr>
        <xdr:cNvPr id="5" name="四角形吹き出し 4"/>
        <xdr:cNvSpPr/>
      </xdr:nvSpPr>
      <xdr:spPr>
        <a:xfrm>
          <a:off x="7130143" y="816428"/>
          <a:ext cx="3374571" cy="707571"/>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0</xdr:colOff>
      <xdr:row>44</xdr:row>
      <xdr:rowOff>-1</xdr:rowOff>
    </xdr:from>
    <xdr:to>
      <xdr:col>59</xdr:col>
      <xdr:colOff>29194</xdr:colOff>
      <xdr:row>46</xdr:row>
      <xdr:rowOff>163285</xdr:rowOff>
    </xdr:to>
    <xdr:sp macro="" textlink="">
      <xdr:nvSpPr>
        <xdr:cNvPr id="7" name="四角形吹き出し 6"/>
        <xdr:cNvSpPr/>
      </xdr:nvSpPr>
      <xdr:spPr>
        <a:xfrm>
          <a:off x="6738938" y="785812"/>
          <a:ext cx="3037194" cy="687161"/>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0</xdr:colOff>
      <xdr:row>84</xdr:row>
      <xdr:rowOff>272142</xdr:rowOff>
    </xdr:from>
    <xdr:to>
      <xdr:col>59</xdr:col>
      <xdr:colOff>29194</xdr:colOff>
      <xdr:row>87</xdr:row>
      <xdr:rowOff>163285</xdr:rowOff>
    </xdr:to>
    <xdr:sp macro="" textlink="">
      <xdr:nvSpPr>
        <xdr:cNvPr id="9" name="四角形吹き出し 8"/>
        <xdr:cNvSpPr/>
      </xdr:nvSpPr>
      <xdr:spPr>
        <a:xfrm>
          <a:off x="6738938" y="785812"/>
          <a:ext cx="3037194" cy="687161"/>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41</xdr:col>
      <xdr:colOff>0</xdr:colOff>
      <xdr:row>0</xdr:row>
      <xdr:rowOff>41412</xdr:rowOff>
    </xdr:from>
    <xdr:ext cx="1336996" cy="488016"/>
    <xdr:sp macro="" textlink="$AP$1">
      <xdr:nvSpPr>
        <xdr:cNvPr id="12" name="テキスト ボックス 11"/>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734F77A-849B-4395-83B9-D0E4F0D611E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13" name="テキスト ボックス 12">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8" name="テキスト ボックス 7"/>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508FBDB7-CE75-40FB-9640-132B3AE4CBB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41</xdr:col>
      <xdr:colOff>0</xdr:colOff>
      <xdr:row>8</xdr:row>
      <xdr:rowOff>0</xdr:rowOff>
    </xdr:from>
    <xdr:to>
      <xdr:col>59</xdr:col>
      <xdr:colOff>140432</xdr:colOff>
      <xdr:row>10</xdr:row>
      <xdr:rowOff>27214</xdr:rowOff>
    </xdr:to>
    <xdr:sp macro="" textlink="">
      <xdr:nvSpPr>
        <xdr:cNvPr id="10" name="四角形吹き出し 9"/>
        <xdr:cNvSpPr/>
      </xdr:nvSpPr>
      <xdr:spPr>
        <a:xfrm>
          <a:off x="7783286" y="2177143"/>
          <a:ext cx="3360964" cy="571500"/>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複数該当する工事がある場合は全て記入して提出してください。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1</xdr:col>
      <xdr:colOff>0</xdr:colOff>
      <xdr:row>41</xdr:row>
      <xdr:rowOff>0</xdr:rowOff>
    </xdr:from>
    <xdr:ext cx="1660071" cy="472885"/>
    <xdr:sp macro="" textlink="$A$42">
      <xdr:nvSpPr>
        <xdr:cNvPr id="11" name="テキスト ボックス 10"/>
        <xdr:cNvSpPr txBox="1"/>
      </xdr:nvSpPr>
      <xdr:spPr>
        <a:xfrm>
          <a:off x="653143" y="10341429"/>
          <a:ext cx="1660071"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B7A30703-942D-4C32-ABB8-279E9848DD4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82</xdr:row>
      <xdr:rowOff>0</xdr:rowOff>
    </xdr:from>
    <xdr:ext cx="1660071" cy="472766"/>
    <xdr:sp macro="" textlink="$A$83">
      <xdr:nvSpPr>
        <xdr:cNvPr id="15" name="テキスト ボックス 14"/>
        <xdr:cNvSpPr txBox="1"/>
      </xdr:nvSpPr>
      <xdr:spPr>
        <a:xfrm>
          <a:off x="653143" y="20682857"/>
          <a:ext cx="1660071"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3A4E9CC-D3C7-42B5-AC5A-C03BE24D140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23</xdr:col>
      <xdr:colOff>22658</xdr:colOff>
      <xdr:row>11</xdr:row>
      <xdr:rowOff>178243</xdr:rowOff>
    </xdr:from>
    <xdr:to>
      <xdr:col>24</xdr:col>
      <xdr:colOff>53072</xdr:colOff>
      <xdr:row>12</xdr:row>
      <xdr:rowOff>111008</xdr:rowOff>
    </xdr:to>
    <xdr:sp macro="" textlink="">
      <xdr:nvSpPr>
        <xdr:cNvPr id="3" name="右矢印 2"/>
        <xdr:cNvSpPr/>
      </xdr:nvSpPr>
      <xdr:spPr>
        <a:xfrm>
          <a:off x="3859328" y="2837623"/>
          <a:ext cx="194247" cy="19946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15</xdr:row>
      <xdr:rowOff>178243</xdr:rowOff>
    </xdr:from>
    <xdr:to>
      <xdr:col>24</xdr:col>
      <xdr:colOff>53072</xdr:colOff>
      <xdr:row>16</xdr:row>
      <xdr:rowOff>103419</xdr:rowOff>
    </xdr:to>
    <xdr:sp macro="" textlink="">
      <xdr:nvSpPr>
        <xdr:cNvPr id="21" name="右矢印 20"/>
        <xdr:cNvSpPr/>
      </xdr:nvSpPr>
      <xdr:spPr>
        <a:xfrm>
          <a:off x="3859328" y="3904423"/>
          <a:ext cx="194247" cy="19946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19</xdr:row>
      <xdr:rowOff>178243</xdr:rowOff>
    </xdr:from>
    <xdr:to>
      <xdr:col>24</xdr:col>
      <xdr:colOff>53072</xdr:colOff>
      <xdr:row>20</xdr:row>
      <xdr:rowOff>103419</xdr:rowOff>
    </xdr:to>
    <xdr:sp macro="" textlink="">
      <xdr:nvSpPr>
        <xdr:cNvPr id="26" name="右矢印 25"/>
        <xdr:cNvSpPr/>
      </xdr:nvSpPr>
      <xdr:spPr>
        <a:xfrm>
          <a:off x="3859328" y="4971223"/>
          <a:ext cx="194247" cy="19946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50</xdr:row>
      <xdr:rowOff>170623</xdr:rowOff>
    </xdr:from>
    <xdr:to>
      <xdr:col>24</xdr:col>
      <xdr:colOff>53072</xdr:colOff>
      <xdr:row>51</xdr:row>
      <xdr:rowOff>103388</xdr:rowOff>
    </xdr:to>
    <xdr:sp macro="" textlink="">
      <xdr:nvSpPr>
        <xdr:cNvPr id="8" name="右矢印 7"/>
        <xdr:cNvSpPr/>
      </xdr:nvSpPr>
      <xdr:spPr>
        <a:xfrm>
          <a:off x="3976349" y="3164194"/>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54</xdr:row>
      <xdr:rowOff>170623</xdr:rowOff>
    </xdr:from>
    <xdr:to>
      <xdr:col>24</xdr:col>
      <xdr:colOff>53072</xdr:colOff>
      <xdr:row>55</xdr:row>
      <xdr:rowOff>111269</xdr:rowOff>
    </xdr:to>
    <xdr:sp macro="" textlink="">
      <xdr:nvSpPr>
        <xdr:cNvPr id="9" name="右矢印 8"/>
        <xdr:cNvSpPr/>
      </xdr:nvSpPr>
      <xdr:spPr>
        <a:xfrm>
          <a:off x="3976349" y="4252766"/>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58</xdr:row>
      <xdr:rowOff>178243</xdr:rowOff>
    </xdr:from>
    <xdr:to>
      <xdr:col>24</xdr:col>
      <xdr:colOff>53072</xdr:colOff>
      <xdr:row>59</xdr:row>
      <xdr:rowOff>111008</xdr:rowOff>
    </xdr:to>
    <xdr:sp macro="" textlink="">
      <xdr:nvSpPr>
        <xdr:cNvPr id="10" name="右矢印 9"/>
        <xdr:cNvSpPr/>
      </xdr:nvSpPr>
      <xdr:spPr>
        <a:xfrm>
          <a:off x="3976349" y="5341337"/>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89</xdr:row>
      <xdr:rowOff>170623</xdr:rowOff>
    </xdr:from>
    <xdr:to>
      <xdr:col>24</xdr:col>
      <xdr:colOff>53072</xdr:colOff>
      <xdr:row>90</xdr:row>
      <xdr:rowOff>103388</xdr:rowOff>
    </xdr:to>
    <xdr:sp macro="" textlink="">
      <xdr:nvSpPr>
        <xdr:cNvPr id="12" name="右矢印 11"/>
        <xdr:cNvSpPr/>
      </xdr:nvSpPr>
      <xdr:spPr>
        <a:xfrm>
          <a:off x="3976349" y="3164194"/>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93</xdr:row>
      <xdr:rowOff>170623</xdr:rowOff>
    </xdr:from>
    <xdr:to>
      <xdr:col>24</xdr:col>
      <xdr:colOff>53072</xdr:colOff>
      <xdr:row>94</xdr:row>
      <xdr:rowOff>103388</xdr:rowOff>
    </xdr:to>
    <xdr:sp macro="" textlink="">
      <xdr:nvSpPr>
        <xdr:cNvPr id="13" name="右矢印 12"/>
        <xdr:cNvSpPr/>
      </xdr:nvSpPr>
      <xdr:spPr>
        <a:xfrm>
          <a:off x="3976349" y="4252766"/>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97</xdr:row>
      <xdr:rowOff>170623</xdr:rowOff>
    </xdr:from>
    <xdr:to>
      <xdr:col>24</xdr:col>
      <xdr:colOff>53072</xdr:colOff>
      <xdr:row>98</xdr:row>
      <xdr:rowOff>103388</xdr:rowOff>
    </xdr:to>
    <xdr:sp macro="" textlink="">
      <xdr:nvSpPr>
        <xdr:cNvPr id="14" name="右矢印 13"/>
        <xdr:cNvSpPr/>
      </xdr:nvSpPr>
      <xdr:spPr>
        <a:xfrm>
          <a:off x="3976349" y="5341337"/>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42</xdr:row>
      <xdr:rowOff>0</xdr:rowOff>
    </xdr:from>
    <xdr:to>
      <xdr:col>58</xdr:col>
      <xdr:colOff>89216</xdr:colOff>
      <xdr:row>44</xdr:row>
      <xdr:rowOff>142032</xdr:rowOff>
    </xdr:to>
    <xdr:sp macro="" textlink="">
      <xdr:nvSpPr>
        <xdr:cNvPr id="16" name="四角形吹き出し 15"/>
        <xdr:cNvSpPr/>
      </xdr:nvSpPr>
      <xdr:spPr>
        <a:xfrm>
          <a:off x="7130143" y="11103429"/>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15" name="テキスト ボックス 14"/>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3450BDF-BAB9-4F3A-842C-99FCFD80ECB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17" name="テキスト ボックス 16">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18" name="テキスト ボックス 17"/>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2A0153AA-4E3D-4DD4-956C-DFB4A96DACD4}"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39</xdr:row>
      <xdr:rowOff>0</xdr:rowOff>
    </xdr:from>
    <xdr:ext cx="1354473" cy="472885"/>
    <xdr:sp macro="" textlink="$A$40">
      <xdr:nvSpPr>
        <xdr:cNvPr id="19" name="テキスト ボックス 18"/>
        <xdr:cNvSpPr txBox="1"/>
      </xdr:nvSpPr>
      <xdr:spPr>
        <a:xfrm>
          <a:off x="653143" y="1028700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5A750E38-B602-4F13-B148-AA2D5E843B6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72766"/>
    <xdr:sp macro="" textlink="$A$79">
      <xdr:nvSpPr>
        <xdr:cNvPr id="20" name="テキスト ボックス 19"/>
        <xdr:cNvSpPr txBox="1"/>
      </xdr:nvSpPr>
      <xdr:spPr>
        <a:xfrm>
          <a:off x="653143" y="2057400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D6E5073-BDE4-481A-8022-E15ABC869D1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23</xdr:col>
      <xdr:colOff>22658</xdr:colOff>
      <xdr:row>89</xdr:row>
      <xdr:rowOff>170623</xdr:rowOff>
    </xdr:from>
    <xdr:to>
      <xdr:col>24</xdr:col>
      <xdr:colOff>53072</xdr:colOff>
      <xdr:row>90</xdr:row>
      <xdr:rowOff>103388</xdr:rowOff>
    </xdr:to>
    <xdr:sp macro="" textlink="">
      <xdr:nvSpPr>
        <xdr:cNvPr id="22" name="右矢印 21"/>
        <xdr:cNvSpPr/>
      </xdr:nvSpPr>
      <xdr:spPr>
        <a:xfrm>
          <a:off x="4629492" y="13451194"/>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93</xdr:row>
      <xdr:rowOff>170623</xdr:rowOff>
    </xdr:from>
    <xdr:to>
      <xdr:col>24</xdr:col>
      <xdr:colOff>53072</xdr:colOff>
      <xdr:row>94</xdr:row>
      <xdr:rowOff>103388</xdr:rowOff>
    </xdr:to>
    <xdr:sp macro="" textlink="">
      <xdr:nvSpPr>
        <xdr:cNvPr id="23" name="右矢印 22"/>
        <xdr:cNvSpPr/>
      </xdr:nvSpPr>
      <xdr:spPr>
        <a:xfrm>
          <a:off x="4629492" y="14539766"/>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97</xdr:row>
      <xdr:rowOff>170623</xdr:rowOff>
    </xdr:from>
    <xdr:to>
      <xdr:col>24</xdr:col>
      <xdr:colOff>53072</xdr:colOff>
      <xdr:row>98</xdr:row>
      <xdr:rowOff>103388</xdr:rowOff>
    </xdr:to>
    <xdr:sp macro="" textlink="">
      <xdr:nvSpPr>
        <xdr:cNvPr id="24" name="右矢印 23"/>
        <xdr:cNvSpPr/>
      </xdr:nvSpPr>
      <xdr:spPr>
        <a:xfrm>
          <a:off x="4629492" y="15628337"/>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22658</xdr:colOff>
      <xdr:row>6</xdr:row>
      <xdr:rowOff>170623</xdr:rowOff>
    </xdr:from>
    <xdr:to>
      <xdr:col>24</xdr:col>
      <xdr:colOff>53072</xdr:colOff>
      <xdr:row>7</xdr:row>
      <xdr:rowOff>103388</xdr:rowOff>
    </xdr:to>
    <xdr:sp macro="" textlink="">
      <xdr:nvSpPr>
        <xdr:cNvPr id="3" name="右矢印 2"/>
        <xdr:cNvSpPr/>
      </xdr:nvSpPr>
      <xdr:spPr>
        <a:xfrm>
          <a:off x="3859328" y="2837623"/>
          <a:ext cx="194247" cy="19946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10</xdr:row>
      <xdr:rowOff>170623</xdr:rowOff>
    </xdr:from>
    <xdr:to>
      <xdr:col>24</xdr:col>
      <xdr:colOff>53072</xdr:colOff>
      <xdr:row>11</xdr:row>
      <xdr:rowOff>103388</xdr:rowOff>
    </xdr:to>
    <xdr:sp macro="" textlink="">
      <xdr:nvSpPr>
        <xdr:cNvPr id="4" name="右矢印 3"/>
        <xdr:cNvSpPr/>
      </xdr:nvSpPr>
      <xdr:spPr>
        <a:xfrm>
          <a:off x="3859328" y="3904423"/>
          <a:ext cx="194247" cy="19946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14</xdr:row>
      <xdr:rowOff>170623</xdr:rowOff>
    </xdr:from>
    <xdr:to>
      <xdr:col>24</xdr:col>
      <xdr:colOff>53072</xdr:colOff>
      <xdr:row>15</xdr:row>
      <xdr:rowOff>111269</xdr:rowOff>
    </xdr:to>
    <xdr:sp macro="" textlink="">
      <xdr:nvSpPr>
        <xdr:cNvPr id="5" name="右矢印 4"/>
        <xdr:cNvSpPr/>
      </xdr:nvSpPr>
      <xdr:spPr>
        <a:xfrm>
          <a:off x="3859328" y="4971223"/>
          <a:ext cx="194247" cy="19946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10</xdr:row>
      <xdr:rowOff>170623</xdr:rowOff>
    </xdr:from>
    <xdr:to>
      <xdr:col>24</xdr:col>
      <xdr:colOff>53072</xdr:colOff>
      <xdr:row>11</xdr:row>
      <xdr:rowOff>103388</xdr:rowOff>
    </xdr:to>
    <xdr:sp macro="" textlink="">
      <xdr:nvSpPr>
        <xdr:cNvPr id="6" name="右矢印 5"/>
        <xdr:cNvSpPr/>
      </xdr:nvSpPr>
      <xdr:spPr>
        <a:xfrm>
          <a:off x="3976349" y="3708480"/>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6</xdr:row>
      <xdr:rowOff>170623</xdr:rowOff>
    </xdr:from>
    <xdr:to>
      <xdr:col>24</xdr:col>
      <xdr:colOff>53072</xdr:colOff>
      <xdr:row>7</xdr:row>
      <xdr:rowOff>103388</xdr:rowOff>
    </xdr:to>
    <xdr:sp macro="" textlink="">
      <xdr:nvSpPr>
        <xdr:cNvPr id="7" name="右矢印 6"/>
        <xdr:cNvSpPr/>
      </xdr:nvSpPr>
      <xdr:spPr>
        <a:xfrm>
          <a:off x="3976349" y="3708480"/>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61231</xdr:colOff>
      <xdr:row>35</xdr:row>
      <xdr:rowOff>231321</xdr:rowOff>
    </xdr:from>
    <xdr:to>
      <xdr:col>38</xdr:col>
      <xdr:colOff>33207</xdr:colOff>
      <xdr:row>38</xdr:row>
      <xdr:rowOff>108857</xdr:rowOff>
    </xdr:to>
    <xdr:sp macro="" textlink="">
      <xdr:nvSpPr>
        <xdr:cNvPr id="27684" name="Text Box 36"/>
        <xdr:cNvSpPr txBox="1">
          <a:spLocks noChangeArrowheads="1"/>
        </xdr:cNvSpPr>
      </xdr:nvSpPr>
      <xdr:spPr bwMode="auto">
        <a:xfrm>
          <a:off x="238124" y="9157607"/>
          <a:ext cx="6402161" cy="693964"/>
        </a:xfrm>
        <a:prstGeom prst="rect">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注意</a:t>
          </a:r>
          <a:endParaRPr lang="ja-JP" altLang="en-US" sz="1050" b="0" i="0" u="none" strike="noStrike" baseline="0">
            <a:solidFill>
              <a:srgbClr val="FF0000"/>
            </a:solidFill>
            <a:latin typeface="Times New Roman"/>
            <a:ea typeface="ＭＳ 明朝"/>
            <a:cs typeface="Times New Roman"/>
          </a:endParaRPr>
        </a:p>
        <a:p>
          <a:pPr algn="l" rtl="0">
            <a:defRPr sz="1000"/>
          </a:pPr>
          <a:r>
            <a:rPr lang="ja-JP" altLang="en-US" sz="1050" b="0" i="0" u="none" strike="noStrike" baseline="0">
              <a:solidFill>
                <a:srgbClr val="FF0000"/>
              </a:solidFill>
              <a:latin typeface="ＭＳ 明朝"/>
              <a:ea typeface="ＭＳ 明朝"/>
            </a:rPr>
            <a:t>この様式は、障害者雇用状況報告書の提出義務のないものが落札者となった場合に、落札者決定通知を受けた翌日より</a:t>
          </a:r>
          <a:r>
            <a:rPr lang="ja-JP" altLang="en-US" sz="1050" b="0" i="0" u="none" strike="noStrike" baseline="0">
              <a:solidFill>
                <a:srgbClr val="FF0000"/>
              </a:solidFill>
              <a:latin typeface="Century"/>
              <a:ea typeface="ＭＳ 明朝"/>
            </a:rPr>
            <a:t>3</a:t>
          </a:r>
          <a:r>
            <a:rPr lang="ja-JP" altLang="en-US" sz="1050" b="0" i="0" u="none" strike="noStrike" baseline="0">
              <a:solidFill>
                <a:srgbClr val="FF0000"/>
              </a:solidFill>
              <a:latin typeface="ＭＳ 明朝"/>
              <a:ea typeface="ＭＳ 明朝"/>
            </a:rPr>
            <a:t>日以内（閉庁日を除く。）に契約課へ提出すること</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23</xdr:col>
      <xdr:colOff>22658</xdr:colOff>
      <xdr:row>45</xdr:row>
      <xdr:rowOff>170623</xdr:rowOff>
    </xdr:from>
    <xdr:to>
      <xdr:col>24</xdr:col>
      <xdr:colOff>53072</xdr:colOff>
      <xdr:row>46</xdr:row>
      <xdr:rowOff>103388</xdr:rowOff>
    </xdr:to>
    <xdr:sp macro="" textlink="">
      <xdr:nvSpPr>
        <xdr:cNvPr id="9" name="右矢印 8"/>
        <xdr:cNvSpPr/>
      </xdr:nvSpPr>
      <xdr:spPr>
        <a:xfrm>
          <a:off x="3976349" y="1803480"/>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49</xdr:row>
      <xdr:rowOff>170623</xdr:rowOff>
    </xdr:from>
    <xdr:to>
      <xdr:col>24</xdr:col>
      <xdr:colOff>53072</xdr:colOff>
      <xdr:row>50</xdr:row>
      <xdr:rowOff>103388</xdr:rowOff>
    </xdr:to>
    <xdr:sp macro="" textlink="">
      <xdr:nvSpPr>
        <xdr:cNvPr id="10" name="右矢印 9"/>
        <xdr:cNvSpPr/>
      </xdr:nvSpPr>
      <xdr:spPr>
        <a:xfrm>
          <a:off x="3976349" y="2892052"/>
          <a:ext cx="199690" cy="204907"/>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53</xdr:row>
      <xdr:rowOff>170623</xdr:rowOff>
    </xdr:from>
    <xdr:to>
      <xdr:col>24</xdr:col>
      <xdr:colOff>53072</xdr:colOff>
      <xdr:row>54</xdr:row>
      <xdr:rowOff>111269</xdr:rowOff>
    </xdr:to>
    <xdr:sp macro="" textlink="">
      <xdr:nvSpPr>
        <xdr:cNvPr id="11" name="右矢印 10"/>
        <xdr:cNvSpPr/>
      </xdr:nvSpPr>
      <xdr:spPr>
        <a:xfrm>
          <a:off x="3976349" y="3980623"/>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49</xdr:row>
      <xdr:rowOff>170623</xdr:rowOff>
    </xdr:from>
    <xdr:to>
      <xdr:col>24</xdr:col>
      <xdr:colOff>53072</xdr:colOff>
      <xdr:row>50</xdr:row>
      <xdr:rowOff>103388</xdr:rowOff>
    </xdr:to>
    <xdr:sp macro="" textlink="">
      <xdr:nvSpPr>
        <xdr:cNvPr id="12" name="右矢印 11"/>
        <xdr:cNvSpPr/>
      </xdr:nvSpPr>
      <xdr:spPr>
        <a:xfrm>
          <a:off x="3976349" y="2892052"/>
          <a:ext cx="199690" cy="204907"/>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45</xdr:row>
      <xdr:rowOff>170623</xdr:rowOff>
    </xdr:from>
    <xdr:to>
      <xdr:col>24</xdr:col>
      <xdr:colOff>53072</xdr:colOff>
      <xdr:row>46</xdr:row>
      <xdr:rowOff>103388</xdr:rowOff>
    </xdr:to>
    <xdr:sp macro="" textlink="">
      <xdr:nvSpPr>
        <xdr:cNvPr id="13" name="右矢印 12"/>
        <xdr:cNvSpPr/>
      </xdr:nvSpPr>
      <xdr:spPr>
        <a:xfrm>
          <a:off x="3976349" y="1803480"/>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61231</xdr:colOff>
      <xdr:row>74</xdr:row>
      <xdr:rowOff>231321</xdr:rowOff>
    </xdr:from>
    <xdr:to>
      <xdr:col>38</xdr:col>
      <xdr:colOff>33207</xdr:colOff>
      <xdr:row>77</xdr:row>
      <xdr:rowOff>108857</xdr:rowOff>
    </xdr:to>
    <xdr:sp macro="" textlink="">
      <xdr:nvSpPr>
        <xdr:cNvPr id="14" name="Text Box 36"/>
        <xdr:cNvSpPr txBox="1">
          <a:spLocks noChangeArrowheads="1"/>
        </xdr:cNvSpPr>
      </xdr:nvSpPr>
      <xdr:spPr bwMode="auto">
        <a:xfrm>
          <a:off x="238124" y="9429750"/>
          <a:ext cx="6402161" cy="693964"/>
        </a:xfrm>
        <a:prstGeom prst="rect">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注意</a:t>
          </a:r>
          <a:endParaRPr lang="ja-JP" altLang="en-US" sz="1050" b="0" i="0" u="none" strike="noStrike" baseline="0">
            <a:solidFill>
              <a:srgbClr val="FF0000"/>
            </a:solidFill>
            <a:latin typeface="Times New Roman"/>
            <a:ea typeface="ＭＳ 明朝"/>
            <a:cs typeface="Times New Roman"/>
          </a:endParaRPr>
        </a:p>
        <a:p>
          <a:pPr algn="l" rtl="0">
            <a:defRPr sz="1000"/>
          </a:pPr>
          <a:r>
            <a:rPr lang="ja-JP" altLang="en-US" sz="1050" b="0" i="0" u="none" strike="noStrike" baseline="0">
              <a:solidFill>
                <a:srgbClr val="FF0000"/>
              </a:solidFill>
              <a:latin typeface="ＭＳ 明朝"/>
              <a:ea typeface="ＭＳ 明朝"/>
            </a:rPr>
            <a:t>この様式は、障害者雇用状況報告書の提出義務のないものが落札者となった場合に、落札者決定通知を受けた翌日より</a:t>
          </a:r>
          <a:r>
            <a:rPr lang="ja-JP" altLang="en-US" sz="1050" b="0" i="0" u="none" strike="noStrike" baseline="0">
              <a:solidFill>
                <a:srgbClr val="FF0000"/>
              </a:solidFill>
              <a:latin typeface="Century"/>
              <a:ea typeface="ＭＳ 明朝"/>
            </a:rPr>
            <a:t>3</a:t>
          </a:r>
          <a:r>
            <a:rPr lang="ja-JP" altLang="en-US" sz="1050" b="0" i="0" u="none" strike="noStrike" baseline="0">
              <a:solidFill>
                <a:srgbClr val="FF0000"/>
              </a:solidFill>
              <a:latin typeface="ＭＳ 明朝"/>
              <a:ea typeface="ＭＳ 明朝"/>
            </a:rPr>
            <a:t>日以内（閉庁日を除く</a:t>
          </a:r>
          <a:r>
            <a:rPr lang="ja-JP" altLang="en-US" sz="1050" b="0" i="0" u="sng" strike="noStrike" baseline="0">
              <a:solidFill>
                <a:srgbClr val="FF0000"/>
              </a:solidFill>
              <a:latin typeface="ＭＳ 明朝"/>
              <a:ea typeface="ＭＳ 明朝"/>
            </a:rPr>
            <a:t>。</a:t>
          </a:r>
          <a:r>
            <a:rPr lang="ja-JP" altLang="en-US" sz="1050" b="0" i="0" u="none" strike="noStrike" baseline="0">
              <a:solidFill>
                <a:srgbClr val="FF0000"/>
              </a:solidFill>
              <a:latin typeface="ＭＳ 明朝"/>
              <a:ea typeface="ＭＳ 明朝"/>
            </a:rPr>
            <a:t>）に契約課へ提出すること</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23</xdr:col>
      <xdr:colOff>22658</xdr:colOff>
      <xdr:row>84</xdr:row>
      <xdr:rowOff>170623</xdr:rowOff>
    </xdr:from>
    <xdr:to>
      <xdr:col>24</xdr:col>
      <xdr:colOff>53072</xdr:colOff>
      <xdr:row>85</xdr:row>
      <xdr:rowOff>103388</xdr:rowOff>
    </xdr:to>
    <xdr:sp macro="" textlink="">
      <xdr:nvSpPr>
        <xdr:cNvPr id="16" name="右矢印 15"/>
        <xdr:cNvSpPr/>
      </xdr:nvSpPr>
      <xdr:spPr>
        <a:xfrm>
          <a:off x="3976349" y="1803480"/>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88</xdr:row>
      <xdr:rowOff>170623</xdr:rowOff>
    </xdr:from>
    <xdr:to>
      <xdr:col>24</xdr:col>
      <xdr:colOff>53072</xdr:colOff>
      <xdr:row>89</xdr:row>
      <xdr:rowOff>103388</xdr:rowOff>
    </xdr:to>
    <xdr:sp macro="" textlink="">
      <xdr:nvSpPr>
        <xdr:cNvPr id="17" name="右矢印 16"/>
        <xdr:cNvSpPr/>
      </xdr:nvSpPr>
      <xdr:spPr>
        <a:xfrm>
          <a:off x="3976349" y="2892052"/>
          <a:ext cx="199690" cy="204907"/>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92</xdr:row>
      <xdr:rowOff>170623</xdr:rowOff>
    </xdr:from>
    <xdr:to>
      <xdr:col>24</xdr:col>
      <xdr:colOff>53072</xdr:colOff>
      <xdr:row>93</xdr:row>
      <xdr:rowOff>111269</xdr:rowOff>
    </xdr:to>
    <xdr:sp macro="" textlink="">
      <xdr:nvSpPr>
        <xdr:cNvPr id="18" name="右矢印 17"/>
        <xdr:cNvSpPr/>
      </xdr:nvSpPr>
      <xdr:spPr>
        <a:xfrm>
          <a:off x="3976349" y="3980623"/>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88</xdr:row>
      <xdr:rowOff>170623</xdr:rowOff>
    </xdr:from>
    <xdr:to>
      <xdr:col>24</xdr:col>
      <xdr:colOff>53072</xdr:colOff>
      <xdr:row>89</xdr:row>
      <xdr:rowOff>103388</xdr:rowOff>
    </xdr:to>
    <xdr:sp macro="" textlink="">
      <xdr:nvSpPr>
        <xdr:cNvPr id="19" name="右矢印 18"/>
        <xdr:cNvSpPr/>
      </xdr:nvSpPr>
      <xdr:spPr>
        <a:xfrm>
          <a:off x="3976349" y="2892052"/>
          <a:ext cx="199690" cy="204907"/>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22658</xdr:colOff>
      <xdr:row>84</xdr:row>
      <xdr:rowOff>170623</xdr:rowOff>
    </xdr:from>
    <xdr:to>
      <xdr:col>24</xdr:col>
      <xdr:colOff>53072</xdr:colOff>
      <xdr:row>85</xdr:row>
      <xdr:rowOff>103388</xdr:rowOff>
    </xdr:to>
    <xdr:sp macro="" textlink="">
      <xdr:nvSpPr>
        <xdr:cNvPr id="20" name="右矢印 19"/>
        <xdr:cNvSpPr/>
      </xdr:nvSpPr>
      <xdr:spPr>
        <a:xfrm>
          <a:off x="3976349" y="1803480"/>
          <a:ext cx="199690" cy="204908"/>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61231</xdr:colOff>
      <xdr:row>113</xdr:row>
      <xdr:rowOff>231321</xdr:rowOff>
    </xdr:from>
    <xdr:to>
      <xdr:col>38</xdr:col>
      <xdr:colOff>33207</xdr:colOff>
      <xdr:row>116</xdr:row>
      <xdr:rowOff>108857</xdr:rowOff>
    </xdr:to>
    <xdr:sp macro="" textlink="">
      <xdr:nvSpPr>
        <xdr:cNvPr id="21" name="Text Box 36"/>
        <xdr:cNvSpPr txBox="1">
          <a:spLocks noChangeArrowheads="1"/>
        </xdr:cNvSpPr>
      </xdr:nvSpPr>
      <xdr:spPr bwMode="auto">
        <a:xfrm>
          <a:off x="238124" y="9429750"/>
          <a:ext cx="6402161" cy="693964"/>
        </a:xfrm>
        <a:prstGeom prst="rect">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注意</a:t>
          </a:r>
          <a:endParaRPr lang="ja-JP" altLang="en-US" sz="1050" b="0" i="0" u="none" strike="noStrike" baseline="0">
            <a:solidFill>
              <a:srgbClr val="FF0000"/>
            </a:solidFill>
            <a:latin typeface="Times New Roman"/>
            <a:ea typeface="ＭＳ 明朝"/>
            <a:cs typeface="Times New Roman"/>
          </a:endParaRPr>
        </a:p>
        <a:p>
          <a:pPr algn="l" rtl="0">
            <a:defRPr sz="1000"/>
          </a:pPr>
          <a:r>
            <a:rPr lang="ja-JP" altLang="en-US" sz="1050" b="0" i="0" u="none" strike="noStrike" baseline="0">
              <a:solidFill>
                <a:srgbClr val="FF0000"/>
              </a:solidFill>
              <a:latin typeface="ＭＳ 明朝"/>
              <a:ea typeface="ＭＳ 明朝"/>
            </a:rPr>
            <a:t>この様式は、障害者雇用状況報告書の提出義務のないものが落札者となった場合に、落札者決定通知を受けた翌日より</a:t>
          </a:r>
          <a:r>
            <a:rPr lang="ja-JP" altLang="en-US" sz="1050" b="0" i="0" u="none" strike="noStrike" baseline="0">
              <a:solidFill>
                <a:srgbClr val="FF0000"/>
              </a:solidFill>
              <a:latin typeface="Century"/>
              <a:ea typeface="ＭＳ 明朝"/>
            </a:rPr>
            <a:t>3</a:t>
          </a:r>
          <a:r>
            <a:rPr lang="ja-JP" altLang="en-US" sz="1050" b="0" i="0" u="none" strike="noStrike" baseline="0">
              <a:solidFill>
                <a:srgbClr val="FF0000"/>
              </a:solidFill>
              <a:latin typeface="ＭＳ 明朝"/>
              <a:ea typeface="ＭＳ 明朝"/>
            </a:rPr>
            <a:t>日以内（閉庁日を除く</a:t>
          </a:r>
          <a:r>
            <a:rPr lang="ja-JP" altLang="en-US" sz="1050" b="0" i="0" u="sng" strike="noStrike" baseline="0">
              <a:solidFill>
                <a:srgbClr val="FF0000"/>
              </a:solidFill>
              <a:latin typeface="ＭＳ 明朝"/>
              <a:ea typeface="ＭＳ 明朝"/>
            </a:rPr>
            <a:t>。</a:t>
          </a:r>
          <a:r>
            <a:rPr lang="ja-JP" altLang="en-US" sz="1050" b="0" i="0" u="none" strike="noStrike" baseline="0">
              <a:solidFill>
                <a:srgbClr val="FF0000"/>
              </a:solidFill>
              <a:latin typeface="ＭＳ 明朝"/>
              <a:ea typeface="ＭＳ 明朝"/>
            </a:rPr>
            <a:t>）に契約課へ提出すること</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41</xdr:col>
      <xdr:colOff>0</xdr:colOff>
      <xdr:row>42</xdr:row>
      <xdr:rowOff>0</xdr:rowOff>
    </xdr:from>
    <xdr:to>
      <xdr:col>58</xdr:col>
      <xdr:colOff>89216</xdr:colOff>
      <xdr:row>44</xdr:row>
      <xdr:rowOff>142032</xdr:rowOff>
    </xdr:to>
    <xdr:sp macro="" textlink="">
      <xdr:nvSpPr>
        <xdr:cNvPr id="23" name="四角形吹き出し 22"/>
        <xdr:cNvSpPr/>
      </xdr:nvSpPr>
      <xdr:spPr>
        <a:xfrm>
          <a:off x="7130143" y="11103429"/>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2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22" name="テキスト ボックス 21"/>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4DDD611-ABB7-429C-8FE8-0D84652DC6B0}"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24" name="テキスト ボックス 23">
          <a:hlinkClick xmlns:r="http://schemas.openxmlformats.org/officeDocument/2006/relationships" r:id="rId1"/>
        </xdr:cNvPr>
        <xdr:cNvSpPr txBox="1"/>
      </xdr:nvSpPr>
      <xdr:spPr>
        <a:xfrm flipH="1">
          <a:off x="837206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twoCellAnchor>
    <xdr:from>
      <xdr:col>41</xdr:col>
      <xdr:colOff>0</xdr:colOff>
      <xdr:row>3</xdr:row>
      <xdr:rowOff>0</xdr:rowOff>
    </xdr:from>
    <xdr:to>
      <xdr:col>58</xdr:col>
      <xdr:colOff>70017</xdr:colOff>
      <xdr:row>6</xdr:row>
      <xdr:rowOff>134471</xdr:rowOff>
    </xdr:to>
    <xdr:sp macro="" textlink="">
      <xdr:nvSpPr>
        <xdr:cNvPr id="25" name="四角形吹き出し 24"/>
        <xdr:cNvSpPr/>
      </xdr:nvSpPr>
      <xdr:spPr>
        <a:xfrm>
          <a:off x="6779559" y="806824"/>
          <a:ext cx="2935141" cy="941294"/>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この様式は、障害者雇用状況報告書の</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提出義務のないものが落札者となった場合に必要な書類です。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1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技術資料提出時は不要です。</a:t>
          </a:r>
        </a:p>
      </xdr:txBody>
    </xdr:sp>
    <xdr:clientData/>
  </xdr:twoCellAnchor>
  <xdr:oneCellAnchor>
    <xdr:from>
      <xdr:col>1</xdr:col>
      <xdr:colOff>11206</xdr:colOff>
      <xdr:row>0</xdr:row>
      <xdr:rowOff>14791</xdr:rowOff>
    </xdr:from>
    <xdr:ext cx="1345790" cy="488016"/>
    <xdr:sp macro="" textlink="$A$1">
      <xdr:nvSpPr>
        <xdr:cNvPr id="26" name="テキスト ボックス 25"/>
        <xdr:cNvSpPr txBox="1"/>
      </xdr:nvSpPr>
      <xdr:spPr>
        <a:xfrm>
          <a:off x="661147" y="2241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5607660-4CC7-414C-AF32-6F4ECD115A0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39</xdr:row>
      <xdr:rowOff>0</xdr:rowOff>
    </xdr:from>
    <xdr:ext cx="1354473" cy="480391"/>
    <xdr:sp macro="" textlink="$A$40">
      <xdr:nvSpPr>
        <xdr:cNvPr id="28" name="テキスト ボックス 27"/>
        <xdr:cNvSpPr txBox="1"/>
      </xdr:nvSpPr>
      <xdr:spPr>
        <a:xfrm>
          <a:off x="653143" y="1028700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2E3341DC-77EA-4E78-9675-373F8CC61900}"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80391"/>
    <xdr:sp macro="" textlink="$A$79">
      <xdr:nvSpPr>
        <xdr:cNvPr id="29" name="テキスト ボックス 28"/>
        <xdr:cNvSpPr txBox="1"/>
      </xdr:nvSpPr>
      <xdr:spPr>
        <a:xfrm>
          <a:off x="653143" y="2057400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3DBB0CE-3BAE-4993-8BBD-37DDA083C58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41</xdr:col>
      <xdr:colOff>0</xdr:colOff>
      <xdr:row>43</xdr:row>
      <xdr:rowOff>0</xdr:rowOff>
    </xdr:from>
    <xdr:to>
      <xdr:col>58</xdr:col>
      <xdr:colOff>89216</xdr:colOff>
      <xdr:row>45</xdr:row>
      <xdr:rowOff>142031</xdr:rowOff>
    </xdr:to>
    <xdr:sp macro="" textlink="">
      <xdr:nvSpPr>
        <xdr:cNvPr id="8" name="四角形吹き出し 7"/>
        <xdr:cNvSpPr/>
      </xdr:nvSpPr>
      <xdr:spPr>
        <a:xfrm>
          <a:off x="7130143" y="11144250"/>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40</xdr:col>
      <xdr:colOff>54428</xdr:colOff>
      <xdr:row>0</xdr:row>
      <xdr:rowOff>41412</xdr:rowOff>
    </xdr:from>
    <xdr:ext cx="1336996" cy="488016"/>
    <xdr:sp macro="" textlink="$AP$1">
      <xdr:nvSpPr>
        <xdr:cNvPr id="4" name="テキスト ボックス 3"/>
        <xdr:cNvSpPr txBox="1"/>
      </xdr:nvSpPr>
      <xdr:spPr>
        <a:xfrm>
          <a:off x="6629399" y="41412"/>
          <a:ext cx="1336996" cy="488016"/>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3C8C9E7-163C-4283-ACC6-276E77414C9A}"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0</xdr:col>
      <xdr:colOff>544286</xdr:colOff>
      <xdr:row>0</xdr:row>
      <xdr:rowOff>10886</xdr:rowOff>
    </xdr:from>
    <xdr:ext cx="1354473" cy="480391"/>
    <xdr:sp macro="" textlink="$A$1">
      <xdr:nvSpPr>
        <xdr:cNvPr id="6" name="テキスト ボックス 5"/>
        <xdr:cNvSpPr txBox="1"/>
      </xdr:nvSpPr>
      <xdr:spPr>
        <a:xfrm>
          <a:off x="544286" y="10886"/>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43A5CDC-5D1E-4D14-9CC3-5CDE557011C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40</xdr:row>
      <xdr:rowOff>0</xdr:rowOff>
    </xdr:from>
    <xdr:ext cx="1354473" cy="472885"/>
    <xdr:sp macro="" textlink="$A$41">
      <xdr:nvSpPr>
        <xdr:cNvPr id="7" name="テキスト ボックス 6"/>
        <xdr:cNvSpPr txBox="1"/>
      </xdr:nvSpPr>
      <xdr:spPr>
        <a:xfrm>
          <a:off x="653143" y="1032782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880B418-DF54-4F86-84EF-79809E16D24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80</xdr:row>
      <xdr:rowOff>0</xdr:rowOff>
    </xdr:from>
    <xdr:ext cx="1354473" cy="472766"/>
    <xdr:sp macro="" textlink="$A$81">
      <xdr:nvSpPr>
        <xdr:cNvPr id="10" name="テキスト ボックス 9"/>
        <xdr:cNvSpPr txBox="1"/>
      </xdr:nvSpPr>
      <xdr:spPr>
        <a:xfrm>
          <a:off x="653143" y="20655643"/>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4FA7481-D468-42F4-A339-36C4551B83D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41</xdr:col>
      <xdr:colOff>0</xdr:colOff>
      <xdr:row>43</xdr:row>
      <xdr:rowOff>0</xdr:rowOff>
    </xdr:from>
    <xdr:to>
      <xdr:col>59</xdr:col>
      <xdr:colOff>70815</xdr:colOff>
      <xdr:row>45</xdr:row>
      <xdr:rowOff>140808</xdr:rowOff>
    </xdr:to>
    <xdr:sp macro="" textlink="">
      <xdr:nvSpPr>
        <xdr:cNvPr id="6" name="四角形吹き出し 5"/>
        <xdr:cNvSpPr/>
      </xdr:nvSpPr>
      <xdr:spPr>
        <a:xfrm>
          <a:off x="6779559" y="11105029"/>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7" name="テキスト ボックス 6"/>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FA33935-5A10-48DF-9CF3-5DBF6122B5D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8" name="テキスト ボックス 7">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5" name="テキスト ボックス 4"/>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7323AF32-4FB7-449F-9432-F2311FD9810A}"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40</xdr:row>
      <xdr:rowOff>0</xdr:rowOff>
    </xdr:from>
    <xdr:ext cx="1354473" cy="472885"/>
    <xdr:sp macro="" textlink="$A$41">
      <xdr:nvSpPr>
        <xdr:cNvPr id="9" name="テキスト ボックス 8"/>
        <xdr:cNvSpPr txBox="1"/>
      </xdr:nvSpPr>
      <xdr:spPr>
        <a:xfrm>
          <a:off x="653143" y="10436679"/>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5DE2B7F-80E5-4FFA-B8CB-D5AFFCE0D5C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80</xdr:row>
      <xdr:rowOff>0</xdr:rowOff>
    </xdr:from>
    <xdr:ext cx="1354473" cy="472766"/>
    <xdr:sp macro="" textlink="$A$81">
      <xdr:nvSpPr>
        <xdr:cNvPr id="10" name="テキスト ボックス 9"/>
        <xdr:cNvSpPr txBox="1"/>
      </xdr:nvSpPr>
      <xdr:spPr>
        <a:xfrm>
          <a:off x="653143" y="20873357"/>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FEE8A84A-A29F-4BEF-A3DE-2E5F918071B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41</xdr:col>
      <xdr:colOff>0</xdr:colOff>
      <xdr:row>41</xdr:row>
      <xdr:rowOff>0</xdr:rowOff>
    </xdr:from>
    <xdr:to>
      <xdr:col>58</xdr:col>
      <xdr:colOff>144698</xdr:colOff>
      <xdr:row>43</xdr:row>
      <xdr:rowOff>159145</xdr:rowOff>
    </xdr:to>
    <xdr:sp macro="" textlink="">
      <xdr:nvSpPr>
        <xdr:cNvPr id="3" name="四角形吹き出し 2"/>
        <xdr:cNvSpPr/>
      </xdr:nvSpPr>
      <xdr:spPr>
        <a:xfrm>
          <a:off x="6979227" y="10598727"/>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4" name="テキスト ボックス 3"/>
        <xdr:cNvSpPr txBox="1"/>
      </xdr:nvSpPr>
      <xdr:spPr>
        <a:xfrm>
          <a:off x="7130143"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2F88C26-F8D9-4BE2-BAF3-A4758D66235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6" name="テキスト ボックス 5"/>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A2C6B1C4-9A1E-4E51-BA83-1EC5AF92FD2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38</xdr:row>
      <xdr:rowOff>66675</xdr:rowOff>
    </xdr:from>
    <xdr:ext cx="1354473" cy="480391"/>
    <xdr:sp macro="" textlink="$A$39">
      <xdr:nvSpPr>
        <xdr:cNvPr id="7" name="テキスト ボックス 6"/>
        <xdr:cNvSpPr txBox="1"/>
      </xdr:nvSpPr>
      <xdr:spPr>
        <a:xfrm>
          <a:off x="647700" y="986790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E56EA03-462A-44FF-A375-1156753507B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76</xdr:row>
      <xdr:rowOff>28575</xdr:rowOff>
    </xdr:from>
    <xdr:ext cx="1354473" cy="480391"/>
    <xdr:sp macro="" textlink="$A$77">
      <xdr:nvSpPr>
        <xdr:cNvPr id="8" name="テキスト ボックス 7"/>
        <xdr:cNvSpPr txBox="1"/>
      </xdr:nvSpPr>
      <xdr:spPr>
        <a:xfrm>
          <a:off x="647700" y="1986915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E40E96E5-E4E5-474B-88C4-2467709FF5C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108497</xdr:colOff>
      <xdr:row>25</xdr:row>
      <xdr:rowOff>76150</xdr:rowOff>
    </xdr:from>
    <xdr:to>
      <xdr:col>14</xdr:col>
      <xdr:colOff>138014</xdr:colOff>
      <xdr:row>34</xdr:row>
      <xdr:rowOff>15774</xdr:rowOff>
    </xdr:to>
    <xdr:sp macro="" textlink="">
      <xdr:nvSpPr>
        <xdr:cNvPr id="16" name="Rectangle 9"/>
        <xdr:cNvSpPr>
          <a:spLocks noChangeArrowheads="1"/>
        </xdr:cNvSpPr>
      </xdr:nvSpPr>
      <xdr:spPr bwMode="auto">
        <a:xfrm>
          <a:off x="1173056" y="6321412"/>
          <a:ext cx="1860084" cy="2375321"/>
        </a:xfrm>
        <a:prstGeom prst="rect">
          <a:avLst/>
        </a:prstGeom>
        <a:solidFill>
          <a:srgbClr val="0070C0"/>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chemeClr val="bg1"/>
              </a:solidFill>
              <a:latin typeface="HG丸ｺﾞｼｯｸM-PRO"/>
              <a:ea typeface="HG丸ｺﾞｼｯｸM-PRO"/>
              <a:cs typeface="+mn-cs"/>
            </a:rPr>
            <a:t>添付書類</a:t>
          </a:r>
          <a:r>
            <a:rPr lang="en-US" altLang="ja-JP" sz="1050" b="0" i="0" u="none" strike="noStrike" baseline="0">
              <a:solidFill>
                <a:schemeClr val="bg1"/>
              </a:solidFill>
              <a:latin typeface="HG丸ｺﾞｼｯｸM-PRO"/>
              <a:ea typeface="HG丸ｺﾞｼｯｸM-PRO"/>
              <a:cs typeface="+mn-cs"/>
            </a:rPr>
            <a:t>(</a:t>
          </a:r>
          <a:r>
            <a:rPr lang="ja-JP" altLang="en-US" sz="1050" b="0" i="0" u="none" strike="noStrike" baseline="0">
              <a:solidFill>
                <a:schemeClr val="bg1"/>
              </a:solidFill>
              <a:latin typeface="HG丸ｺﾞｼｯｸM-PRO"/>
              <a:ea typeface="HG丸ｺﾞｼｯｸM-PRO"/>
              <a:cs typeface="+mn-cs"/>
            </a:rPr>
            <a:t>必要時</a:t>
          </a:r>
          <a:r>
            <a:rPr lang="en-US" altLang="ja-JP" sz="1050" b="0" i="0" u="none" strike="noStrike" baseline="0">
              <a:solidFill>
                <a:schemeClr val="bg1"/>
              </a:solidFill>
              <a:latin typeface="HG丸ｺﾞｼｯｸM-PRO"/>
              <a:ea typeface="HG丸ｺﾞｼｯｸM-PRO"/>
              <a:cs typeface="+mn-cs"/>
            </a:rPr>
            <a:t>)</a:t>
          </a:r>
          <a:endParaRPr lang="ja-JP" altLang="en-US" sz="1050" b="0" i="0" u="none" strike="noStrike" baseline="0">
            <a:solidFill>
              <a:schemeClr val="bg1"/>
            </a:solidFill>
            <a:latin typeface="HG丸ｺﾞｼｯｸM-PRO"/>
            <a:ea typeface="HG丸ｺﾞｼｯｸM-PRO"/>
            <a:cs typeface="+mn-cs"/>
          </a:endParaRPr>
        </a:p>
        <a:p>
          <a:pPr marL="0" indent="0" algn="r" rtl="0">
            <a:lnSpc>
              <a:spcPts val="1100"/>
            </a:lnSpc>
            <a:defRPr sz="1000"/>
          </a:pPr>
          <a:endParaRPr lang="ja-JP" altLang="en-US" sz="1050" b="0" i="0" u="none" strike="noStrike" baseline="0">
            <a:solidFill>
              <a:srgbClr val="FF0000"/>
            </a:solidFill>
            <a:latin typeface="HG丸ｺﾞｼｯｸM-PRO"/>
            <a:ea typeface="HG丸ｺﾞｼｯｸM-PRO"/>
            <a:cs typeface="+mn-cs"/>
          </a:endParaRPr>
        </a:p>
      </xdr:txBody>
    </xdr:sp>
    <xdr:clientData/>
  </xdr:twoCellAnchor>
  <xdr:twoCellAnchor>
    <xdr:from>
      <xdr:col>4</xdr:col>
      <xdr:colOff>181359</xdr:colOff>
      <xdr:row>26</xdr:row>
      <xdr:rowOff>11634</xdr:rowOff>
    </xdr:from>
    <xdr:to>
      <xdr:col>13</xdr:col>
      <xdr:colOff>172929</xdr:colOff>
      <xdr:row>34</xdr:row>
      <xdr:rowOff>226074</xdr:rowOff>
    </xdr:to>
    <xdr:sp macro="" textlink="">
      <xdr:nvSpPr>
        <xdr:cNvPr id="17" name="Rectangle 10"/>
        <xdr:cNvSpPr>
          <a:spLocks noChangeArrowheads="1"/>
        </xdr:cNvSpPr>
      </xdr:nvSpPr>
      <xdr:spPr bwMode="auto">
        <a:xfrm>
          <a:off x="1011043" y="6533458"/>
          <a:ext cx="1855421" cy="2365969"/>
        </a:xfrm>
        <a:prstGeom prst="rect">
          <a:avLst/>
        </a:prstGeom>
        <a:solidFill>
          <a:schemeClr val="accent5">
            <a:lumMod val="20000"/>
            <a:lumOff val="80000"/>
          </a:schemeClr>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rgbClr val="000000"/>
              </a:solidFill>
              <a:latin typeface="HG丸ｺﾞｼｯｸM-PRO"/>
              <a:ea typeface="HG丸ｺﾞｼｯｸM-PRO"/>
              <a:cs typeface="+mn-cs"/>
            </a:rPr>
            <a:t>様式－●</a:t>
          </a:r>
          <a:endParaRPr lang="ja-JP" altLang="is-IS" sz="1050" b="0" i="0" u="none" strike="noStrike" baseline="0">
            <a:solidFill>
              <a:srgbClr val="000000"/>
            </a:solidFill>
            <a:latin typeface="HG丸ｺﾞｼｯｸM-PRO"/>
            <a:ea typeface="HG丸ｺﾞｼｯｸM-PRO"/>
            <a:cs typeface="+mn-cs"/>
          </a:endParaRPr>
        </a:p>
        <a:p>
          <a:pPr marL="0" indent="0" algn="r" rtl="0">
            <a:lnSpc>
              <a:spcPts val="1100"/>
            </a:lnSpc>
            <a:defRPr sz="1000"/>
          </a:pPr>
          <a:endParaRPr lang="ja-JP" altLang="is-IS" sz="1050" b="0" i="0" u="none" strike="noStrike" baseline="0">
            <a:solidFill>
              <a:srgbClr val="000000"/>
            </a:solidFill>
            <a:latin typeface="HG丸ｺﾞｼｯｸM-PRO"/>
            <a:ea typeface="HG丸ｺﾞｼｯｸM-PRO"/>
            <a:cs typeface="+mn-cs"/>
          </a:endParaRPr>
        </a:p>
      </xdr:txBody>
    </xdr:sp>
    <xdr:clientData/>
  </xdr:twoCellAnchor>
  <xdr:twoCellAnchor>
    <xdr:from>
      <xdr:col>4</xdr:col>
      <xdr:colOff>34150</xdr:colOff>
      <xdr:row>26</xdr:row>
      <xdr:rowOff>214329</xdr:rowOff>
    </xdr:from>
    <xdr:to>
      <xdr:col>13</xdr:col>
      <xdr:colOff>21027</xdr:colOff>
      <xdr:row>35</xdr:row>
      <xdr:rowOff>186168</xdr:rowOff>
    </xdr:to>
    <xdr:sp macro="" textlink="">
      <xdr:nvSpPr>
        <xdr:cNvPr id="18" name="Rectangle 9"/>
        <xdr:cNvSpPr>
          <a:spLocks noChangeArrowheads="1"/>
        </xdr:cNvSpPr>
      </xdr:nvSpPr>
      <xdr:spPr bwMode="auto">
        <a:xfrm>
          <a:off x="848594" y="6736153"/>
          <a:ext cx="1858259" cy="2384666"/>
        </a:xfrm>
        <a:prstGeom prst="rect">
          <a:avLst/>
        </a:prstGeom>
        <a:solidFill>
          <a:srgbClr val="0070C0"/>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chemeClr val="bg1"/>
              </a:solidFill>
              <a:latin typeface="HG丸ｺﾞｼｯｸM-PRO"/>
              <a:ea typeface="HG丸ｺﾞｼｯｸM-PRO"/>
              <a:cs typeface="+mn-cs"/>
            </a:rPr>
            <a:t>添付書類</a:t>
          </a:r>
        </a:p>
        <a:p>
          <a:pPr marL="0" indent="0" algn="r" rtl="0">
            <a:lnSpc>
              <a:spcPts val="1100"/>
            </a:lnSpc>
            <a:defRPr sz="1000"/>
          </a:pPr>
          <a:endParaRPr lang="ja-JP" altLang="en-US" sz="1050" b="0" i="0" u="none" strike="noStrike" baseline="0">
            <a:solidFill>
              <a:srgbClr val="FF0000"/>
            </a:solidFill>
            <a:latin typeface="HG丸ｺﾞｼｯｸM-PRO"/>
            <a:ea typeface="HG丸ｺﾞｼｯｸM-PRO"/>
            <a:cs typeface="+mn-cs"/>
          </a:endParaRPr>
        </a:p>
      </xdr:txBody>
    </xdr:sp>
    <xdr:clientData/>
  </xdr:twoCellAnchor>
  <xdr:twoCellAnchor>
    <xdr:from>
      <xdr:col>3</xdr:col>
      <xdr:colOff>81242</xdr:colOff>
      <xdr:row>27</xdr:row>
      <xdr:rowOff>166780</xdr:rowOff>
    </xdr:from>
    <xdr:to>
      <xdr:col>12</xdr:col>
      <xdr:colOff>60286</xdr:colOff>
      <xdr:row>36</xdr:row>
      <xdr:rowOff>112275</xdr:rowOff>
    </xdr:to>
    <xdr:sp macro="" textlink="">
      <xdr:nvSpPr>
        <xdr:cNvPr id="19" name="Rectangle 10"/>
        <xdr:cNvSpPr>
          <a:spLocks noChangeArrowheads="1"/>
        </xdr:cNvSpPr>
      </xdr:nvSpPr>
      <xdr:spPr bwMode="auto">
        <a:xfrm>
          <a:off x="693980" y="6957545"/>
          <a:ext cx="1850426" cy="2365965"/>
        </a:xfrm>
        <a:prstGeom prst="rect">
          <a:avLst/>
        </a:prstGeom>
        <a:solidFill>
          <a:schemeClr val="accent5">
            <a:lumMod val="20000"/>
            <a:lumOff val="80000"/>
          </a:schemeClr>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rgbClr val="000000"/>
              </a:solidFill>
              <a:latin typeface="HG丸ｺﾞｼｯｸM-PRO"/>
              <a:ea typeface="HG丸ｺﾞｼｯｸM-PRO"/>
              <a:cs typeface="+mn-cs"/>
            </a:rPr>
            <a:t>様式－２</a:t>
          </a:r>
          <a:endParaRPr lang="ja-JP" altLang="is-IS" sz="1050" b="0" i="0" u="none" strike="noStrike" baseline="0">
            <a:solidFill>
              <a:srgbClr val="000000"/>
            </a:solidFill>
            <a:latin typeface="HG丸ｺﾞｼｯｸM-PRO"/>
            <a:ea typeface="HG丸ｺﾞｼｯｸM-PRO"/>
            <a:cs typeface="+mn-cs"/>
          </a:endParaRPr>
        </a:p>
        <a:p>
          <a:pPr marL="0" indent="0" algn="r" rtl="0">
            <a:lnSpc>
              <a:spcPts val="1100"/>
            </a:lnSpc>
            <a:defRPr sz="1000"/>
          </a:pPr>
          <a:endParaRPr lang="ja-JP" altLang="is-IS" sz="1050" b="0" i="0" u="none" strike="noStrike" baseline="0">
            <a:solidFill>
              <a:srgbClr val="000000"/>
            </a:solidFill>
            <a:latin typeface="HG丸ｺﾞｼｯｸM-PRO"/>
            <a:ea typeface="HG丸ｺﾞｼｯｸM-PRO"/>
            <a:cs typeface="+mn-cs"/>
          </a:endParaRPr>
        </a:p>
      </xdr:txBody>
    </xdr:sp>
    <xdr:clientData/>
  </xdr:twoCellAnchor>
  <xdr:twoCellAnchor>
    <xdr:from>
      <xdr:col>2</xdr:col>
      <xdr:colOff>108663</xdr:colOff>
      <xdr:row>28</xdr:row>
      <xdr:rowOff>108149</xdr:rowOff>
    </xdr:from>
    <xdr:to>
      <xdr:col>11</xdr:col>
      <xdr:colOff>108980</xdr:colOff>
      <xdr:row>37</xdr:row>
      <xdr:rowOff>50142</xdr:rowOff>
    </xdr:to>
    <xdr:sp macro="" textlink="">
      <xdr:nvSpPr>
        <xdr:cNvPr id="20" name="Rectangle 13"/>
        <xdr:cNvSpPr>
          <a:spLocks noChangeArrowheads="1"/>
        </xdr:cNvSpPr>
      </xdr:nvSpPr>
      <xdr:spPr bwMode="auto">
        <a:xfrm>
          <a:off x="519695" y="7160235"/>
          <a:ext cx="1871699" cy="2370109"/>
        </a:xfrm>
        <a:prstGeom prst="rect">
          <a:avLst/>
        </a:prstGeom>
        <a:solidFill>
          <a:schemeClr val="accent5">
            <a:lumMod val="20000"/>
            <a:lumOff val="80000"/>
          </a:schemeClr>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rgbClr val="000000"/>
              </a:solidFill>
              <a:latin typeface="HG丸ｺﾞｼｯｸM-PRO"/>
              <a:ea typeface="HG丸ｺﾞｼｯｸM-PRO"/>
              <a:cs typeface="+mn-cs"/>
            </a:rPr>
            <a:t>様式－１</a:t>
          </a:r>
          <a:endParaRPr lang="ja-JP" altLang="is-IS" sz="1050" b="0" i="0" u="none" strike="noStrike" baseline="0">
            <a:solidFill>
              <a:srgbClr val="000000"/>
            </a:solidFill>
            <a:latin typeface="HG丸ｺﾞｼｯｸM-PRO"/>
            <a:ea typeface="HG丸ｺﾞｼｯｸM-PRO"/>
            <a:cs typeface="+mn-cs"/>
          </a:endParaRPr>
        </a:p>
        <a:p>
          <a:pPr marL="0" indent="0" algn="r" rtl="0">
            <a:lnSpc>
              <a:spcPts val="1100"/>
            </a:lnSpc>
            <a:defRPr sz="1000"/>
          </a:pPr>
          <a:endParaRPr lang="ja-JP" altLang="is-IS" sz="1050" b="0" i="0" u="none" strike="noStrike" baseline="0">
            <a:solidFill>
              <a:srgbClr val="000000"/>
            </a:solidFill>
            <a:latin typeface="HG丸ｺﾞｼｯｸM-PRO"/>
            <a:ea typeface="HG丸ｺﾞｼｯｸM-PRO"/>
            <a:cs typeface="+mn-cs"/>
          </a:endParaRPr>
        </a:p>
      </xdr:txBody>
    </xdr:sp>
    <xdr:clientData/>
  </xdr:twoCellAnchor>
  <xdr:twoCellAnchor>
    <xdr:from>
      <xdr:col>1</xdr:col>
      <xdr:colOff>145573</xdr:colOff>
      <xdr:row>29</xdr:row>
      <xdr:rowOff>38420</xdr:rowOff>
    </xdr:from>
    <xdr:to>
      <xdr:col>10</xdr:col>
      <xdr:colOff>124613</xdr:colOff>
      <xdr:row>37</xdr:row>
      <xdr:rowOff>244487</xdr:rowOff>
    </xdr:to>
    <xdr:sp macro="" textlink="">
      <xdr:nvSpPr>
        <xdr:cNvPr id="24" name="Rectangle 14"/>
        <xdr:cNvSpPr>
          <a:spLocks noChangeArrowheads="1"/>
        </xdr:cNvSpPr>
      </xdr:nvSpPr>
      <xdr:spPr bwMode="auto">
        <a:xfrm>
          <a:off x="362519" y="7367067"/>
          <a:ext cx="1850422" cy="2357596"/>
        </a:xfrm>
        <a:prstGeom prst="rect">
          <a:avLst/>
        </a:prstGeom>
        <a:solidFill>
          <a:schemeClr val="accent5">
            <a:lumMod val="50000"/>
          </a:schemeClr>
        </a:solidFill>
        <a:ln w="3175" algn="ctr">
          <a:solidFill>
            <a:srgbClr val="000000"/>
          </a:solidFill>
          <a:miter lim="800000"/>
          <a:headEnd/>
          <a:tailEnd/>
        </a:ln>
        <a:effectLst/>
      </xdr:spPr>
      <xdr:txBody>
        <a:bodyPr vertOverflow="clip" wrap="square" lIns="74295" tIns="8890" rIns="74295" bIns="8890" anchor="t" upright="1"/>
        <a:lstStyle/>
        <a:p>
          <a:pPr marL="0" marR="0" indent="0" algn="r"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chemeClr val="bg1"/>
              </a:solidFill>
              <a:latin typeface="HG丸ｺﾞｼｯｸM-PRO"/>
              <a:ea typeface="HG丸ｺﾞｼｯｸM-PRO"/>
              <a:cs typeface="+mn-cs"/>
            </a:rPr>
            <a:t>合併等申告書</a:t>
          </a:r>
          <a:endParaRPr lang="ja-JP" altLang="ja-JP" sz="1050" b="0" i="0" u="none" strike="noStrike" baseline="0">
            <a:solidFill>
              <a:schemeClr val="bg1"/>
            </a:solidFill>
            <a:latin typeface="HG丸ｺﾞｼｯｸM-PRO"/>
            <a:ea typeface="HG丸ｺﾞｼｯｸM-PRO"/>
            <a:cs typeface="+mn-cs"/>
          </a:endParaRPr>
        </a:p>
      </xdr:txBody>
    </xdr:sp>
    <xdr:clientData/>
  </xdr:twoCellAnchor>
  <xdr:twoCellAnchor>
    <xdr:from>
      <xdr:col>15</xdr:col>
      <xdr:colOff>109244</xdr:colOff>
      <xdr:row>30</xdr:row>
      <xdr:rowOff>217716</xdr:rowOff>
    </xdr:from>
    <xdr:to>
      <xdr:col>19</xdr:col>
      <xdr:colOff>128860</xdr:colOff>
      <xdr:row>33</xdr:row>
      <xdr:rowOff>244928</xdr:rowOff>
    </xdr:to>
    <xdr:sp macro="" textlink="">
      <xdr:nvSpPr>
        <xdr:cNvPr id="43" name="加算記号 42"/>
        <xdr:cNvSpPr/>
      </xdr:nvSpPr>
      <xdr:spPr>
        <a:xfrm>
          <a:off x="3198482" y="7322245"/>
          <a:ext cx="834035" cy="834036"/>
        </a:xfrm>
        <a:prstGeom prst="mathPlus">
          <a:avLst>
            <a:gd name="adj1" fmla="val 12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14791</xdr:colOff>
      <xdr:row>28</xdr:row>
      <xdr:rowOff>44825</xdr:rowOff>
    </xdr:from>
    <xdr:to>
      <xdr:col>30</xdr:col>
      <xdr:colOff>71137</xdr:colOff>
      <xdr:row>36</xdr:row>
      <xdr:rowOff>263404</xdr:rowOff>
    </xdr:to>
    <xdr:sp macro="" textlink="">
      <xdr:nvSpPr>
        <xdr:cNvPr id="49" name="Rectangle 13"/>
        <xdr:cNvSpPr>
          <a:spLocks noChangeArrowheads="1"/>
        </xdr:cNvSpPr>
      </xdr:nvSpPr>
      <xdr:spPr bwMode="auto">
        <a:xfrm>
          <a:off x="4326520" y="7111184"/>
          <a:ext cx="1878003" cy="2361704"/>
        </a:xfrm>
        <a:prstGeom prst="rect">
          <a:avLst/>
        </a:prstGeom>
        <a:solidFill>
          <a:schemeClr val="accent5">
            <a:lumMod val="20000"/>
            <a:lumOff val="80000"/>
          </a:schemeClr>
        </a:solidFill>
        <a:ln w="3175" algn="ctr">
          <a:solidFill>
            <a:srgbClr val="000000"/>
          </a:solidFill>
          <a:miter lim="800000"/>
          <a:headEnd/>
          <a:tailEnd/>
        </a:ln>
        <a:effectLst/>
      </xdr:spPr>
      <xdr:txBody>
        <a:bodyPr vertOverflow="clip" wrap="square" lIns="74295" tIns="8890" rIns="74295" bIns="8890" anchor="ctr" upright="1"/>
        <a:lstStyle/>
        <a:p>
          <a:pPr marL="0" marR="0" indent="0" algn="l" defTabSz="914400" rtl="0" eaLnBrk="1" fontAlgn="auto" latinLnBrk="0" hangingPunct="1">
            <a:lnSpc>
              <a:spcPct val="100000"/>
            </a:lnSpc>
            <a:spcBef>
              <a:spcPts val="0"/>
            </a:spcBef>
            <a:spcAft>
              <a:spcPts val="600"/>
            </a:spcAft>
            <a:buClrTx/>
            <a:buSzTx/>
            <a:buFontTx/>
            <a:buNone/>
            <a:tabLst/>
            <a:defRPr sz="1000"/>
          </a:pPr>
          <a:r>
            <a:rPr lang="en-US" altLang="ja-JP" sz="800" b="0" i="0" baseline="0">
              <a:effectLst/>
              <a:latin typeface="+mn-lt"/>
              <a:ea typeface="+mn-ea"/>
              <a:cs typeface="+mn-cs"/>
            </a:rPr>
            <a:t>(</a:t>
          </a:r>
          <a:r>
            <a:rPr lang="ja-JP" altLang="ja-JP" sz="800" b="0" i="0" baseline="0">
              <a:effectLst/>
              <a:latin typeface="+mn-lt"/>
              <a:ea typeface="+mn-ea"/>
              <a:cs typeface="+mn-cs"/>
            </a:rPr>
            <a:t>簡易型</a:t>
          </a:r>
          <a:r>
            <a:rPr lang="en-US" altLang="ja-JP" sz="8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600"/>
            </a:spcAft>
            <a:buClrTx/>
            <a:buSzTx/>
            <a:buFontTx/>
            <a:buNone/>
            <a:tabLst/>
            <a:defRPr sz="1000"/>
          </a:pPr>
          <a:r>
            <a:rPr lang="ja-JP" altLang="en-US" sz="800" b="0" i="0" u="none" strike="noStrike" baseline="0">
              <a:solidFill>
                <a:srgbClr val="000000"/>
              </a:solidFill>
              <a:latin typeface="HG丸ｺﾞｼｯｸM-PRO"/>
              <a:ea typeface="HG丸ｺﾞｼｯｸM-PRO"/>
              <a:cs typeface="Times New Roman"/>
            </a:rPr>
            <a:t>・発注者入力シート</a:t>
          </a:r>
          <a:r>
            <a:rPr lang="en-US" altLang="ja-JP" sz="800" b="0" i="0" u="none" strike="noStrike" baseline="0">
              <a:solidFill>
                <a:srgbClr val="000000"/>
              </a:solidFill>
              <a:latin typeface="HG丸ｺﾞｼｯｸM-PRO"/>
              <a:ea typeface="HG丸ｺﾞｼｯｸM-PRO"/>
              <a:cs typeface="Times New Roman"/>
            </a:rPr>
            <a:t>(◆◇)</a:t>
          </a:r>
          <a:endParaRPr lang="ja-JP" altLang="ja-JP" sz="800" b="0" i="0" u="none" strike="noStrike" baseline="0">
            <a:solidFill>
              <a:srgbClr val="000000"/>
            </a:solidFill>
            <a:latin typeface="HG丸ｺﾞｼｯｸM-PRO"/>
            <a:ea typeface="HG丸ｺﾞｼｯｸM-PRO"/>
            <a:cs typeface="Times New Roman"/>
          </a:endParaRPr>
        </a:p>
        <a:p>
          <a:pPr marL="0" indent="0" algn="l" rtl="0">
            <a:lnSpc>
              <a:spcPct val="100000"/>
            </a:lnSpc>
            <a:spcBef>
              <a:spcPts val="0"/>
            </a:spcBef>
            <a:spcAft>
              <a:spcPts val="600"/>
            </a:spcAft>
            <a:defRPr sz="1000"/>
          </a:pPr>
          <a:r>
            <a:rPr lang="ja-JP" altLang="en-US" sz="800" b="0" i="0" u="none" strike="noStrike" baseline="0">
              <a:solidFill>
                <a:srgbClr val="000000"/>
              </a:solidFill>
              <a:latin typeface="HG丸ｺﾞｼｯｸM-PRO"/>
              <a:ea typeface="HG丸ｺﾞｼｯｸM-PRO"/>
              <a:cs typeface="Times New Roman"/>
            </a:rPr>
            <a:t>・様式１－１</a:t>
          </a:r>
          <a:r>
            <a:rPr lang="en-US" altLang="ja-JP" sz="800" b="0" i="0" u="none" strike="noStrike" baseline="0">
              <a:solidFill>
                <a:srgbClr val="000000"/>
              </a:solidFill>
              <a:latin typeface="HG丸ｺﾞｼｯｸM-PRO"/>
              <a:ea typeface="HG丸ｺﾞｼｯｸM-PRO"/>
              <a:cs typeface="Times New Roman"/>
            </a:rPr>
            <a:t>(</a:t>
          </a:r>
          <a:r>
            <a:rPr lang="ja-JP" altLang="en-US" sz="800" b="0" i="0" u="none" strike="noStrike" baseline="0">
              <a:solidFill>
                <a:srgbClr val="000000"/>
              </a:solidFill>
              <a:latin typeface="HG丸ｺﾞｼｯｸM-PRO"/>
              <a:ea typeface="HG丸ｺﾞｼｯｸM-PRO"/>
              <a:cs typeface="Times New Roman"/>
            </a:rPr>
            <a:t>◆</a:t>
          </a:r>
          <a:r>
            <a:rPr lang="en-US" altLang="ja-JP" sz="800" b="0" i="0" u="none" strike="noStrike" baseline="0">
              <a:solidFill>
                <a:srgbClr val="000000"/>
              </a:solidFill>
              <a:latin typeface="HG丸ｺﾞｼｯｸM-PRO"/>
              <a:ea typeface="HG丸ｺﾞｼｯｸM-PRO"/>
              <a:cs typeface="Times New Roman"/>
            </a:rPr>
            <a:t>)</a:t>
          </a:r>
        </a:p>
        <a:p>
          <a:pPr marL="0" marR="0" indent="0" algn="l" defTabSz="914400" rtl="0" eaLnBrk="1" fontAlgn="auto" latinLnBrk="0" hangingPunct="1">
            <a:lnSpc>
              <a:spcPct val="100000"/>
            </a:lnSpc>
            <a:spcBef>
              <a:spcPts val="0"/>
            </a:spcBef>
            <a:spcAft>
              <a:spcPts val="600"/>
            </a:spcAft>
            <a:buClrTx/>
            <a:buSzTx/>
            <a:buFontTx/>
            <a:buNone/>
            <a:tabLst/>
            <a:defRPr sz="1000"/>
          </a:pPr>
          <a:r>
            <a:rPr lang="ja-JP" altLang="en-US" sz="800" b="0" i="0" u="none" strike="noStrike" baseline="0">
              <a:solidFill>
                <a:srgbClr val="000000"/>
              </a:solidFill>
              <a:latin typeface="HG丸ｺﾞｼｯｸM-PRO"/>
              <a:ea typeface="HG丸ｺﾞｼｯｸM-PRO"/>
              <a:cs typeface="Times New Roman"/>
            </a:rPr>
            <a:t>・</a:t>
          </a:r>
          <a:r>
            <a:rPr lang="ja-JP" altLang="ja-JP" sz="800" b="0" i="0" u="none" strike="noStrike" baseline="0">
              <a:solidFill>
                <a:srgbClr val="000000"/>
              </a:solidFill>
              <a:latin typeface="HG丸ｺﾞｼｯｸM-PRO"/>
              <a:ea typeface="HG丸ｺﾞｼｯｸM-PRO"/>
              <a:cs typeface="Times New Roman"/>
            </a:rPr>
            <a:t>様式１－</a:t>
          </a:r>
          <a:r>
            <a:rPr lang="ja-JP" altLang="en-US" sz="800" b="0" i="0" u="none" strike="noStrike" baseline="0">
              <a:solidFill>
                <a:srgbClr val="000000"/>
              </a:solidFill>
              <a:latin typeface="HG丸ｺﾞｼｯｸM-PRO"/>
              <a:ea typeface="HG丸ｺﾞｼｯｸM-PRO"/>
              <a:cs typeface="Times New Roman"/>
            </a:rPr>
            <a:t>２～５</a:t>
          </a:r>
          <a:r>
            <a:rPr lang="en-US" altLang="ja-JP" sz="800" b="0" i="0" u="none" strike="noStrike" baseline="0">
              <a:solidFill>
                <a:srgbClr val="000000"/>
              </a:solidFill>
              <a:latin typeface="HG丸ｺﾞｼｯｸM-PRO"/>
              <a:ea typeface="HG丸ｺﾞｼｯｸM-PRO"/>
              <a:cs typeface="Times New Roman"/>
            </a:rPr>
            <a:t>(</a:t>
          </a:r>
          <a:r>
            <a:rPr lang="ja-JP" altLang="en-US" sz="800" b="0" i="0" u="none" strike="noStrike" baseline="0">
              <a:solidFill>
                <a:srgbClr val="000000"/>
              </a:solidFill>
              <a:latin typeface="HG丸ｺﾞｼｯｸM-PRO"/>
              <a:ea typeface="HG丸ｺﾞｼｯｸM-PRO"/>
              <a:cs typeface="Times New Roman"/>
            </a:rPr>
            <a:t>◆</a:t>
          </a:r>
          <a:r>
            <a:rPr lang="en-US" altLang="ja-JP" sz="800" b="0" i="0" u="none" strike="noStrike" baseline="0">
              <a:solidFill>
                <a:srgbClr val="000000"/>
              </a:solidFill>
              <a:latin typeface="HG丸ｺﾞｼｯｸM-PRO"/>
              <a:ea typeface="HG丸ｺﾞｼｯｸM-PRO"/>
              <a:cs typeface="Times New Roman"/>
            </a:rPr>
            <a:t>)</a:t>
          </a:r>
        </a:p>
        <a:p>
          <a:pPr marL="0" marR="0" indent="0" algn="l" defTabSz="914400" rtl="0" eaLnBrk="1" fontAlgn="auto" latinLnBrk="0" hangingPunct="1">
            <a:lnSpc>
              <a:spcPct val="100000"/>
            </a:lnSpc>
            <a:spcBef>
              <a:spcPts val="0"/>
            </a:spcBef>
            <a:spcAft>
              <a:spcPts val="600"/>
            </a:spcAft>
            <a:buClrTx/>
            <a:buSzTx/>
            <a:buFontTx/>
            <a:buNone/>
            <a:tabLst/>
            <a:defRPr sz="1000"/>
          </a:pPr>
          <a:endParaRPr lang="en-US" altLang="ja-JP" sz="800" b="0" i="0" u="none" strike="noStrike" baseline="0">
            <a:solidFill>
              <a:srgbClr val="000000"/>
            </a:solidFill>
            <a:latin typeface="HG丸ｺﾞｼｯｸM-PRO"/>
            <a:ea typeface="HG丸ｺﾞｼｯｸM-PRO"/>
            <a:cs typeface="Times New Roman"/>
          </a:endParaRPr>
        </a:p>
        <a:p>
          <a:pPr marL="0" marR="0" indent="0" algn="l" defTabSz="914400" rtl="0" eaLnBrk="1" fontAlgn="auto" latinLnBrk="0" hangingPunct="1">
            <a:lnSpc>
              <a:spcPct val="100000"/>
            </a:lnSpc>
            <a:spcBef>
              <a:spcPts val="0"/>
            </a:spcBef>
            <a:spcAft>
              <a:spcPts val="600"/>
            </a:spcAft>
            <a:buClrTx/>
            <a:buSzTx/>
            <a:buFontTx/>
            <a:buNone/>
            <a:tabLst/>
            <a:defRPr sz="1000"/>
          </a:pPr>
          <a:r>
            <a:rPr lang="en-US" altLang="ja-JP" sz="800" b="0" i="0" baseline="0">
              <a:effectLst/>
              <a:latin typeface="+mn-lt"/>
              <a:ea typeface="+mn-ea"/>
              <a:cs typeface="+mn-cs"/>
            </a:rPr>
            <a:t>(</a:t>
          </a:r>
          <a:r>
            <a:rPr lang="ja-JP" altLang="ja-JP" sz="800" b="0" i="0" baseline="0">
              <a:effectLst/>
              <a:latin typeface="+mn-lt"/>
              <a:ea typeface="+mn-ea"/>
              <a:cs typeface="+mn-cs"/>
            </a:rPr>
            <a:t>技術提案型</a:t>
          </a:r>
          <a:r>
            <a:rPr lang="en-US" altLang="ja-JP" sz="800" b="0" i="0" baseline="0">
              <a:effectLst/>
              <a:latin typeface="+mn-lt"/>
              <a:ea typeface="+mn-ea"/>
              <a:cs typeface="+mn-cs"/>
            </a:rPr>
            <a:t>)</a:t>
          </a:r>
          <a:endParaRPr lang="ja-JP" altLang="ja-JP" sz="800">
            <a:effectLst/>
          </a:endParaRPr>
        </a:p>
        <a:p>
          <a:pPr marL="0" marR="0" indent="0" algn="l" defTabSz="914400" rtl="0" eaLnBrk="1" fontAlgn="auto" latinLnBrk="0" hangingPunct="1">
            <a:lnSpc>
              <a:spcPct val="100000"/>
            </a:lnSpc>
            <a:spcBef>
              <a:spcPts val="0"/>
            </a:spcBef>
            <a:spcAft>
              <a:spcPts val="600"/>
            </a:spcAft>
            <a:buClrTx/>
            <a:buSzTx/>
            <a:buFontTx/>
            <a:buNone/>
            <a:tabLst/>
            <a:defRPr sz="1000"/>
          </a:pPr>
          <a:r>
            <a:rPr lang="ja-JP" altLang="ja-JP" sz="800" b="0" i="0" u="none" strike="noStrike" baseline="0">
              <a:solidFill>
                <a:srgbClr val="000000"/>
              </a:solidFill>
              <a:latin typeface="HG丸ｺﾞｼｯｸM-PRO"/>
              <a:ea typeface="HG丸ｺﾞｼｯｸM-PRO"/>
              <a:cs typeface="Times New Roman"/>
            </a:rPr>
            <a:t>・発注者入力シート</a:t>
          </a:r>
          <a:r>
            <a:rPr lang="en-US" altLang="ja-JP" sz="800" b="0" i="0" u="none" strike="noStrike" baseline="0">
              <a:solidFill>
                <a:srgbClr val="000000"/>
              </a:solidFill>
              <a:latin typeface="HG丸ｺﾞｼｯｸM-PRO"/>
              <a:ea typeface="HG丸ｺﾞｼｯｸM-PRO"/>
              <a:cs typeface="Times New Roman"/>
            </a:rPr>
            <a:t>(◆◇)</a:t>
          </a:r>
          <a:endParaRPr lang="ja-JP" altLang="ja-JP" sz="800" b="0" i="0" u="none" strike="noStrike" baseline="0">
            <a:solidFill>
              <a:srgbClr val="000000"/>
            </a:solidFill>
            <a:latin typeface="HG丸ｺﾞｼｯｸM-PRO"/>
            <a:ea typeface="HG丸ｺﾞｼｯｸM-PRO"/>
            <a:cs typeface="Times New Roman"/>
          </a:endParaRPr>
        </a:p>
        <a:p>
          <a:pPr marL="0" marR="0" indent="0" algn="l" defTabSz="914400" rtl="0" eaLnBrk="1" fontAlgn="auto" latinLnBrk="0" hangingPunct="1">
            <a:lnSpc>
              <a:spcPct val="100000"/>
            </a:lnSpc>
            <a:spcBef>
              <a:spcPts val="0"/>
            </a:spcBef>
            <a:spcAft>
              <a:spcPts val="600"/>
            </a:spcAft>
            <a:buClrTx/>
            <a:buSzTx/>
            <a:buFontTx/>
            <a:buNone/>
            <a:tabLst/>
            <a:defRPr sz="1000"/>
          </a:pPr>
          <a:r>
            <a:rPr lang="ja-JP" altLang="en-US" sz="800" b="0" i="0" u="none" strike="noStrike" baseline="0">
              <a:solidFill>
                <a:srgbClr val="000000"/>
              </a:solidFill>
              <a:latin typeface="HG丸ｺﾞｼｯｸM-PRO"/>
              <a:ea typeface="HG丸ｺﾞｼｯｸM-PRO"/>
              <a:cs typeface="Times New Roman"/>
            </a:rPr>
            <a:t>・</a:t>
          </a:r>
          <a:r>
            <a:rPr lang="ja-JP" altLang="ja-JP" sz="800" b="0" i="0" u="none" strike="noStrike" baseline="0">
              <a:solidFill>
                <a:srgbClr val="000000"/>
              </a:solidFill>
              <a:latin typeface="HG丸ｺﾞｼｯｸM-PRO"/>
              <a:ea typeface="HG丸ｺﾞｼｯｸM-PRO"/>
              <a:cs typeface="Times New Roman"/>
            </a:rPr>
            <a:t>様式１</a:t>
          </a:r>
          <a:r>
            <a:rPr lang="ja-JP" altLang="en-US" sz="800" b="0" i="0" u="none" strike="noStrike" baseline="0">
              <a:solidFill>
                <a:srgbClr val="000000"/>
              </a:solidFill>
              <a:latin typeface="HG丸ｺﾞｼｯｸM-PRO"/>
              <a:ea typeface="HG丸ｺﾞｼｯｸM-PRO"/>
              <a:cs typeface="Times New Roman"/>
            </a:rPr>
            <a:t>８</a:t>
          </a:r>
          <a:r>
            <a:rPr lang="ja-JP" altLang="ja-JP" sz="800" b="0" i="0" u="none" strike="noStrike" baseline="0">
              <a:solidFill>
                <a:srgbClr val="000000"/>
              </a:solidFill>
              <a:latin typeface="HG丸ｺﾞｼｯｸM-PRO"/>
              <a:ea typeface="HG丸ｺﾞｼｯｸM-PRO"/>
              <a:cs typeface="Times New Roman"/>
            </a:rPr>
            <a:t>－１</a:t>
          </a:r>
          <a:r>
            <a:rPr lang="en-US" altLang="ja-JP" sz="800" b="0" i="0" u="none" strike="noStrike" baseline="0">
              <a:solidFill>
                <a:srgbClr val="000000"/>
              </a:solidFill>
              <a:latin typeface="HG丸ｺﾞｼｯｸM-PRO"/>
              <a:ea typeface="HG丸ｺﾞｼｯｸM-PRO"/>
              <a:cs typeface="Times New Roman"/>
            </a:rPr>
            <a:t>(</a:t>
          </a:r>
          <a:r>
            <a:rPr lang="ja-JP" altLang="en-US" sz="800" b="0" i="0" u="none" strike="noStrike" baseline="0">
              <a:solidFill>
                <a:srgbClr val="000000"/>
              </a:solidFill>
              <a:latin typeface="HG丸ｺﾞｼｯｸM-PRO"/>
              <a:ea typeface="HG丸ｺﾞｼｯｸM-PRO"/>
              <a:cs typeface="Times New Roman"/>
            </a:rPr>
            <a:t>◇</a:t>
          </a:r>
          <a:r>
            <a:rPr lang="en-US" altLang="ja-JP" sz="800" b="0" i="0" u="none" strike="noStrike" baseline="0">
              <a:solidFill>
                <a:srgbClr val="000000"/>
              </a:solidFill>
              <a:latin typeface="HG丸ｺﾞｼｯｸM-PRO"/>
              <a:ea typeface="HG丸ｺﾞｼｯｸM-PRO"/>
              <a:cs typeface="Times New Roman"/>
            </a:rPr>
            <a:t>)</a:t>
          </a:r>
        </a:p>
        <a:p>
          <a:pPr marL="0" marR="0" indent="0" algn="l" defTabSz="914400" rtl="0" eaLnBrk="1" fontAlgn="auto" latinLnBrk="0" hangingPunct="1">
            <a:lnSpc>
              <a:spcPct val="100000"/>
            </a:lnSpc>
            <a:spcBef>
              <a:spcPts val="0"/>
            </a:spcBef>
            <a:spcAft>
              <a:spcPts val="600"/>
            </a:spcAft>
            <a:buClrTx/>
            <a:buSzTx/>
            <a:buFontTx/>
            <a:buNone/>
            <a:tabLst/>
            <a:defRPr sz="1000"/>
          </a:pPr>
          <a:r>
            <a:rPr lang="ja-JP" altLang="ja-JP" sz="800" b="0" i="0" u="none" strike="noStrike" baseline="0">
              <a:solidFill>
                <a:srgbClr val="000000"/>
              </a:solidFill>
              <a:latin typeface="HG丸ｺﾞｼｯｸM-PRO"/>
              <a:ea typeface="HG丸ｺﾞｼｯｸM-PRO"/>
              <a:cs typeface="Times New Roman"/>
            </a:rPr>
            <a:t>・様式１</a:t>
          </a:r>
          <a:r>
            <a:rPr lang="ja-JP" altLang="en-US" sz="800" b="0" i="0" u="none" strike="noStrike" baseline="0">
              <a:solidFill>
                <a:srgbClr val="000000"/>
              </a:solidFill>
              <a:latin typeface="HG丸ｺﾞｼｯｸM-PRO"/>
              <a:ea typeface="HG丸ｺﾞｼｯｸM-PRO"/>
              <a:cs typeface="Times New Roman"/>
            </a:rPr>
            <a:t>８</a:t>
          </a:r>
          <a:r>
            <a:rPr lang="ja-JP" altLang="ja-JP" sz="800" b="0" i="0" u="none" strike="noStrike" baseline="0">
              <a:solidFill>
                <a:srgbClr val="000000"/>
              </a:solidFill>
              <a:latin typeface="HG丸ｺﾞｼｯｸM-PRO"/>
              <a:ea typeface="HG丸ｺﾞｼｯｸM-PRO"/>
              <a:cs typeface="Times New Roman"/>
            </a:rPr>
            <a:t>－</a:t>
          </a:r>
          <a:r>
            <a:rPr lang="ja-JP" altLang="en-US" sz="800" b="0" i="0" u="none" strike="noStrike" baseline="0">
              <a:solidFill>
                <a:srgbClr val="000000"/>
              </a:solidFill>
              <a:latin typeface="HG丸ｺﾞｼｯｸM-PRO"/>
              <a:ea typeface="HG丸ｺﾞｼｯｸM-PRO"/>
              <a:cs typeface="Times New Roman"/>
            </a:rPr>
            <a:t>２</a:t>
          </a:r>
          <a:r>
            <a:rPr lang="en-US" altLang="ja-JP" sz="800" b="0" i="0" u="none" strike="noStrike" baseline="0">
              <a:solidFill>
                <a:srgbClr val="000000"/>
              </a:solidFill>
              <a:latin typeface="HG丸ｺﾞｼｯｸM-PRO"/>
              <a:ea typeface="HG丸ｺﾞｼｯｸM-PRO"/>
              <a:cs typeface="Times New Roman"/>
            </a:rPr>
            <a:t>(</a:t>
          </a:r>
          <a:r>
            <a:rPr lang="ja-JP" altLang="ja-JP" sz="800" b="0" i="0" u="none" strike="noStrike" baseline="0">
              <a:solidFill>
                <a:srgbClr val="000000"/>
              </a:solidFill>
              <a:latin typeface="HG丸ｺﾞｼｯｸM-PRO"/>
              <a:ea typeface="HG丸ｺﾞｼｯｸM-PRO"/>
              <a:cs typeface="Times New Roman"/>
            </a:rPr>
            <a:t>◇</a:t>
          </a:r>
          <a:r>
            <a:rPr lang="en-US" altLang="ja-JP" sz="800" b="0" i="0" u="none" strike="noStrike" baseline="0">
              <a:solidFill>
                <a:srgbClr val="000000"/>
              </a:solidFill>
              <a:latin typeface="HG丸ｺﾞｼｯｸM-PRO"/>
              <a:ea typeface="HG丸ｺﾞｼｯｸM-PRO"/>
              <a:cs typeface="Times New Roman"/>
            </a:rPr>
            <a:t>)</a:t>
          </a:r>
        </a:p>
      </xdr:txBody>
    </xdr:sp>
    <xdr:clientData/>
  </xdr:twoCellAnchor>
  <xdr:twoCellAnchor>
    <xdr:from>
      <xdr:col>1</xdr:col>
      <xdr:colOff>20104</xdr:colOff>
      <xdr:row>29</xdr:row>
      <xdr:rowOff>266540</xdr:rowOff>
    </xdr:from>
    <xdr:to>
      <xdr:col>10</xdr:col>
      <xdr:colOff>6316</xdr:colOff>
      <xdr:row>38</xdr:row>
      <xdr:rowOff>196035</xdr:rowOff>
    </xdr:to>
    <xdr:sp macro="" textlink="">
      <xdr:nvSpPr>
        <xdr:cNvPr id="10" name="Rectangle 14"/>
        <xdr:cNvSpPr>
          <a:spLocks noChangeArrowheads="1"/>
        </xdr:cNvSpPr>
      </xdr:nvSpPr>
      <xdr:spPr bwMode="auto">
        <a:xfrm>
          <a:off x="221810" y="7595187"/>
          <a:ext cx="1850422" cy="2357596"/>
        </a:xfrm>
        <a:prstGeom prst="rect">
          <a:avLst/>
        </a:prstGeom>
        <a:solidFill>
          <a:schemeClr val="accent5">
            <a:lumMod val="50000"/>
          </a:schemeClr>
        </a:solidFill>
        <a:ln w="3175" algn="ctr">
          <a:solidFill>
            <a:srgbClr val="000000"/>
          </a:solidFill>
          <a:miter lim="800000"/>
          <a:headEnd/>
          <a:tailEnd/>
        </a:ln>
        <a:effectLst/>
      </xdr:spPr>
      <xdr:txBody>
        <a:bodyPr vertOverflow="clip" wrap="square" lIns="74295" tIns="8890" rIns="74295" bIns="8890" anchor="t" upright="1"/>
        <a:lstStyle/>
        <a:p>
          <a:pPr algn="r" rtl="0">
            <a:lnSpc>
              <a:spcPts val="2500"/>
            </a:lnSpc>
            <a:defRPr sz="1000"/>
          </a:pPr>
          <a:endParaRPr lang="ja-JP" altLang="en-US" sz="2800" b="0" i="0" u="none" strike="noStrike" baseline="0">
            <a:solidFill>
              <a:schemeClr val="bg1"/>
            </a:solidFill>
            <a:latin typeface="Times New Roman"/>
            <a:cs typeface="Times New Roman"/>
          </a:endParaRPr>
        </a:p>
        <a:p>
          <a:pPr algn="ctr" rtl="0">
            <a:lnSpc>
              <a:spcPts val="2800"/>
            </a:lnSpc>
            <a:defRPr sz="1000"/>
          </a:pPr>
          <a:r>
            <a:rPr lang="ja-JP" altLang="en-US" sz="1600" b="0" i="0" u="none" strike="noStrike" baseline="0">
              <a:solidFill>
                <a:schemeClr val="bg1"/>
              </a:solidFill>
              <a:latin typeface="HG丸ｺﾞｼｯｸM-PRO"/>
              <a:ea typeface="HG丸ｺﾞｼｯｸM-PRO"/>
              <a:cs typeface="Times New Roman"/>
            </a:rPr>
            <a:t>技術資料表紙</a:t>
          </a:r>
          <a:endParaRPr lang="en-US" altLang="ja-JP" sz="1600" b="0" i="0" u="none" strike="noStrike" baseline="0">
            <a:solidFill>
              <a:schemeClr val="bg1"/>
            </a:solidFill>
            <a:latin typeface="HG丸ｺﾞｼｯｸM-PRO"/>
            <a:ea typeface="HG丸ｺﾞｼｯｸM-PRO"/>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41</xdr:col>
      <xdr:colOff>0</xdr:colOff>
      <xdr:row>42</xdr:row>
      <xdr:rowOff>0</xdr:rowOff>
    </xdr:from>
    <xdr:to>
      <xdr:col>58</xdr:col>
      <xdr:colOff>89216</xdr:colOff>
      <xdr:row>44</xdr:row>
      <xdr:rowOff>142031</xdr:rowOff>
    </xdr:to>
    <xdr:sp macro="" textlink="">
      <xdr:nvSpPr>
        <xdr:cNvPr id="7" name="四角形吹き出し 6"/>
        <xdr:cNvSpPr/>
      </xdr:nvSpPr>
      <xdr:spPr>
        <a:xfrm>
          <a:off x="7130143" y="11171464"/>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8" name="テキスト ボックス 7"/>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16BA2C4-CFAC-449B-BDFC-B301B51CD82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9" name="テキスト ボックス 8">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5" name="テキスト ボックス 4"/>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A8289A7E-7739-4C7E-92FF-F124AEFC0EB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39</xdr:row>
      <xdr:rowOff>0</xdr:rowOff>
    </xdr:from>
    <xdr:ext cx="1354473" cy="480391"/>
    <xdr:sp macro="" textlink="$A$40">
      <xdr:nvSpPr>
        <xdr:cNvPr id="6" name="テキスト ボックス 5"/>
        <xdr:cNvSpPr txBox="1"/>
      </xdr:nvSpPr>
      <xdr:spPr>
        <a:xfrm>
          <a:off x="653143" y="10355036"/>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E8CDB93A-2EE5-4CB4-BBA6-93428A94E23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72885"/>
    <xdr:sp macro="" textlink="$A$79">
      <xdr:nvSpPr>
        <xdr:cNvPr id="10" name="テキスト ボックス 9"/>
        <xdr:cNvSpPr txBox="1"/>
      </xdr:nvSpPr>
      <xdr:spPr>
        <a:xfrm>
          <a:off x="653143" y="2071007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6AE1F249-DF67-40AF-BB75-20DB8CE5800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2" name="テキスト ボックス 1"/>
        <xdr:cNvSpPr txBox="1"/>
      </xdr:nvSpPr>
      <xdr:spPr>
        <a:xfrm>
          <a:off x="7029450" y="41412"/>
          <a:ext cx="1336996" cy="488016"/>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1944891-6151-4D23-A7BE-935CD152AA5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3" name="テキスト ボックス 2">
          <a:hlinkClick xmlns:r="http://schemas.openxmlformats.org/officeDocument/2006/relationships" r:id="rId1"/>
        </xdr:cNvPr>
        <xdr:cNvSpPr txBox="1"/>
      </xdr:nvSpPr>
      <xdr:spPr>
        <a:xfrm flipH="1">
          <a:off x="8459690" y="41412"/>
          <a:ext cx="898143" cy="496048"/>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3" name="テキスト ボックス 2"/>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F8D8149A-204E-494F-9B01-CFCE72D7947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4" name="テキスト ボックス 3">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33202</xdr:colOff>
      <xdr:row>0</xdr:row>
      <xdr:rowOff>40821</xdr:rowOff>
    </xdr:from>
    <xdr:ext cx="1345790" cy="488016"/>
    <xdr:sp macro="" textlink="$A$1">
      <xdr:nvSpPr>
        <xdr:cNvPr id="5" name="テキスト ボックス 4"/>
        <xdr:cNvSpPr txBox="1"/>
      </xdr:nvSpPr>
      <xdr:spPr>
        <a:xfrm>
          <a:off x="693965" y="4082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46E8E2B-A06B-4DE4-898C-3F03C08DBF4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3" name="テキスト ボックス 2"/>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C49646B-A720-484E-8AF5-2259AE7FC08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66260</xdr:colOff>
      <xdr:row>0</xdr:row>
      <xdr:rowOff>41412</xdr:rowOff>
    </xdr:from>
    <xdr:ext cx="889338" cy="496048"/>
    <xdr:sp macro="" textlink="">
      <xdr:nvSpPr>
        <xdr:cNvPr id="4" name="テキスト ボックス 3">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36996" cy="480391"/>
    <xdr:sp macro="" textlink="$A$1">
      <xdr:nvSpPr>
        <xdr:cNvPr id="5" name="テキスト ボックス 4"/>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D7C8202-CC77-4C10-A388-EF1D01EE34B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3" name="テキスト ボックス 2"/>
        <xdr:cNvSpPr txBox="1"/>
      </xdr:nvSpPr>
      <xdr:spPr>
        <a:xfrm>
          <a:off x="685800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4DBEEFD-D7B0-4E1B-A294-08B8D6A53F53}"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4" name="テキスト ボックス 3">
          <a:hlinkClick xmlns:r="http://schemas.openxmlformats.org/officeDocument/2006/relationships" r:id="rId1"/>
        </xdr:cNvPr>
        <xdr:cNvSpPr txBox="1"/>
      </xdr:nvSpPr>
      <xdr:spPr>
        <a:xfrm flipH="1">
          <a:off x="829586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36996" cy="480391"/>
    <xdr:sp macro="" textlink="$A$1">
      <xdr:nvSpPr>
        <xdr:cNvPr id="5" name="テキスト ボックス 4"/>
        <xdr:cNvSpPr txBox="1"/>
      </xdr:nvSpPr>
      <xdr:spPr>
        <a:xfrm>
          <a:off x="17689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AA94262-8BE2-474D-ACAA-6006A37173D4}"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40</xdr:row>
      <xdr:rowOff>0</xdr:rowOff>
    </xdr:from>
    <xdr:ext cx="1841801" cy="472885"/>
    <xdr:sp macro="" textlink="$A$41">
      <xdr:nvSpPr>
        <xdr:cNvPr id="6" name="テキスト ボックス 5"/>
        <xdr:cNvSpPr txBox="1"/>
      </xdr:nvSpPr>
      <xdr:spPr>
        <a:xfrm>
          <a:off x="653143" y="10491107"/>
          <a:ext cx="1850571"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AF97858-00C9-4FEF-B7C1-2A4BEE58395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79</xdr:row>
      <xdr:rowOff>0</xdr:rowOff>
    </xdr:from>
    <xdr:ext cx="1782536" cy="472766"/>
    <xdr:sp macro="" textlink="$A$80">
      <xdr:nvSpPr>
        <xdr:cNvPr id="7" name="テキスト ボックス 6"/>
        <xdr:cNvSpPr txBox="1"/>
      </xdr:nvSpPr>
      <xdr:spPr>
        <a:xfrm>
          <a:off x="653143" y="21186321"/>
          <a:ext cx="1782536"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232CE8CE-55E0-4AB7-8531-F22F725B56F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346112" cy="472766"/>
    <xdr:sp macro="" textlink="$A$1">
      <xdr:nvSpPr>
        <xdr:cNvPr id="2" name="テキスト ボックス 1"/>
        <xdr:cNvSpPr txBox="1"/>
      </xdr:nvSpPr>
      <xdr:spPr>
        <a:xfrm>
          <a:off x="598714"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36B133D0-2F09-4E41-B8CF-C6E86A55447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未入力あり</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1899715</xdr:colOff>
      <xdr:row>27</xdr:row>
      <xdr:rowOff>29309</xdr:rowOff>
    </xdr:from>
    <xdr:to>
      <xdr:col>4</xdr:col>
      <xdr:colOff>2866595</xdr:colOff>
      <xdr:row>28</xdr:row>
      <xdr:rowOff>37975</xdr:rowOff>
    </xdr:to>
    <xdr:sp macro="" textlink="">
      <xdr:nvSpPr>
        <xdr:cNvPr id="2" name="AutoShape 6"/>
        <xdr:cNvSpPr>
          <a:spLocks noChangeArrowheads="1"/>
        </xdr:cNvSpPr>
      </xdr:nvSpPr>
      <xdr:spPr bwMode="auto">
        <a:xfrm>
          <a:off x="4628989" y="9928740"/>
          <a:ext cx="1080000" cy="362274"/>
        </a:xfrm>
        <a:prstGeom prst="wedgeRoundRectCallout">
          <a:avLst>
            <a:gd name="adj1" fmla="val -52283"/>
            <a:gd name="adj2" fmla="val -2135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l" rtl="0">
            <a:lnSpc>
              <a:spcPts val="1000"/>
            </a:lnSpc>
            <a:defRPr sz="1000"/>
          </a:pPr>
          <a:r>
            <a:rPr lang="ja-JP" altLang="en-US" sz="800" b="0" i="0" u="none" strike="noStrike" baseline="0">
              <a:solidFill>
                <a:srgbClr val="000000"/>
              </a:solidFill>
              <a:latin typeface="ＭＳ Ｐゴシック"/>
              <a:ea typeface="ＭＳ Ｐゴシック"/>
              <a:cs typeface="+mn-cs"/>
            </a:rPr>
            <a:t>入札参加者が、市内本店以外も可の場合</a:t>
          </a:r>
        </a:p>
      </xdr:txBody>
    </xdr:sp>
    <xdr:clientData/>
  </xdr:twoCellAnchor>
  <xdr:twoCellAnchor>
    <xdr:from>
      <xdr:col>4</xdr:col>
      <xdr:colOff>1899715</xdr:colOff>
      <xdr:row>25</xdr:row>
      <xdr:rowOff>415835</xdr:rowOff>
    </xdr:from>
    <xdr:to>
      <xdr:col>4</xdr:col>
      <xdr:colOff>2866595</xdr:colOff>
      <xdr:row>26</xdr:row>
      <xdr:rowOff>315936</xdr:rowOff>
    </xdr:to>
    <xdr:sp macro="" textlink="">
      <xdr:nvSpPr>
        <xdr:cNvPr id="3" name="AutoShape 6"/>
        <xdr:cNvSpPr>
          <a:spLocks noChangeArrowheads="1"/>
        </xdr:cNvSpPr>
      </xdr:nvSpPr>
      <xdr:spPr bwMode="auto">
        <a:xfrm>
          <a:off x="4628989" y="9453681"/>
          <a:ext cx="1080000" cy="407825"/>
        </a:xfrm>
        <a:prstGeom prst="wedgeRoundRectCallout">
          <a:avLst>
            <a:gd name="adj1" fmla="val -52717"/>
            <a:gd name="adj2" fmla="val 20125"/>
            <a:gd name="adj3" fmla="val 16667"/>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ysClr val="windowText" lastClr="000000"/>
              </a:solidFill>
              <a:latin typeface="ＭＳ Ｐゴシック"/>
              <a:ea typeface="ＭＳ Ｐゴシック"/>
            </a:rPr>
            <a:t>入札参加者が、市内本店のみの場合</a:t>
          </a:r>
          <a:endParaRPr lang="ja-JP" altLang="en-US" sz="800" u="none">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xdr:colOff>
      <xdr:row>10</xdr:row>
      <xdr:rowOff>0</xdr:rowOff>
    </xdr:from>
    <xdr:to>
      <xdr:col>57</xdr:col>
      <xdr:colOff>1</xdr:colOff>
      <xdr:row>11</xdr:row>
      <xdr:rowOff>123265</xdr:rowOff>
    </xdr:to>
    <xdr:sp macro="" textlink="">
      <xdr:nvSpPr>
        <xdr:cNvPr id="3" name="四角形吹き出し 2"/>
        <xdr:cNvSpPr/>
      </xdr:nvSpPr>
      <xdr:spPr>
        <a:xfrm>
          <a:off x="7688037" y="2939143"/>
          <a:ext cx="2816678" cy="504265"/>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代表構成員について入力してください。</a:t>
          </a:r>
        </a:p>
      </xdr:txBody>
    </xdr:sp>
    <xdr:clientData/>
  </xdr:twoCellAnchor>
  <xdr:oneCellAnchor>
    <xdr:from>
      <xdr:col>41</xdr:col>
      <xdr:colOff>0</xdr:colOff>
      <xdr:row>0</xdr:row>
      <xdr:rowOff>41412</xdr:rowOff>
    </xdr:from>
    <xdr:ext cx="1337219" cy="488016"/>
    <xdr:sp macro="" textlink="$AP$1">
      <xdr:nvSpPr>
        <xdr:cNvPr id="8" name="テキスト ボックス 7"/>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494315A-D38C-4A49-AB79-A971EE67C098}"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9" name="テキスト ボックス 8">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36996" cy="480391"/>
    <xdr:sp macro="" textlink="$A$1">
      <xdr:nvSpPr>
        <xdr:cNvPr id="6" name="テキスト ボックス 5"/>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572D18C-63AE-44A2-AF91-E473046FB27C}"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2</xdr:row>
      <xdr:rowOff>231911</xdr:rowOff>
    </xdr:from>
    <xdr:ext cx="898143" cy="496048"/>
    <xdr:sp macro="" textlink="">
      <xdr:nvSpPr>
        <xdr:cNvPr id="7" name="テキスト ボックス 6">
          <a:hlinkClick xmlns:r="http://schemas.openxmlformats.org/officeDocument/2006/relationships" r:id="rId2"/>
        </xdr:cNvPr>
        <xdr:cNvSpPr txBox="1"/>
      </xdr:nvSpPr>
      <xdr:spPr>
        <a:xfrm flipH="1">
          <a:off x="9155831" y="776197"/>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事前入力シート</a:t>
          </a:r>
          <a:endParaRPr kumimoji="1" lang="en-US" altLang="ja-JP"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twoCellAnchor>
    <xdr:from>
      <xdr:col>41</xdr:col>
      <xdr:colOff>0</xdr:colOff>
      <xdr:row>2</xdr:row>
      <xdr:rowOff>74024</xdr:rowOff>
    </xdr:from>
    <xdr:to>
      <xdr:col>49</xdr:col>
      <xdr:colOff>13608</xdr:colOff>
      <xdr:row>4</xdr:row>
      <xdr:rowOff>240300</xdr:rowOff>
    </xdr:to>
    <xdr:sp macro="" textlink="">
      <xdr:nvSpPr>
        <xdr:cNvPr id="10" name="四角形吹き出し 9"/>
        <xdr:cNvSpPr/>
      </xdr:nvSpPr>
      <xdr:spPr>
        <a:xfrm>
          <a:off x="7688036" y="625930"/>
          <a:ext cx="1415143" cy="702838"/>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事前入力シートに必要事項を記入してください。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0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41</xdr:col>
      <xdr:colOff>0</xdr:colOff>
      <xdr:row>0</xdr:row>
      <xdr:rowOff>8978</xdr:rowOff>
    </xdr:from>
    <xdr:ext cx="1336996" cy="488016"/>
    <xdr:sp macro="" textlink="$AP$1">
      <xdr:nvSpPr>
        <xdr:cNvPr id="2" name="テキスト ボックス 1"/>
        <xdr:cNvSpPr txBox="1"/>
      </xdr:nvSpPr>
      <xdr:spPr>
        <a:xfrm>
          <a:off x="7783286" y="16598"/>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3137D59A-690F-4CE7-AE7D-4E5220FAD0D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3" name="テキスト ボックス 2">
          <a:hlinkClick xmlns:r="http://schemas.openxmlformats.org/officeDocument/2006/relationships" r:id="rId1"/>
        </xdr:cNvPr>
        <xdr:cNvSpPr txBox="1"/>
      </xdr:nvSpPr>
      <xdr:spPr>
        <a:xfrm flipH="1">
          <a:off x="90007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4" name="テキスト ボックス 3"/>
        <xdr:cNvSpPr txBox="1"/>
      </xdr:nvSpPr>
      <xdr:spPr>
        <a:xfrm>
          <a:off x="647700"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4B5FC80C-2A84-41FC-B9B1-CA46844095A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41</xdr:col>
      <xdr:colOff>0</xdr:colOff>
      <xdr:row>19</xdr:row>
      <xdr:rowOff>0</xdr:rowOff>
    </xdr:from>
    <xdr:to>
      <xdr:col>59</xdr:col>
      <xdr:colOff>87620</xdr:colOff>
      <xdr:row>21</xdr:row>
      <xdr:rowOff>27214</xdr:rowOff>
    </xdr:to>
    <xdr:sp macro="" textlink="">
      <xdr:nvSpPr>
        <xdr:cNvPr id="9" name="四角形吹き出し 8"/>
        <xdr:cNvSpPr/>
      </xdr:nvSpPr>
      <xdr:spPr>
        <a:xfrm>
          <a:off x="7783286" y="7892143"/>
          <a:ext cx="3279321" cy="571500"/>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複数該当する場合は全て記入して提出してください。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1</xdr:col>
      <xdr:colOff>0</xdr:colOff>
      <xdr:row>39</xdr:row>
      <xdr:rowOff>0</xdr:rowOff>
    </xdr:from>
    <xdr:ext cx="1354473" cy="480391"/>
    <xdr:sp macro="" textlink="$A$40">
      <xdr:nvSpPr>
        <xdr:cNvPr id="12" name="テキスト ボックス 11"/>
        <xdr:cNvSpPr txBox="1"/>
      </xdr:nvSpPr>
      <xdr:spPr>
        <a:xfrm>
          <a:off x="64077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1452244-C7F4-4FBC-AF99-314C4FC012B1}" type="TxLink">
            <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72766"/>
    <xdr:sp macro="" textlink="$A$1">
      <xdr:nvSpPr>
        <xdr:cNvPr id="16" name="テキスト ボックス 15"/>
        <xdr:cNvSpPr txBox="1"/>
      </xdr:nvSpPr>
      <xdr:spPr>
        <a:xfrm>
          <a:off x="64077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06D995C-E051-4710-A36A-CB6132116D1C}"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72766"/>
    <xdr:sp macro="" textlink="$A$40">
      <xdr:nvSpPr>
        <xdr:cNvPr id="18" name="テキスト ボックス 17"/>
        <xdr:cNvSpPr txBox="1"/>
      </xdr:nvSpPr>
      <xdr:spPr>
        <a:xfrm>
          <a:off x="640773" y="9854045"/>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B0163DF-9E3A-4EED-AD9F-3615F02195BA}" type="TxLink">
            <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41</xdr:col>
      <xdr:colOff>0</xdr:colOff>
      <xdr:row>41</xdr:row>
      <xdr:rowOff>0</xdr:rowOff>
    </xdr:from>
    <xdr:to>
      <xdr:col>58</xdr:col>
      <xdr:colOff>89216</xdr:colOff>
      <xdr:row>43</xdr:row>
      <xdr:rowOff>0</xdr:rowOff>
    </xdr:to>
    <xdr:sp macro="" textlink="">
      <xdr:nvSpPr>
        <xdr:cNvPr id="19" name="四角形吹き出し 18"/>
        <xdr:cNvSpPr/>
      </xdr:nvSpPr>
      <xdr:spPr>
        <a:xfrm>
          <a:off x="7783286" y="10872107"/>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5" name="テキスト ボックス 4"/>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ECA3A6D-4531-4D02-8C39-9EF4CD41C49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6" name="テキスト ボックス 5">
          <a:hlinkClick xmlns:r="http://schemas.openxmlformats.org/officeDocument/2006/relationships" r:id="rId1"/>
        </xdr:cNvPr>
        <xdr:cNvSpPr txBox="1"/>
      </xdr:nvSpPr>
      <xdr:spPr>
        <a:xfrm flipH="1">
          <a:off x="837206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36996" cy="480391"/>
    <xdr:sp macro="" textlink="$A$1">
      <xdr:nvSpPr>
        <xdr:cNvPr id="4" name="テキスト ボックス 3"/>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780B2CF3-C9E6-40ED-9976-A4F473E4D080}"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39</xdr:row>
      <xdr:rowOff>0</xdr:rowOff>
    </xdr:from>
    <xdr:ext cx="1768928" cy="480391"/>
    <xdr:sp macro="" textlink="$A$40">
      <xdr:nvSpPr>
        <xdr:cNvPr id="7" name="テキスト ボックス 6"/>
        <xdr:cNvSpPr txBox="1"/>
      </xdr:nvSpPr>
      <xdr:spPr>
        <a:xfrm>
          <a:off x="653143" y="10423071"/>
          <a:ext cx="1768928"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B2E80115-94BF-42F5-9233-2BB0231C571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0</xdr:col>
      <xdr:colOff>576942</xdr:colOff>
      <xdr:row>78</xdr:row>
      <xdr:rowOff>0</xdr:rowOff>
    </xdr:from>
    <xdr:ext cx="1909806" cy="472885"/>
    <xdr:sp macro="" textlink="$A$79">
      <xdr:nvSpPr>
        <xdr:cNvPr id="8" name="テキスト ボックス 7"/>
        <xdr:cNvSpPr txBox="1"/>
      </xdr:nvSpPr>
      <xdr:spPr>
        <a:xfrm>
          <a:off x="653142" y="20846143"/>
          <a:ext cx="1918607"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123398DF-85FB-4CE6-973E-67AABC4D4AD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3" name="テキスト ボックス 2"/>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63BD98D6-1CFE-4431-8209-8710F306CF9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4" name="テキスト ボックス 3">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36996" cy="480391"/>
    <xdr:sp macro="" textlink="$A$1">
      <xdr:nvSpPr>
        <xdr:cNvPr id="5" name="テキスト ボックス 4"/>
        <xdr:cNvSpPr txBox="1"/>
      </xdr:nvSpPr>
      <xdr:spPr>
        <a:xfrm>
          <a:off x="650328" y="0"/>
          <a:ext cx="1336996"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20147417-E5D8-4285-8982-92219FB12A6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39</xdr:row>
      <xdr:rowOff>0</xdr:rowOff>
    </xdr:from>
    <xdr:ext cx="1836964" cy="480391"/>
    <xdr:sp macro="" textlink="$A$40">
      <xdr:nvSpPr>
        <xdr:cNvPr id="6" name="テキスト ボックス 5"/>
        <xdr:cNvSpPr txBox="1"/>
      </xdr:nvSpPr>
      <xdr:spPr>
        <a:xfrm>
          <a:off x="653143" y="10423071"/>
          <a:ext cx="1836964"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C6289A46-AE44-402F-B963-E0519D4220A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5714</xdr:colOff>
      <xdr:row>78</xdr:row>
      <xdr:rowOff>0</xdr:rowOff>
    </xdr:from>
    <xdr:ext cx="1832883" cy="472885"/>
    <xdr:sp macro="" textlink="$A$79">
      <xdr:nvSpPr>
        <xdr:cNvPr id="7" name="テキスト ボックス 6"/>
        <xdr:cNvSpPr txBox="1"/>
      </xdr:nvSpPr>
      <xdr:spPr>
        <a:xfrm>
          <a:off x="643617" y="20846143"/>
          <a:ext cx="183288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4E339096-E5EB-45C2-8901-299DD4B33B22}"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5" name="テキスト ボックス 4"/>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4FB3D1D-0FD3-4FFD-ACA6-D7AA0AFCFBBA}"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6" name="テキスト ボックス 5">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0</xdr:row>
      <xdr:rowOff>0</xdr:rowOff>
    </xdr:from>
    <xdr:ext cx="1354473" cy="480391"/>
    <xdr:sp macro="" textlink="$A$1">
      <xdr:nvSpPr>
        <xdr:cNvPr id="7" name="テキスト ボックス 6"/>
        <xdr:cNvSpPr txBox="1"/>
      </xdr:nvSpPr>
      <xdr:spPr>
        <a:xfrm>
          <a:off x="65314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DEDBAAE-0303-4DAF-AF3F-2BBE15AF397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 </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288;&#25216;&#34899;&#36039;&#26009;&#27096;&#24335;&#12304;&#29305;&#21029;&#31777;&#26131;&#2241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者入力シート"/>
      <sheetName val="発注者様式5"/>
      <sheetName val="参加者使用⇒作成の注意事項"/>
      <sheetName val="事前入力シート"/>
      <sheetName val="チェックリスト"/>
      <sheetName val="技術資料表紙"/>
      <sheetName val="合併等申告書"/>
      <sheetName val="様式-3"/>
      <sheetName val="様式-4"/>
      <sheetName val="様式-5"/>
      <sheetName val="様式-6"/>
      <sheetName val="様式-6-2"/>
      <sheetName val="様式-6-3"/>
      <sheetName val="様式-7"/>
      <sheetName val="様式-9"/>
      <sheetName val="様式-10"/>
      <sheetName val="様式-１１"/>
      <sheetName val="様式-1２"/>
      <sheetName val="様式-1４"/>
      <sheetName val="様式-1５"/>
      <sheetName val="様式-1６"/>
    </sheetNames>
    <sheetDataSet>
      <sheetData sheetId="0">
        <row r="16">
          <cell r="H16" t="str">
            <v>特別簡易型</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T55"/>
  <sheetViews>
    <sheetView showGridLines="0" view="pageBreakPreview" zoomScale="47" zoomScaleNormal="55" zoomScaleSheetLayoutView="47" workbookViewId="0">
      <selection activeCell="H16" sqref="H16:M16"/>
    </sheetView>
  </sheetViews>
  <sheetFormatPr defaultColWidth="2.625" defaultRowHeight="18.75" customHeight="1" x14ac:dyDescent="0.15"/>
  <cols>
    <col min="1" max="1" width="7.875" style="67" customWidth="1"/>
    <col min="2" max="2" width="2.625" style="43"/>
    <col min="3" max="3" width="3.375" style="43" bestFit="1" customWidth="1"/>
    <col min="4" max="31" width="2.625" style="43"/>
    <col min="32" max="32" width="2.75" style="43" customWidth="1"/>
    <col min="33" max="42" width="2.625" style="43"/>
    <col min="43" max="43" width="3.875" style="44" customWidth="1"/>
    <col min="44" max="44" width="3.875" style="47" customWidth="1"/>
    <col min="45" max="46" width="2.875" style="46" customWidth="1"/>
    <col min="47" max="47" width="2.75" style="43" customWidth="1"/>
    <col min="48" max="16384" width="2.625" style="43"/>
  </cols>
  <sheetData>
    <row r="1" spans="1:46" ht="18.75" customHeight="1" x14ac:dyDescent="0.15">
      <c r="A1" s="202" t="str">
        <f>IF(COUNTIF(A3:A52,"未入力")&gt;=1,"未入力あり","")</f>
        <v>未入力あり</v>
      </c>
      <c r="B1" s="436" t="s">
        <v>98</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8"/>
    </row>
    <row r="2" spans="1:46" ht="17.25" customHeight="1" thickBot="1" x14ac:dyDescent="0.2">
      <c r="A2" s="197"/>
      <c r="B2" s="439"/>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1"/>
      <c r="AQ2" s="146"/>
    </row>
    <row r="3" spans="1:46" ht="18.75" customHeight="1" thickTop="1" thickBot="1" x14ac:dyDescent="0.2">
      <c r="A3" s="197"/>
      <c r="B3" s="256" t="s">
        <v>77</v>
      </c>
      <c r="C3" s="50" t="s">
        <v>78</v>
      </c>
      <c r="D3" s="50"/>
      <c r="E3" s="50"/>
      <c r="F3" s="50"/>
      <c r="G3" s="50"/>
      <c r="H3" s="50"/>
      <c r="I3" s="50"/>
      <c r="J3" s="50"/>
      <c r="K3" s="50"/>
      <c r="L3" s="50"/>
      <c r="M3" s="50"/>
      <c r="N3" s="50"/>
      <c r="O3" s="50"/>
      <c r="P3" s="50"/>
      <c r="Q3" s="50"/>
      <c r="R3" s="50"/>
      <c r="S3" s="50"/>
      <c r="T3" s="50"/>
      <c r="U3" s="50"/>
      <c r="V3" s="50"/>
      <c r="W3" s="50"/>
      <c r="X3" s="50"/>
      <c r="Y3" s="50"/>
      <c r="Z3" s="145"/>
      <c r="AA3" s="145"/>
      <c r="AB3" s="145"/>
      <c r="AC3" s="50"/>
      <c r="AD3" s="50"/>
      <c r="AE3" s="50"/>
      <c r="AF3" s="50"/>
      <c r="AG3" s="50"/>
      <c r="AH3" s="50"/>
      <c r="AI3" s="50"/>
      <c r="AJ3" s="50"/>
      <c r="AK3" s="50"/>
      <c r="AL3" s="50"/>
      <c r="AM3" s="50"/>
      <c r="AN3" s="50"/>
      <c r="AO3" s="50"/>
      <c r="AP3" s="85"/>
    </row>
    <row r="4" spans="1:46" ht="18.75" customHeight="1" thickBot="1" x14ac:dyDescent="0.2">
      <c r="A4" s="197" t="str">
        <f>IF(H4&lt;&gt;"","○","未入力")</f>
        <v>未入力</v>
      </c>
      <c r="B4" s="256"/>
      <c r="C4" s="467" t="s">
        <v>36</v>
      </c>
      <c r="D4" s="467"/>
      <c r="E4" s="467"/>
      <c r="F4" s="467"/>
      <c r="G4" s="465"/>
      <c r="H4" s="472"/>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4"/>
      <c r="AI4" s="50"/>
      <c r="AJ4" s="50"/>
      <c r="AK4" s="50"/>
      <c r="AL4" s="50"/>
      <c r="AM4" s="50"/>
      <c r="AN4" s="50"/>
      <c r="AO4" s="50"/>
      <c r="AP4" s="85"/>
    </row>
    <row r="5" spans="1:46" ht="18.75" customHeight="1" x14ac:dyDescent="0.15">
      <c r="A5" s="197"/>
      <c r="B5" s="256"/>
      <c r="C5" s="42"/>
      <c r="D5" s="42"/>
      <c r="E5" s="42"/>
      <c r="F5" s="42"/>
      <c r="G5" s="4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2"/>
      <c r="AJ5" s="52"/>
      <c r="AK5" s="52"/>
      <c r="AL5" s="52"/>
      <c r="AM5" s="50"/>
      <c r="AN5" s="50"/>
      <c r="AO5" s="50"/>
      <c r="AP5" s="85"/>
    </row>
    <row r="6" spans="1:46" ht="18.75" customHeight="1" thickBot="1" x14ac:dyDescent="0.2">
      <c r="A6" s="197"/>
      <c r="B6" s="256" t="s">
        <v>41</v>
      </c>
      <c r="C6" s="53" t="s">
        <v>79</v>
      </c>
      <c r="D6" s="42"/>
      <c r="E6" s="42"/>
      <c r="F6" s="42"/>
      <c r="G6" s="42"/>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0"/>
      <c r="AJ6" s="50"/>
      <c r="AK6" s="50"/>
      <c r="AL6" s="50"/>
      <c r="AM6" s="50"/>
      <c r="AN6" s="50"/>
      <c r="AO6" s="50"/>
      <c r="AP6" s="85"/>
    </row>
    <row r="7" spans="1:46" ht="18.75" customHeight="1" thickBot="1" x14ac:dyDescent="0.2">
      <c r="A7" s="197" t="str">
        <f>IF(H7&lt;&gt;"","○","未入力")</f>
        <v>未入力</v>
      </c>
      <c r="B7" s="256"/>
      <c r="C7" s="467" t="s">
        <v>37</v>
      </c>
      <c r="D7" s="467"/>
      <c r="E7" s="467"/>
      <c r="F7" s="467"/>
      <c r="G7" s="465"/>
      <c r="H7" s="472"/>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4"/>
      <c r="AI7" s="50"/>
      <c r="AJ7" s="50"/>
      <c r="AK7" s="50"/>
      <c r="AL7" s="50"/>
      <c r="AM7" s="50"/>
      <c r="AN7" s="50"/>
      <c r="AO7" s="50"/>
      <c r="AP7" s="85"/>
    </row>
    <row r="8" spans="1:46" ht="18.75" customHeight="1" x14ac:dyDescent="0.15">
      <c r="A8" s="197"/>
      <c r="B8" s="256"/>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85"/>
    </row>
    <row r="9" spans="1:46" ht="18.75" customHeight="1" thickBot="1" x14ac:dyDescent="0.2">
      <c r="A9" s="197"/>
      <c r="B9" s="256" t="s">
        <v>42</v>
      </c>
      <c r="C9" s="50" t="s">
        <v>96</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85"/>
    </row>
    <row r="10" spans="1:46" ht="18.75" customHeight="1" thickBot="1" x14ac:dyDescent="0.2">
      <c r="A10" s="197" t="str">
        <f>IF(H10&lt;&gt;"","○","未入力")</f>
        <v>未入力</v>
      </c>
      <c r="B10" s="256"/>
      <c r="C10" s="465" t="s">
        <v>82</v>
      </c>
      <c r="D10" s="466"/>
      <c r="E10" s="466"/>
      <c r="F10" s="466"/>
      <c r="G10" s="466"/>
      <c r="H10" s="453"/>
      <c r="I10" s="454"/>
      <c r="J10" s="454"/>
      <c r="K10" s="454"/>
      <c r="L10" s="454"/>
      <c r="M10" s="455"/>
      <c r="N10" s="54"/>
      <c r="O10" s="54"/>
      <c r="P10" s="54"/>
      <c r="Q10" s="54"/>
      <c r="R10" s="54"/>
      <c r="S10" s="54"/>
      <c r="T10" s="54"/>
      <c r="U10" s="54"/>
      <c r="V10" s="54"/>
      <c r="W10" s="54"/>
      <c r="X10" s="54"/>
      <c r="Y10" s="54"/>
      <c r="Z10" s="54"/>
      <c r="AA10" s="54"/>
      <c r="AB10" s="54"/>
      <c r="AC10" s="54"/>
      <c r="AD10" s="54"/>
      <c r="AE10" s="54"/>
      <c r="AF10" s="54"/>
      <c r="AG10" s="54"/>
      <c r="AH10" s="54"/>
      <c r="AI10" s="50"/>
      <c r="AJ10" s="50"/>
      <c r="AK10" s="50"/>
      <c r="AL10" s="50"/>
      <c r="AM10" s="50"/>
      <c r="AN10" s="50"/>
      <c r="AO10" s="50"/>
      <c r="AP10" s="85"/>
    </row>
    <row r="11" spans="1:46" ht="18.75" customHeight="1" x14ac:dyDescent="0.15">
      <c r="A11" s="197"/>
      <c r="B11" s="256"/>
      <c r="C11" s="42"/>
      <c r="D11" s="42"/>
      <c r="E11" s="42"/>
      <c r="F11" s="42"/>
      <c r="G11" s="42"/>
      <c r="H11" s="54"/>
      <c r="I11" s="54"/>
      <c r="J11" s="54"/>
      <c r="K11" s="54"/>
      <c r="L11" s="54"/>
      <c r="M11" s="54"/>
      <c r="N11" s="54"/>
      <c r="O11" s="54"/>
      <c r="P11" s="54"/>
      <c r="Q11" s="54"/>
      <c r="R11" s="54"/>
      <c r="S11" s="54"/>
      <c r="T11" s="54"/>
      <c r="U11" s="54"/>
      <c r="V11" s="54"/>
      <c r="W11" s="54"/>
      <c r="X11" s="54"/>
      <c r="Y11" s="54"/>
      <c r="Z11" s="54"/>
      <c r="AA11" s="54"/>
      <c r="AB11" s="54"/>
      <c r="AC11" s="50"/>
      <c r="AD11" s="50"/>
      <c r="AE11" s="50"/>
      <c r="AF11" s="50"/>
      <c r="AG11" s="50"/>
      <c r="AH11" s="55"/>
      <c r="AI11" s="55"/>
      <c r="AJ11" s="55"/>
      <c r="AK11" s="55"/>
      <c r="AL11" s="55"/>
      <c r="AM11" s="55"/>
      <c r="AN11" s="50"/>
      <c r="AO11" s="50"/>
      <c r="AP11" s="85"/>
      <c r="AS11" s="43"/>
      <c r="AT11" s="43"/>
    </row>
    <row r="12" spans="1:46" ht="18.75" customHeight="1" thickBot="1" x14ac:dyDescent="0.2">
      <c r="A12" s="197"/>
      <c r="B12" s="256" t="s">
        <v>43</v>
      </c>
      <c r="C12" s="50" t="s">
        <v>87</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85"/>
    </row>
    <row r="13" spans="1:46" ht="18.75" customHeight="1" thickBot="1" x14ac:dyDescent="0.2">
      <c r="A13" s="197" t="str">
        <f>IF(H13&lt;&gt;"","○","未入力")</f>
        <v>未入力</v>
      </c>
      <c r="B13" s="256"/>
      <c r="C13" s="465" t="s">
        <v>86</v>
      </c>
      <c r="D13" s="466"/>
      <c r="E13" s="466"/>
      <c r="F13" s="466"/>
      <c r="G13" s="466"/>
      <c r="H13" s="453"/>
      <c r="I13" s="454"/>
      <c r="J13" s="454"/>
      <c r="K13" s="454"/>
      <c r="L13" s="454"/>
      <c r="M13" s="455"/>
      <c r="N13" s="54"/>
      <c r="O13" s="54"/>
      <c r="P13" s="54"/>
      <c r="Q13" s="54"/>
      <c r="R13" s="54"/>
      <c r="S13" s="54"/>
      <c r="T13" s="54"/>
      <c r="U13" s="54"/>
      <c r="V13" s="54"/>
      <c r="W13" s="54"/>
      <c r="X13" s="54"/>
      <c r="Y13" s="54"/>
      <c r="Z13" s="54"/>
      <c r="AA13" s="54"/>
      <c r="AB13" s="54"/>
      <c r="AC13" s="54"/>
      <c r="AD13" s="54"/>
      <c r="AE13" s="54"/>
      <c r="AF13" s="54"/>
      <c r="AG13" s="54"/>
      <c r="AH13" s="54"/>
      <c r="AI13" s="50"/>
      <c r="AJ13" s="50"/>
      <c r="AK13" s="50"/>
      <c r="AL13" s="50"/>
      <c r="AM13" s="50"/>
      <c r="AN13" s="50"/>
      <c r="AO13" s="50"/>
      <c r="AP13" s="85"/>
    </row>
    <row r="14" spans="1:46" ht="18.75" customHeight="1" x14ac:dyDescent="0.15">
      <c r="A14" s="197"/>
      <c r="B14" s="256"/>
      <c r="C14" s="42"/>
      <c r="D14" s="42"/>
      <c r="E14" s="42"/>
      <c r="F14" s="42"/>
      <c r="G14" s="42"/>
      <c r="H14" s="54"/>
      <c r="I14" s="54"/>
      <c r="J14" s="54"/>
      <c r="K14" s="54"/>
      <c r="L14" s="54"/>
      <c r="M14" s="54"/>
      <c r="N14" s="54"/>
      <c r="O14" s="54"/>
      <c r="P14" s="54"/>
      <c r="Q14" s="54"/>
      <c r="R14" s="54"/>
      <c r="S14" s="54"/>
      <c r="T14" s="54"/>
      <c r="U14" s="54"/>
      <c r="V14" s="54"/>
      <c r="W14" s="54"/>
      <c r="X14" s="54"/>
      <c r="Y14" s="54"/>
      <c r="Z14" s="54"/>
      <c r="AA14" s="54"/>
      <c r="AB14" s="54"/>
      <c r="AC14" s="50"/>
      <c r="AD14" s="50"/>
      <c r="AE14" s="50"/>
      <c r="AF14" s="50"/>
      <c r="AG14" s="50"/>
      <c r="AH14" s="55"/>
      <c r="AI14" s="55"/>
      <c r="AJ14" s="55"/>
      <c r="AK14" s="55"/>
      <c r="AL14" s="55"/>
      <c r="AM14" s="55"/>
      <c r="AN14" s="50"/>
      <c r="AO14" s="50"/>
      <c r="AP14" s="85"/>
      <c r="AS14" s="43"/>
      <c r="AT14" s="43"/>
    </row>
    <row r="15" spans="1:46" ht="18.75" customHeight="1" thickBot="1" x14ac:dyDescent="0.2">
      <c r="A15" s="197"/>
      <c r="B15" s="256" t="s">
        <v>44</v>
      </c>
      <c r="C15" s="50" t="s">
        <v>85</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85"/>
    </row>
    <row r="16" spans="1:46" ht="18.75" customHeight="1" thickBot="1" x14ac:dyDescent="0.2">
      <c r="A16" s="197" t="str">
        <f>IF(H16&lt;&gt;"","○","未入力")</f>
        <v>未入力</v>
      </c>
      <c r="B16" s="256"/>
      <c r="C16" s="465" t="s">
        <v>81</v>
      </c>
      <c r="D16" s="466"/>
      <c r="E16" s="466"/>
      <c r="F16" s="466"/>
      <c r="G16" s="466"/>
      <c r="H16" s="453"/>
      <c r="I16" s="454"/>
      <c r="J16" s="454"/>
      <c r="K16" s="454"/>
      <c r="L16" s="454"/>
      <c r="M16" s="455"/>
      <c r="N16" s="54"/>
      <c r="O16" s="54"/>
      <c r="P16" s="54"/>
      <c r="Q16" s="54"/>
      <c r="R16" s="54"/>
      <c r="S16" s="54"/>
      <c r="T16" s="54"/>
      <c r="U16" s="54"/>
      <c r="V16" s="54"/>
      <c r="W16" s="54"/>
      <c r="X16" s="54"/>
      <c r="Y16" s="54"/>
      <c r="Z16" s="54"/>
      <c r="AA16" s="54"/>
      <c r="AB16" s="54"/>
      <c r="AC16" s="54"/>
      <c r="AD16" s="54"/>
      <c r="AE16" s="54"/>
      <c r="AF16" s="54"/>
      <c r="AG16" s="54"/>
      <c r="AH16" s="54"/>
      <c r="AI16" s="50"/>
      <c r="AJ16" s="50"/>
      <c r="AK16" s="50"/>
      <c r="AL16" s="50"/>
      <c r="AM16" s="50"/>
      <c r="AN16" s="50"/>
      <c r="AO16" s="50"/>
      <c r="AP16" s="85"/>
    </row>
    <row r="17" spans="1:46" ht="18.75" customHeight="1" x14ac:dyDescent="0.15">
      <c r="A17" s="197"/>
      <c r="B17" s="256"/>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85"/>
    </row>
    <row r="18" spans="1:46" ht="18.75" customHeight="1" x14ac:dyDescent="0.15">
      <c r="A18" s="197"/>
      <c r="B18" s="256" t="s">
        <v>45</v>
      </c>
      <c r="C18" s="50" t="s">
        <v>338</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85"/>
      <c r="AS18" s="43"/>
      <c r="AT18" s="43"/>
    </row>
    <row r="19" spans="1:46" ht="18.75" customHeight="1" thickBot="1" x14ac:dyDescent="0.2">
      <c r="A19" s="197"/>
      <c r="B19" s="256"/>
      <c r="C19" s="50" t="s">
        <v>336</v>
      </c>
      <c r="D19" s="50"/>
      <c r="E19" s="50"/>
      <c r="F19" s="50" t="s">
        <v>83</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85"/>
      <c r="AS19" s="43"/>
      <c r="AT19" s="43"/>
    </row>
    <row r="20" spans="1:46" ht="18.75" customHeight="1" x14ac:dyDescent="0.15">
      <c r="A20" s="197" t="str">
        <f>IF(H16="技術提案型","不要",IF(H20&lt;&gt;"","○","未入力"))</f>
        <v>未入力</v>
      </c>
      <c r="B20" s="256"/>
      <c r="C20" s="467" t="s">
        <v>80</v>
      </c>
      <c r="D20" s="467"/>
      <c r="E20" s="467"/>
      <c r="F20" s="467"/>
      <c r="G20" s="465"/>
      <c r="H20" s="445"/>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7"/>
      <c r="AI20" s="50"/>
      <c r="AJ20" s="50"/>
      <c r="AK20" s="50"/>
      <c r="AL20" s="50"/>
      <c r="AM20" s="50"/>
      <c r="AN20" s="50"/>
      <c r="AO20" s="50"/>
      <c r="AP20" s="85"/>
      <c r="AS20" s="43"/>
      <c r="AT20" s="43"/>
    </row>
    <row r="21" spans="1:46" ht="18.75" customHeight="1" thickBot="1" x14ac:dyDescent="0.2">
      <c r="A21" s="197"/>
      <c r="B21" s="256"/>
      <c r="C21" s="467"/>
      <c r="D21" s="467"/>
      <c r="E21" s="467"/>
      <c r="F21" s="467"/>
      <c r="G21" s="465"/>
      <c r="H21" s="448"/>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50"/>
      <c r="AI21" s="50"/>
      <c r="AJ21" s="50"/>
      <c r="AK21" s="50"/>
      <c r="AL21" s="50"/>
      <c r="AM21" s="50"/>
      <c r="AN21" s="50"/>
      <c r="AO21" s="50"/>
      <c r="AP21" s="85"/>
      <c r="AS21" s="43"/>
      <c r="AT21" s="43"/>
    </row>
    <row r="22" spans="1:46" ht="18.75" customHeight="1" x14ac:dyDescent="0.15">
      <c r="A22" s="197"/>
      <c r="B22" s="256"/>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85"/>
      <c r="AS22" s="43"/>
      <c r="AT22" s="43"/>
    </row>
    <row r="23" spans="1:46" ht="18.75" customHeight="1" thickBot="1" x14ac:dyDescent="0.2">
      <c r="A23" s="197"/>
      <c r="B23" s="256"/>
      <c r="C23" s="50" t="s">
        <v>337</v>
      </c>
      <c r="D23" s="50"/>
      <c r="E23" s="50"/>
      <c r="F23" s="50" t="s">
        <v>84</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85"/>
      <c r="AS23" s="43"/>
      <c r="AT23" s="43"/>
    </row>
    <row r="24" spans="1:46" ht="18.75" customHeight="1" thickBot="1" x14ac:dyDescent="0.2">
      <c r="A24" s="197" t="str">
        <f>IF(H16="技術提案型","不要",IF(H24&lt;&gt;"","○","未入力"))</f>
        <v>未入力</v>
      </c>
      <c r="B24" s="256"/>
      <c r="C24" s="465" t="s">
        <v>92</v>
      </c>
      <c r="D24" s="466"/>
      <c r="E24" s="466"/>
      <c r="F24" s="466"/>
      <c r="G24" s="466"/>
      <c r="H24" s="453"/>
      <c r="I24" s="454"/>
      <c r="J24" s="454"/>
      <c r="K24" s="454"/>
      <c r="L24" s="454"/>
      <c r="M24" s="454"/>
      <c r="N24" s="454"/>
      <c r="O24" s="454"/>
      <c r="P24" s="454"/>
      <c r="Q24" s="454"/>
      <c r="R24" s="455"/>
      <c r="S24" s="462" t="str">
        <f>IF(H24="","配点3.0～5.0点",IF(H24="施工上配慮すべき事項の適切性",5,3))</f>
        <v>配点3.0～5.0点</v>
      </c>
      <c r="T24" s="462"/>
      <c r="U24" s="462"/>
      <c r="V24" s="462"/>
      <c r="W24" s="462"/>
      <c r="X24" s="462"/>
      <c r="Y24" s="462"/>
      <c r="Z24" s="462"/>
      <c r="AA24" s="50"/>
      <c r="AB24" s="50"/>
      <c r="AC24" s="50"/>
      <c r="AD24" s="50"/>
      <c r="AE24" s="50"/>
      <c r="AF24" s="50"/>
      <c r="AG24" s="50"/>
      <c r="AH24" s="50"/>
      <c r="AI24" s="50"/>
      <c r="AJ24" s="50"/>
      <c r="AK24" s="50"/>
      <c r="AL24" s="50"/>
      <c r="AM24" s="50"/>
      <c r="AN24" s="50"/>
      <c r="AO24" s="50"/>
      <c r="AP24" s="85"/>
      <c r="AQ24" s="44" t="str">
        <f>IF(H24&lt;&gt;"",S24,"")</f>
        <v/>
      </c>
      <c r="AS24" s="43"/>
      <c r="AT24" s="43"/>
    </row>
    <row r="25" spans="1:46" ht="18.75" customHeight="1" x14ac:dyDescent="0.15">
      <c r="A25" s="197"/>
      <c r="B25" s="256"/>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85"/>
      <c r="AS25" s="43"/>
      <c r="AT25" s="43"/>
    </row>
    <row r="26" spans="1:46" ht="18.75" customHeight="1" thickBot="1" x14ac:dyDescent="0.2">
      <c r="A26" s="197"/>
      <c r="B26" s="256" t="s">
        <v>46</v>
      </c>
      <c r="C26" s="50" t="s">
        <v>334</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85"/>
      <c r="AS26" s="43"/>
      <c r="AT26" s="43"/>
    </row>
    <row r="27" spans="1:46" ht="18.75" customHeight="1" x14ac:dyDescent="0.15">
      <c r="A27" s="197" t="str">
        <f>IF(H16="簡易型","不要",IF(H27&lt;&gt;"","○","未入力"))</f>
        <v>未入力</v>
      </c>
      <c r="B27" s="256"/>
      <c r="C27" s="467" t="s">
        <v>335</v>
      </c>
      <c r="D27" s="467"/>
      <c r="E27" s="467"/>
      <c r="F27" s="467"/>
      <c r="G27" s="465"/>
      <c r="H27" s="445"/>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7"/>
      <c r="AI27" s="50"/>
      <c r="AJ27" s="50"/>
      <c r="AK27" s="50"/>
      <c r="AL27" s="50"/>
      <c r="AM27" s="50"/>
      <c r="AN27" s="50"/>
      <c r="AO27" s="50"/>
      <c r="AP27" s="85"/>
      <c r="AS27" s="43"/>
      <c r="AT27" s="43"/>
    </row>
    <row r="28" spans="1:46" ht="18.75" customHeight="1" thickBot="1" x14ac:dyDescent="0.2">
      <c r="A28" s="197"/>
      <c r="B28" s="256"/>
      <c r="C28" s="467"/>
      <c r="D28" s="467"/>
      <c r="E28" s="467"/>
      <c r="F28" s="467"/>
      <c r="G28" s="465"/>
      <c r="H28" s="448"/>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50"/>
      <c r="AI28" s="50"/>
      <c r="AJ28" s="50"/>
      <c r="AK28" s="50"/>
      <c r="AL28" s="50"/>
      <c r="AM28" s="50"/>
      <c r="AN28" s="50"/>
      <c r="AO28" s="50"/>
      <c r="AP28" s="85"/>
      <c r="AS28" s="43"/>
      <c r="AT28" s="43"/>
    </row>
    <row r="29" spans="1:46" ht="18.75" customHeight="1" x14ac:dyDescent="0.15">
      <c r="A29" s="197"/>
      <c r="B29" s="256"/>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85"/>
      <c r="AS29" s="43"/>
      <c r="AT29" s="43"/>
    </row>
    <row r="30" spans="1:46" ht="18.75" customHeight="1" x14ac:dyDescent="0.15">
      <c r="A30" s="197"/>
      <c r="B30" s="256" t="s">
        <v>291</v>
      </c>
      <c r="C30" s="50" t="s">
        <v>88</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85"/>
      <c r="AS30" s="43"/>
      <c r="AT30" s="43"/>
    </row>
    <row r="31" spans="1:46" ht="18.75" customHeight="1" thickBot="1" x14ac:dyDescent="0.2">
      <c r="A31" s="197"/>
      <c r="B31" s="256"/>
      <c r="C31" s="50" t="s">
        <v>339</v>
      </c>
      <c r="D31" s="50"/>
      <c r="E31" s="50"/>
      <c r="F31" s="50" t="s">
        <v>89</v>
      </c>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85"/>
      <c r="AS31" s="43"/>
      <c r="AT31" s="43"/>
    </row>
    <row r="32" spans="1:46" ht="18.75" customHeight="1" thickBot="1" x14ac:dyDescent="0.2">
      <c r="A32" s="197" t="str">
        <f>IF($AA$50="確認した","○",IF(AA32&lt;&gt;"","○","未入力"))</f>
        <v>未入力</v>
      </c>
      <c r="B32" s="256"/>
      <c r="C32" s="456" t="s">
        <v>97</v>
      </c>
      <c r="D32" s="456"/>
      <c r="E32" s="456"/>
      <c r="F32" s="456"/>
      <c r="G32" s="456"/>
      <c r="H32" s="456"/>
      <c r="I32" s="456"/>
      <c r="J32" s="456"/>
      <c r="K32" s="456"/>
      <c r="L32" s="456"/>
      <c r="M32" s="456"/>
      <c r="N32" s="456"/>
      <c r="O32" s="456"/>
      <c r="P32" s="456"/>
      <c r="Q32" s="456"/>
      <c r="R32" s="456"/>
      <c r="S32" s="457">
        <v>2</v>
      </c>
      <c r="T32" s="457"/>
      <c r="U32" s="457"/>
      <c r="V32" s="457"/>
      <c r="W32" s="457"/>
      <c r="X32" s="457"/>
      <c r="Y32" s="457"/>
      <c r="Z32" s="457"/>
      <c r="AA32" s="453"/>
      <c r="AB32" s="454"/>
      <c r="AC32" s="454"/>
      <c r="AD32" s="454"/>
      <c r="AE32" s="455"/>
      <c r="AF32" s="143"/>
      <c r="AG32" s="50"/>
      <c r="AH32" s="50"/>
      <c r="AI32" s="50"/>
      <c r="AJ32" s="50"/>
      <c r="AK32" s="50"/>
      <c r="AL32" s="50"/>
      <c r="AM32" s="50"/>
      <c r="AN32" s="50"/>
      <c r="AO32" s="50"/>
      <c r="AP32" s="85"/>
      <c r="AQ32" s="44" t="str">
        <f>IF(AA32="選択する",S32,"")</f>
        <v/>
      </c>
      <c r="AS32" s="43"/>
      <c r="AT32" s="43"/>
    </row>
    <row r="33" spans="1:46" ht="18.75" customHeight="1" thickBot="1" x14ac:dyDescent="0.2">
      <c r="A33" s="197" t="str">
        <f>IF($AA$50="確認した","○",IF(AA33&lt;&gt;"","○","未入力"))</f>
        <v>未入力</v>
      </c>
      <c r="B33" s="256"/>
      <c r="C33" s="456" t="s">
        <v>32</v>
      </c>
      <c r="D33" s="456"/>
      <c r="E33" s="456"/>
      <c r="F33" s="456"/>
      <c r="G33" s="456"/>
      <c r="H33" s="456"/>
      <c r="I33" s="456"/>
      <c r="J33" s="456"/>
      <c r="K33" s="456"/>
      <c r="L33" s="456"/>
      <c r="M33" s="456"/>
      <c r="N33" s="456"/>
      <c r="O33" s="456"/>
      <c r="P33" s="456"/>
      <c r="Q33" s="456"/>
      <c r="R33" s="456"/>
      <c r="S33" s="457">
        <v>2</v>
      </c>
      <c r="T33" s="457"/>
      <c r="U33" s="457"/>
      <c r="V33" s="457"/>
      <c r="W33" s="457"/>
      <c r="X33" s="457"/>
      <c r="Y33" s="457"/>
      <c r="Z33" s="457"/>
      <c r="AA33" s="453"/>
      <c r="AB33" s="454"/>
      <c r="AC33" s="454"/>
      <c r="AD33" s="454"/>
      <c r="AE33" s="455"/>
      <c r="AF33" s="143"/>
      <c r="AG33" s="50"/>
      <c r="AH33" s="50"/>
      <c r="AI33" s="50"/>
      <c r="AJ33" s="50"/>
      <c r="AK33" s="50"/>
      <c r="AL33" s="50"/>
      <c r="AM33" s="50"/>
      <c r="AN33" s="50"/>
      <c r="AO33" s="50"/>
      <c r="AP33" s="85"/>
      <c r="AQ33" s="44" t="str">
        <f>IF(AA33="選択する",S33,"")</f>
        <v/>
      </c>
      <c r="AS33" s="43"/>
      <c r="AT33" s="43"/>
    </row>
    <row r="34" spans="1:46" ht="18.75" customHeight="1" thickBot="1" x14ac:dyDescent="0.2">
      <c r="A34" s="197" t="str">
        <f>IF($AA$50="確認した","○",IF(AA34&lt;&gt;"","○","未入力"))</f>
        <v>未入力</v>
      </c>
      <c r="B34" s="256"/>
      <c r="C34" s="456" t="s">
        <v>346</v>
      </c>
      <c r="D34" s="456"/>
      <c r="E34" s="456"/>
      <c r="F34" s="456"/>
      <c r="G34" s="456"/>
      <c r="H34" s="456"/>
      <c r="I34" s="456"/>
      <c r="J34" s="456"/>
      <c r="K34" s="456"/>
      <c r="L34" s="456"/>
      <c r="M34" s="456"/>
      <c r="N34" s="456"/>
      <c r="O34" s="456"/>
      <c r="P34" s="456"/>
      <c r="Q34" s="456"/>
      <c r="R34" s="456"/>
      <c r="S34" s="469">
        <v>2</v>
      </c>
      <c r="T34" s="470"/>
      <c r="U34" s="470"/>
      <c r="V34" s="470"/>
      <c r="W34" s="470"/>
      <c r="X34" s="470"/>
      <c r="Y34" s="470"/>
      <c r="Z34" s="471"/>
      <c r="AA34" s="453"/>
      <c r="AB34" s="454"/>
      <c r="AC34" s="454"/>
      <c r="AD34" s="454"/>
      <c r="AE34" s="455"/>
      <c r="AF34" s="204"/>
      <c r="AG34" s="205"/>
      <c r="AH34" s="205"/>
      <c r="AI34" s="205"/>
      <c r="AJ34" s="205"/>
      <c r="AK34" s="205"/>
      <c r="AL34" s="205"/>
      <c r="AM34" s="205"/>
      <c r="AN34" s="205"/>
      <c r="AO34" s="205"/>
      <c r="AP34" s="257"/>
      <c r="AQ34" s="44" t="str">
        <f>IF(AA34="選択する",S34,"")</f>
        <v/>
      </c>
      <c r="AS34" s="43"/>
      <c r="AT34" s="43"/>
    </row>
    <row r="35" spans="1:46" ht="18.75" customHeight="1" thickBot="1" x14ac:dyDescent="0.2">
      <c r="A35" s="197" t="str">
        <f>IF($AA$50="確認した","○",IF(AA35&lt;&gt;"","○","未入力"))</f>
        <v>未入力</v>
      </c>
      <c r="B35" s="256"/>
      <c r="C35" s="456" t="s">
        <v>347</v>
      </c>
      <c r="D35" s="456"/>
      <c r="E35" s="456"/>
      <c r="F35" s="456"/>
      <c r="G35" s="456"/>
      <c r="H35" s="456"/>
      <c r="I35" s="456"/>
      <c r="J35" s="456"/>
      <c r="K35" s="456"/>
      <c r="L35" s="456"/>
      <c r="M35" s="456"/>
      <c r="N35" s="456"/>
      <c r="O35" s="456"/>
      <c r="P35" s="456"/>
      <c r="Q35" s="456"/>
      <c r="R35" s="456"/>
      <c r="S35" s="469">
        <v>2</v>
      </c>
      <c r="T35" s="470"/>
      <c r="U35" s="470"/>
      <c r="V35" s="470"/>
      <c r="W35" s="470"/>
      <c r="X35" s="470"/>
      <c r="Y35" s="470"/>
      <c r="Z35" s="471"/>
      <c r="AA35" s="453"/>
      <c r="AB35" s="454"/>
      <c r="AC35" s="454"/>
      <c r="AD35" s="454"/>
      <c r="AE35" s="455"/>
      <c r="AF35" s="204"/>
      <c r="AG35" s="205"/>
      <c r="AH35" s="205"/>
      <c r="AI35" s="205"/>
      <c r="AJ35" s="205"/>
      <c r="AK35" s="205"/>
      <c r="AL35" s="205"/>
      <c r="AM35" s="205"/>
      <c r="AN35" s="205"/>
      <c r="AO35" s="205"/>
      <c r="AP35" s="257"/>
      <c r="AQ35" s="44" t="str">
        <f>IF(AA35="選択する",S35,"")</f>
        <v/>
      </c>
      <c r="AS35" s="43"/>
      <c r="AT35" s="43"/>
    </row>
    <row r="36" spans="1:46" ht="18.75" customHeight="1" thickBot="1" x14ac:dyDescent="0.2">
      <c r="A36" s="197" t="str">
        <f>IF($AA$50="確認した","○",IF(AA36&lt;&gt;"","○","未入力"))</f>
        <v>未入力</v>
      </c>
      <c r="B36" s="256"/>
      <c r="C36" s="456" t="s">
        <v>348</v>
      </c>
      <c r="D36" s="456"/>
      <c r="E36" s="456"/>
      <c r="F36" s="456"/>
      <c r="G36" s="456"/>
      <c r="H36" s="456"/>
      <c r="I36" s="456"/>
      <c r="J36" s="456"/>
      <c r="K36" s="456"/>
      <c r="L36" s="456"/>
      <c r="M36" s="456"/>
      <c r="N36" s="456"/>
      <c r="O36" s="456"/>
      <c r="P36" s="456"/>
      <c r="Q36" s="456"/>
      <c r="R36" s="456"/>
      <c r="S36" s="469">
        <v>2</v>
      </c>
      <c r="T36" s="470"/>
      <c r="U36" s="470"/>
      <c r="V36" s="470"/>
      <c r="W36" s="470"/>
      <c r="X36" s="470"/>
      <c r="Y36" s="470"/>
      <c r="Z36" s="471"/>
      <c r="AA36" s="453"/>
      <c r="AB36" s="454"/>
      <c r="AC36" s="454"/>
      <c r="AD36" s="454"/>
      <c r="AE36" s="455"/>
      <c r="AF36" s="204"/>
      <c r="AG36" s="205"/>
      <c r="AH36" s="205"/>
      <c r="AI36" s="205"/>
      <c r="AJ36" s="205"/>
      <c r="AK36" s="205"/>
      <c r="AL36" s="205"/>
      <c r="AM36" s="205"/>
      <c r="AN36" s="205"/>
      <c r="AO36" s="205"/>
      <c r="AP36" s="257"/>
      <c r="AQ36" s="44" t="str">
        <f>IF(AA36="選択する",S36,"")</f>
        <v/>
      </c>
      <c r="AS36" s="43"/>
      <c r="AT36" s="43"/>
    </row>
    <row r="37" spans="1:46" ht="18.75" customHeight="1" thickBot="1" x14ac:dyDescent="0.2">
      <c r="A37" s="197"/>
      <c r="B37" s="256"/>
      <c r="C37" s="58" t="s">
        <v>340</v>
      </c>
      <c r="D37" s="58"/>
      <c r="E37" s="58"/>
      <c r="F37" s="64" t="s">
        <v>90</v>
      </c>
      <c r="G37" s="58"/>
      <c r="H37" s="58"/>
      <c r="I37" s="58"/>
      <c r="J37" s="58"/>
      <c r="K37" s="58"/>
      <c r="L37" s="58"/>
      <c r="M37" s="58"/>
      <c r="N37" s="58"/>
      <c r="O37" s="58"/>
      <c r="P37" s="58"/>
      <c r="Q37" s="58"/>
      <c r="R37" s="58"/>
      <c r="S37" s="58"/>
      <c r="T37" s="58"/>
      <c r="U37" s="58"/>
      <c r="V37" s="58"/>
      <c r="W37" s="58"/>
      <c r="X37" s="58"/>
      <c r="Y37" s="58"/>
      <c r="Z37" s="58"/>
      <c r="AA37" s="50"/>
      <c r="AB37" s="50"/>
      <c r="AC37" s="50"/>
      <c r="AD37" s="50"/>
      <c r="AE37" s="50"/>
      <c r="AF37" s="143"/>
      <c r="AG37" s="50"/>
      <c r="AH37" s="50"/>
      <c r="AI37" s="50"/>
      <c r="AJ37" s="50"/>
      <c r="AK37" s="50"/>
      <c r="AL37" s="50"/>
      <c r="AM37" s="50"/>
      <c r="AN37" s="50"/>
      <c r="AO37" s="50"/>
      <c r="AP37" s="85"/>
    </row>
    <row r="38" spans="1:46" ht="18.75" customHeight="1" thickBot="1" x14ac:dyDescent="0.2">
      <c r="A38" s="197" t="str">
        <f>IF($AA$50="確認した","○",IF(AA38&lt;&gt;"","○","未入力"))</f>
        <v>未入力</v>
      </c>
      <c r="B38" s="256"/>
      <c r="C38" s="456" t="s">
        <v>91</v>
      </c>
      <c r="D38" s="456"/>
      <c r="E38" s="456"/>
      <c r="F38" s="456"/>
      <c r="G38" s="456"/>
      <c r="H38" s="456"/>
      <c r="I38" s="456"/>
      <c r="J38" s="456"/>
      <c r="K38" s="456"/>
      <c r="L38" s="456"/>
      <c r="M38" s="456"/>
      <c r="N38" s="456"/>
      <c r="O38" s="456"/>
      <c r="P38" s="456"/>
      <c r="Q38" s="456"/>
      <c r="R38" s="456"/>
      <c r="S38" s="457">
        <v>1</v>
      </c>
      <c r="T38" s="457"/>
      <c r="U38" s="457"/>
      <c r="V38" s="457"/>
      <c r="W38" s="457"/>
      <c r="X38" s="457"/>
      <c r="Y38" s="457"/>
      <c r="Z38" s="457"/>
      <c r="AA38" s="453"/>
      <c r="AB38" s="454"/>
      <c r="AC38" s="454"/>
      <c r="AD38" s="454"/>
      <c r="AE38" s="455"/>
      <c r="AF38" s="442"/>
      <c r="AG38" s="443"/>
      <c r="AH38" s="443"/>
      <c r="AI38" s="443"/>
      <c r="AJ38" s="443"/>
      <c r="AK38" s="443"/>
      <c r="AL38" s="443"/>
      <c r="AM38" s="443"/>
      <c r="AN38" s="443"/>
      <c r="AO38" s="443"/>
      <c r="AP38" s="444"/>
      <c r="AQ38" s="44" t="str">
        <f>IF(AA38="選択する",S38,"")</f>
        <v/>
      </c>
    </row>
    <row r="39" spans="1:46" ht="18.75" customHeight="1" thickBot="1" x14ac:dyDescent="0.2">
      <c r="A39" s="197" t="str">
        <f>IF($AA$50="確認した","○",IF(AA39&lt;&gt;"","○","未入力"))</f>
        <v>未入力</v>
      </c>
      <c r="B39" s="256"/>
      <c r="C39" s="456" t="s">
        <v>21</v>
      </c>
      <c r="D39" s="456"/>
      <c r="E39" s="456"/>
      <c r="F39" s="456"/>
      <c r="G39" s="456"/>
      <c r="H39" s="456"/>
      <c r="I39" s="456"/>
      <c r="J39" s="456"/>
      <c r="K39" s="456"/>
      <c r="L39" s="456"/>
      <c r="M39" s="456"/>
      <c r="N39" s="456"/>
      <c r="O39" s="456"/>
      <c r="P39" s="456"/>
      <c r="Q39" s="456"/>
      <c r="R39" s="456"/>
      <c r="S39" s="457">
        <v>2</v>
      </c>
      <c r="T39" s="457"/>
      <c r="U39" s="457"/>
      <c r="V39" s="457"/>
      <c r="W39" s="457"/>
      <c r="X39" s="457"/>
      <c r="Y39" s="457"/>
      <c r="Z39" s="457"/>
      <c r="AA39" s="453"/>
      <c r="AB39" s="454"/>
      <c r="AC39" s="454"/>
      <c r="AD39" s="454"/>
      <c r="AE39" s="455"/>
      <c r="AF39" s="442" t="str">
        <f>IF(AND(H$13="市内本店",AA39="選択する"),"※市内本店の場合は選択不可","")</f>
        <v/>
      </c>
      <c r="AG39" s="443"/>
      <c r="AH39" s="443"/>
      <c r="AI39" s="443"/>
      <c r="AJ39" s="443"/>
      <c r="AK39" s="443"/>
      <c r="AL39" s="443"/>
      <c r="AM39" s="443"/>
      <c r="AN39" s="443"/>
      <c r="AO39" s="443"/>
      <c r="AP39" s="444"/>
      <c r="AQ39" s="44" t="str">
        <f>IF(AA39="選択する",S39,"")</f>
        <v/>
      </c>
    </row>
    <row r="40" spans="1:46" ht="18.75" customHeight="1" thickBot="1" x14ac:dyDescent="0.2">
      <c r="A40" s="197" t="str">
        <f>IF($AA$50="確認した","○",IF(AA40&lt;&gt;"","○","未入力"))</f>
        <v>未入力</v>
      </c>
      <c r="B40" s="256"/>
      <c r="C40" s="456" t="s">
        <v>22</v>
      </c>
      <c r="D40" s="456"/>
      <c r="E40" s="456"/>
      <c r="F40" s="456"/>
      <c r="G40" s="456"/>
      <c r="H40" s="456"/>
      <c r="I40" s="456"/>
      <c r="J40" s="456"/>
      <c r="K40" s="456"/>
      <c r="L40" s="456"/>
      <c r="M40" s="456"/>
      <c r="N40" s="456"/>
      <c r="O40" s="456"/>
      <c r="P40" s="456"/>
      <c r="Q40" s="456"/>
      <c r="R40" s="456"/>
      <c r="S40" s="457">
        <v>2</v>
      </c>
      <c r="T40" s="457"/>
      <c r="U40" s="457"/>
      <c r="V40" s="457"/>
      <c r="W40" s="457"/>
      <c r="X40" s="457"/>
      <c r="Y40" s="457"/>
      <c r="Z40" s="457"/>
      <c r="AA40" s="453"/>
      <c r="AB40" s="454"/>
      <c r="AC40" s="454"/>
      <c r="AD40" s="454"/>
      <c r="AE40" s="455"/>
      <c r="AF40" s="442"/>
      <c r="AG40" s="443"/>
      <c r="AH40" s="443"/>
      <c r="AI40" s="443"/>
      <c r="AJ40" s="443"/>
      <c r="AK40" s="443"/>
      <c r="AL40" s="443"/>
      <c r="AM40" s="443"/>
      <c r="AN40" s="443"/>
      <c r="AO40" s="443"/>
      <c r="AP40" s="444"/>
      <c r="AQ40" s="44" t="str">
        <f>IF(AA40="選択する",S40,"")</f>
        <v/>
      </c>
    </row>
    <row r="41" spans="1:46" ht="18.75" customHeight="1" thickBot="1" x14ac:dyDescent="0.2">
      <c r="A41" s="197" t="str">
        <f>IF($AA$50="確認した","○",IF(AA41&lt;&gt;"","○","未入力"))</f>
        <v>未入力</v>
      </c>
      <c r="B41" s="256"/>
      <c r="C41" s="456" t="s">
        <v>23</v>
      </c>
      <c r="D41" s="456"/>
      <c r="E41" s="456"/>
      <c r="F41" s="456"/>
      <c r="G41" s="456"/>
      <c r="H41" s="456"/>
      <c r="I41" s="456"/>
      <c r="J41" s="456"/>
      <c r="K41" s="456"/>
      <c r="L41" s="456"/>
      <c r="M41" s="456"/>
      <c r="N41" s="456"/>
      <c r="O41" s="456"/>
      <c r="P41" s="456"/>
      <c r="Q41" s="456"/>
      <c r="R41" s="456"/>
      <c r="S41" s="457">
        <v>2</v>
      </c>
      <c r="T41" s="457"/>
      <c r="U41" s="457"/>
      <c r="V41" s="457"/>
      <c r="W41" s="457"/>
      <c r="X41" s="457"/>
      <c r="Y41" s="457"/>
      <c r="Z41" s="457"/>
      <c r="AA41" s="453"/>
      <c r="AB41" s="454"/>
      <c r="AC41" s="454"/>
      <c r="AD41" s="454"/>
      <c r="AE41" s="455"/>
      <c r="AF41" s="144"/>
      <c r="AG41" s="50"/>
      <c r="AH41" s="50"/>
      <c r="AI41" s="48"/>
      <c r="AJ41" s="48"/>
      <c r="AK41" s="48"/>
      <c r="AL41" s="48"/>
      <c r="AM41" s="50"/>
      <c r="AN41" s="50"/>
      <c r="AO41" s="50"/>
      <c r="AP41" s="85"/>
      <c r="AQ41" s="44" t="str">
        <f>IF(AA41="選択する",S41,"")</f>
        <v/>
      </c>
    </row>
    <row r="42" spans="1:46" ht="18.75" customHeight="1" thickBot="1" x14ac:dyDescent="0.2">
      <c r="A42" s="197"/>
      <c r="B42" s="256"/>
      <c r="C42" s="58" t="s">
        <v>341</v>
      </c>
      <c r="D42" s="58"/>
      <c r="E42" s="58"/>
      <c r="F42" s="64" t="s">
        <v>93</v>
      </c>
      <c r="G42" s="58"/>
      <c r="H42" s="58"/>
      <c r="I42" s="58"/>
      <c r="J42" s="58"/>
      <c r="K42" s="58"/>
      <c r="L42" s="58"/>
      <c r="M42" s="58"/>
      <c r="N42" s="58"/>
      <c r="O42" s="58"/>
      <c r="P42" s="58"/>
      <c r="Q42" s="58"/>
      <c r="R42" s="58"/>
      <c r="S42" s="58"/>
      <c r="T42" s="58"/>
      <c r="U42" s="58"/>
      <c r="V42" s="58"/>
      <c r="W42" s="58"/>
      <c r="X42" s="58"/>
      <c r="Y42" s="58"/>
      <c r="Z42" s="58"/>
      <c r="AA42" s="50"/>
      <c r="AB42" s="50"/>
      <c r="AC42" s="50"/>
      <c r="AD42" s="50"/>
      <c r="AE42" s="50"/>
      <c r="AF42" s="143"/>
      <c r="AG42" s="50"/>
      <c r="AH42" s="50"/>
      <c r="AI42" s="50"/>
      <c r="AJ42" s="50"/>
      <c r="AK42" s="50"/>
      <c r="AL42" s="50"/>
      <c r="AM42" s="50"/>
      <c r="AN42" s="50"/>
      <c r="AO42" s="50"/>
      <c r="AP42" s="85"/>
    </row>
    <row r="43" spans="1:46" ht="18.75" customHeight="1" thickBot="1" x14ac:dyDescent="0.2">
      <c r="A43" s="197" t="str">
        <f>IF($AA$50="確認した","○",IF(AA43&lt;&gt;"","○","未入力"))</f>
        <v>未入力</v>
      </c>
      <c r="B43" s="256"/>
      <c r="C43" s="456" t="s">
        <v>24</v>
      </c>
      <c r="D43" s="456"/>
      <c r="E43" s="456"/>
      <c r="F43" s="456"/>
      <c r="G43" s="456"/>
      <c r="H43" s="456"/>
      <c r="I43" s="456"/>
      <c r="J43" s="456"/>
      <c r="K43" s="456"/>
      <c r="L43" s="456"/>
      <c r="M43" s="456"/>
      <c r="N43" s="456"/>
      <c r="O43" s="456"/>
      <c r="P43" s="456"/>
      <c r="Q43" s="456"/>
      <c r="R43" s="456"/>
      <c r="S43" s="457">
        <v>1</v>
      </c>
      <c r="T43" s="457"/>
      <c r="U43" s="457"/>
      <c r="V43" s="457"/>
      <c r="W43" s="457"/>
      <c r="X43" s="457"/>
      <c r="Y43" s="457"/>
      <c r="Z43" s="457"/>
      <c r="AA43" s="453"/>
      <c r="AB43" s="454"/>
      <c r="AC43" s="454"/>
      <c r="AD43" s="454"/>
      <c r="AE43" s="455"/>
      <c r="AF43" s="144"/>
      <c r="AG43" s="50"/>
      <c r="AH43" s="50"/>
      <c r="AI43" s="48"/>
      <c r="AJ43" s="48"/>
      <c r="AK43" s="48"/>
      <c r="AL43" s="48"/>
      <c r="AM43" s="50"/>
      <c r="AN43" s="50"/>
      <c r="AO43" s="50"/>
      <c r="AP43" s="85"/>
      <c r="AQ43" s="44" t="str">
        <f>IF(AA43="選択する",S43,"")</f>
        <v/>
      </c>
    </row>
    <row r="44" spans="1:46" ht="18.75" customHeight="1" thickBot="1" x14ac:dyDescent="0.2">
      <c r="A44" s="197" t="str">
        <f>IF($AA$50="確認した","○",IF(AA44&lt;&gt;"","○","未入力"))</f>
        <v>未入力</v>
      </c>
      <c r="B44" s="256"/>
      <c r="C44" s="456" t="s">
        <v>25</v>
      </c>
      <c r="D44" s="456"/>
      <c r="E44" s="456"/>
      <c r="F44" s="456"/>
      <c r="G44" s="456"/>
      <c r="H44" s="456"/>
      <c r="I44" s="456"/>
      <c r="J44" s="456"/>
      <c r="K44" s="456"/>
      <c r="L44" s="456"/>
      <c r="M44" s="456"/>
      <c r="N44" s="456"/>
      <c r="O44" s="456"/>
      <c r="P44" s="456"/>
      <c r="Q44" s="456"/>
      <c r="R44" s="456"/>
      <c r="S44" s="457">
        <v>1</v>
      </c>
      <c r="T44" s="457"/>
      <c r="U44" s="457"/>
      <c r="V44" s="457"/>
      <c r="W44" s="457"/>
      <c r="X44" s="457"/>
      <c r="Y44" s="457"/>
      <c r="Z44" s="457"/>
      <c r="AA44" s="453"/>
      <c r="AB44" s="454"/>
      <c r="AC44" s="454"/>
      <c r="AD44" s="454"/>
      <c r="AE44" s="455"/>
      <c r="AF44" s="144"/>
      <c r="AG44" s="50"/>
      <c r="AH44" s="50"/>
      <c r="AI44" s="48"/>
      <c r="AJ44" s="48"/>
      <c r="AK44" s="48"/>
      <c r="AL44" s="48"/>
      <c r="AM44" s="50"/>
      <c r="AN44" s="50"/>
      <c r="AO44" s="50"/>
      <c r="AP44" s="85"/>
      <c r="AQ44" s="44" t="str">
        <f>IF(AA44="選択する",S44,"")</f>
        <v/>
      </c>
    </row>
    <row r="45" spans="1:46" ht="18.75" customHeight="1" x14ac:dyDescent="0.15">
      <c r="A45" s="197"/>
      <c r="B45" s="256"/>
      <c r="C45" s="48"/>
      <c r="D45" s="48"/>
      <c r="E45" s="48"/>
      <c r="F45" s="48"/>
      <c r="G45" s="48"/>
      <c r="H45" s="48"/>
      <c r="I45" s="48"/>
      <c r="J45" s="48"/>
      <c r="K45" s="48"/>
      <c r="L45" s="48"/>
      <c r="M45" s="48"/>
      <c r="N45" s="48"/>
      <c r="O45" s="48"/>
      <c r="P45" s="48"/>
      <c r="Q45" s="48"/>
      <c r="R45" s="48"/>
      <c r="S45" s="49"/>
      <c r="T45" s="49"/>
      <c r="U45" s="49"/>
      <c r="V45" s="49"/>
      <c r="W45" s="49"/>
      <c r="X45" s="49"/>
      <c r="Y45" s="49"/>
      <c r="Z45" s="49"/>
      <c r="AA45" s="56"/>
      <c r="AB45" s="50"/>
      <c r="AC45" s="50"/>
      <c r="AD45" s="48"/>
      <c r="AE45" s="50"/>
      <c r="AF45" s="50"/>
      <c r="AG45" s="50"/>
      <c r="AH45" s="50"/>
      <c r="AI45" s="50"/>
      <c r="AJ45" s="50"/>
      <c r="AK45" s="50"/>
      <c r="AL45" s="50"/>
      <c r="AM45" s="50"/>
      <c r="AN45" s="55"/>
      <c r="AO45" s="55"/>
      <c r="AP45" s="86"/>
      <c r="AS45" s="43"/>
      <c r="AT45" s="43"/>
    </row>
    <row r="46" spans="1:46" ht="18.75" customHeight="1" x14ac:dyDescent="0.15">
      <c r="A46" s="197"/>
      <c r="B46" s="256" t="s">
        <v>342</v>
      </c>
      <c r="C46" s="50" t="s">
        <v>349</v>
      </c>
      <c r="D46" s="48"/>
      <c r="E46" s="48"/>
      <c r="F46" s="48"/>
      <c r="G46" s="48"/>
      <c r="H46" s="48"/>
      <c r="I46" s="48"/>
      <c r="J46" s="48"/>
      <c r="K46" s="48"/>
      <c r="L46" s="48"/>
      <c r="M46" s="48"/>
      <c r="N46" s="48"/>
      <c r="O46" s="48"/>
      <c r="P46" s="48"/>
      <c r="Q46" s="48"/>
      <c r="R46" s="48"/>
      <c r="S46" s="50"/>
      <c r="T46" s="50"/>
      <c r="U46" s="50"/>
      <c r="V46" s="50"/>
      <c r="W46" s="50"/>
      <c r="X46" s="50"/>
      <c r="Y46" s="50"/>
      <c r="Z46" s="50"/>
      <c r="AA46" s="50"/>
      <c r="AB46" s="50"/>
      <c r="AC46" s="50"/>
      <c r="AD46" s="50"/>
      <c r="AE46" s="50"/>
      <c r="AF46" s="50"/>
      <c r="AG46" s="50"/>
      <c r="AH46" s="50"/>
      <c r="AI46" s="50"/>
      <c r="AJ46" s="50"/>
      <c r="AK46" s="50"/>
      <c r="AL46" s="50"/>
      <c r="AM46" s="50"/>
      <c r="AN46" s="55"/>
      <c r="AO46" s="55"/>
      <c r="AP46" s="86"/>
      <c r="AS46" s="43"/>
      <c r="AT46" s="43"/>
    </row>
    <row r="47" spans="1:46" ht="18.75" customHeight="1" x14ac:dyDescent="0.15">
      <c r="A47" s="197"/>
      <c r="B47" s="256"/>
      <c r="C47" s="57" t="s">
        <v>95</v>
      </c>
      <c r="D47" s="48"/>
      <c r="E47" s="48"/>
      <c r="F47" s="48"/>
      <c r="G47" s="48"/>
      <c r="H47" s="48"/>
      <c r="I47" s="48"/>
      <c r="J47" s="48"/>
      <c r="K47" s="48"/>
      <c r="L47" s="48"/>
      <c r="M47" s="48"/>
      <c r="N47" s="48"/>
      <c r="O47" s="48"/>
      <c r="P47" s="48"/>
      <c r="Q47" s="48"/>
      <c r="R47" s="48"/>
      <c r="S47" s="50"/>
      <c r="T47" s="50"/>
      <c r="U47" s="50"/>
      <c r="V47" s="50"/>
      <c r="W47" s="50"/>
      <c r="X47" s="50"/>
      <c r="Y47" s="50"/>
      <c r="Z47" s="50"/>
      <c r="AA47" s="50"/>
      <c r="AB47" s="50"/>
      <c r="AC47" s="50"/>
      <c r="AD47" s="50"/>
      <c r="AE47" s="50"/>
      <c r="AF47" s="50"/>
      <c r="AG47" s="50"/>
      <c r="AH47" s="50"/>
      <c r="AI47" s="50"/>
      <c r="AJ47" s="50"/>
      <c r="AK47" s="50"/>
      <c r="AL47" s="50"/>
      <c r="AM47" s="50"/>
      <c r="AN47" s="55"/>
      <c r="AO47" s="55"/>
      <c r="AP47" s="86"/>
      <c r="AS47" s="43"/>
      <c r="AT47" s="43"/>
    </row>
    <row r="48" spans="1:46" ht="18.75" customHeight="1" x14ac:dyDescent="0.15">
      <c r="A48" s="197"/>
      <c r="B48" s="256"/>
      <c r="C48" s="461" t="s">
        <v>287</v>
      </c>
      <c r="D48" s="461"/>
      <c r="E48" s="461"/>
      <c r="F48" s="461"/>
      <c r="G48" s="461"/>
      <c r="H48" s="461"/>
      <c r="I48" s="461"/>
      <c r="J48" s="461"/>
      <c r="K48" s="461"/>
      <c r="L48" s="461"/>
      <c r="M48" s="461"/>
      <c r="N48" s="461"/>
      <c r="O48" s="461"/>
      <c r="P48" s="461"/>
      <c r="Q48" s="461"/>
      <c r="R48" s="461"/>
      <c r="S48" s="460">
        <f>IF(H16="",0,IF(H16="簡易型",24+AQ24,37))</f>
        <v>0</v>
      </c>
      <c r="T48" s="460"/>
      <c r="U48" s="460"/>
      <c r="V48" s="460"/>
      <c r="W48" s="460"/>
      <c r="X48" s="50"/>
      <c r="Y48" s="50"/>
      <c r="Z48" s="50"/>
      <c r="AA48" s="50"/>
      <c r="AB48" s="50"/>
      <c r="AC48" s="50"/>
      <c r="AD48" s="50"/>
      <c r="AE48" s="50"/>
      <c r="AF48" s="50"/>
      <c r="AG48" s="50"/>
      <c r="AH48" s="50"/>
      <c r="AI48" s="50"/>
      <c r="AJ48" s="50"/>
      <c r="AK48" s="50"/>
      <c r="AL48" s="50"/>
      <c r="AM48" s="50"/>
      <c r="AN48" s="55"/>
      <c r="AO48" s="55"/>
      <c r="AP48" s="86"/>
      <c r="AS48" s="43"/>
      <c r="AT48" s="43"/>
    </row>
    <row r="49" spans="1:46" ht="18.75" customHeight="1" thickBot="1" x14ac:dyDescent="0.2">
      <c r="A49" s="197"/>
      <c r="B49" s="256"/>
      <c r="C49" s="462" t="s">
        <v>94</v>
      </c>
      <c r="D49" s="462"/>
      <c r="E49" s="462"/>
      <c r="F49" s="462"/>
      <c r="G49" s="462"/>
      <c r="H49" s="462"/>
      <c r="I49" s="462"/>
      <c r="J49" s="462"/>
      <c r="K49" s="462"/>
      <c r="L49" s="462"/>
      <c r="M49" s="462"/>
      <c r="N49" s="462"/>
      <c r="O49" s="462"/>
      <c r="P49" s="462"/>
      <c r="Q49" s="462"/>
      <c r="R49" s="462"/>
      <c r="S49" s="468">
        <f>SUM(AQ32:AQ44)</f>
        <v>0</v>
      </c>
      <c r="T49" s="468"/>
      <c r="U49" s="468"/>
      <c r="V49" s="468"/>
      <c r="W49" s="468"/>
      <c r="X49" s="50"/>
      <c r="Y49" s="50"/>
      <c r="Z49" s="50"/>
      <c r="AA49" s="56" t="str">
        <f>IF(AA50&lt;&gt;"","","確認したら入力")</f>
        <v>確認したら入力</v>
      </c>
      <c r="AB49" s="50"/>
      <c r="AC49" s="50"/>
      <c r="AD49" s="50"/>
      <c r="AE49" s="50"/>
      <c r="AF49" s="50"/>
      <c r="AG49" s="50"/>
      <c r="AH49" s="50"/>
      <c r="AI49" s="50"/>
      <c r="AJ49" s="50"/>
      <c r="AK49" s="50"/>
      <c r="AL49" s="50"/>
      <c r="AM49" s="50"/>
      <c r="AN49" s="50"/>
      <c r="AO49" s="50"/>
      <c r="AP49" s="85"/>
      <c r="AS49" s="43"/>
      <c r="AT49" s="43"/>
    </row>
    <row r="50" spans="1:46" ht="18.75" customHeight="1" thickBot="1" x14ac:dyDescent="0.2">
      <c r="A50" s="197" t="str">
        <f>IF(AA50&lt;&gt;"","○","未入力")</f>
        <v>未入力</v>
      </c>
      <c r="B50" s="256"/>
      <c r="C50" s="463" t="s">
        <v>288</v>
      </c>
      <c r="D50" s="464"/>
      <c r="E50" s="464"/>
      <c r="F50" s="464"/>
      <c r="G50" s="464"/>
      <c r="H50" s="464"/>
      <c r="I50" s="464"/>
      <c r="J50" s="464"/>
      <c r="K50" s="464"/>
      <c r="L50" s="464"/>
      <c r="M50" s="464"/>
      <c r="N50" s="464"/>
      <c r="O50" s="464"/>
      <c r="P50" s="464"/>
      <c r="Q50" s="464"/>
      <c r="R50" s="464"/>
      <c r="S50" s="458">
        <f>SUBTOTAL(9,S48:W49)</f>
        <v>0</v>
      </c>
      <c r="T50" s="458"/>
      <c r="U50" s="458"/>
      <c r="V50" s="458"/>
      <c r="W50" s="459"/>
      <c r="X50" s="50"/>
      <c r="Y50" s="50"/>
      <c r="Z50" s="50"/>
      <c r="AA50" s="453"/>
      <c r="AB50" s="454"/>
      <c r="AC50" s="454"/>
      <c r="AD50" s="454"/>
      <c r="AE50" s="455"/>
      <c r="AF50" s="50"/>
      <c r="AG50" s="50"/>
      <c r="AH50" s="50"/>
      <c r="AI50" s="50"/>
      <c r="AJ50" s="50"/>
      <c r="AK50" s="50"/>
      <c r="AL50" s="50"/>
      <c r="AM50" s="50"/>
      <c r="AN50" s="50"/>
      <c r="AO50" s="50"/>
      <c r="AP50" s="85"/>
      <c r="AS50" s="43"/>
      <c r="AT50" s="43"/>
    </row>
    <row r="51" spans="1:46" ht="18.75" customHeight="1" x14ac:dyDescent="0.15">
      <c r="A51" s="197"/>
      <c r="B51" s="256"/>
      <c r="C51" s="451" t="s">
        <v>289</v>
      </c>
      <c r="D51" s="451"/>
      <c r="E51" s="451"/>
      <c r="F51" s="451"/>
      <c r="G51" s="451"/>
      <c r="H51" s="451"/>
      <c r="I51" s="451"/>
      <c r="J51" s="451"/>
      <c r="K51" s="451"/>
      <c r="L51" s="451"/>
      <c r="M51" s="451"/>
      <c r="N51" s="451"/>
      <c r="O51" s="451"/>
      <c r="P51" s="451"/>
      <c r="Q51" s="451"/>
      <c r="R51" s="451"/>
      <c r="S51" s="452"/>
      <c r="T51" s="452"/>
      <c r="U51" s="452"/>
      <c r="V51" s="452"/>
      <c r="W51" s="452"/>
      <c r="X51" s="50"/>
      <c r="Y51" s="50"/>
      <c r="Z51" s="50"/>
      <c r="AA51" s="50"/>
      <c r="AB51" s="50"/>
      <c r="AC51" s="50"/>
      <c r="AD51" s="50"/>
      <c r="AE51" s="50"/>
      <c r="AF51" s="50"/>
      <c r="AG51" s="50"/>
      <c r="AH51" s="50"/>
      <c r="AI51" s="50"/>
      <c r="AJ51" s="50"/>
      <c r="AK51" s="50"/>
      <c r="AL51" s="50"/>
      <c r="AM51" s="50"/>
      <c r="AN51" s="50"/>
      <c r="AO51" s="50"/>
      <c r="AP51" s="85"/>
      <c r="AS51" s="43"/>
      <c r="AT51" s="43"/>
    </row>
    <row r="52" spans="1:46" ht="18.75" customHeight="1" x14ac:dyDescent="0.15">
      <c r="A52" s="197"/>
      <c r="B52" s="258"/>
      <c r="C52" s="87" t="s">
        <v>290</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259"/>
      <c r="AP52" s="88"/>
    </row>
    <row r="54" spans="1:46" ht="18.75" customHeight="1" thickBot="1" x14ac:dyDescent="0.2">
      <c r="B54" s="43" t="s">
        <v>388</v>
      </c>
      <c r="C54" s="43" t="s">
        <v>389</v>
      </c>
    </row>
    <row r="55" spans="1:46" ht="18.75" customHeight="1" thickBot="1" x14ac:dyDescent="0.2">
      <c r="A55" s="197" t="str">
        <f>IF(C55&lt;&gt;"","○","未入力")</f>
        <v>○</v>
      </c>
      <c r="C55" s="433" t="s">
        <v>390</v>
      </c>
      <c r="D55" s="434"/>
      <c r="E55" s="434"/>
      <c r="F55" s="434"/>
      <c r="G55" s="435"/>
    </row>
  </sheetData>
  <sheetProtection sheet="1" objects="1" scenarios="1" selectLockedCells="1"/>
  <customSheetViews>
    <customSheetView guid="{1C967CD3-22AF-4928-9CB8-5279C2ED784C}" scale="55" showPageBreaks="1" showGridLines="0" printArea="1" view="pageBreakPreview">
      <selection activeCell="H4" sqref="H4:AH4"/>
      <colBreaks count="1" manualBreakCount="1">
        <brk id="42" max="1048575" man="1"/>
      </colBreaks>
      <pageMargins left="0.7" right="0.7" top="0.75" bottom="0.75" header="0.3" footer="0.3"/>
      <pageSetup paperSize="9" scale="82" orientation="portrait" r:id="rId1"/>
    </customSheetView>
  </customSheetViews>
  <mergeCells count="64">
    <mergeCell ref="S41:Z41"/>
    <mergeCell ref="AA41:AE41"/>
    <mergeCell ref="C38:R38"/>
    <mergeCell ref="S38:Z38"/>
    <mergeCell ref="C40:R40"/>
    <mergeCell ref="AA38:AE38"/>
    <mergeCell ref="S39:Z39"/>
    <mergeCell ref="AA39:AE39"/>
    <mergeCell ref="C13:G13"/>
    <mergeCell ref="H13:M13"/>
    <mergeCell ref="C16:G16"/>
    <mergeCell ref="H16:M16"/>
    <mergeCell ref="C4:G4"/>
    <mergeCell ref="C7:G7"/>
    <mergeCell ref="H4:AH4"/>
    <mergeCell ref="H7:AH7"/>
    <mergeCell ref="H20:AH21"/>
    <mergeCell ref="C35:R35"/>
    <mergeCell ref="C39:R39"/>
    <mergeCell ref="S35:Z35"/>
    <mergeCell ref="AA35:AE35"/>
    <mergeCell ref="C34:R34"/>
    <mergeCell ref="S34:Z34"/>
    <mergeCell ref="AA36:AE36"/>
    <mergeCell ref="AA32:AE32"/>
    <mergeCell ref="S32:Z32"/>
    <mergeCell ref="C33:R33"/>
    <mergeCell ref="S24:Z24"/>
    <mergeCell ref="C32:R32"/>
    <mergeCell ref="S33:Z33"/>
    <mergeCell ref="C27:G28"/>
    <mergeCell ref="H24:R24"/>
    <mergeCell ref="C48:R48"/>
    <mergeCell ref="C49:R49"/>
    <mergeCell ref="C50:R50"/>
    <mergeCell ref="AA44:AE44"/>
    <mergeCell ref="C10:G10"/>
    <mergeCell ref="H10:M10"/>
    <mergeCell ref="C20:G21"/>
    <mergeCell ref="S40:Z40"/>
    <mergeCell ref="AA40:AE40"/>
    <mergeCell ref="S49:W49"/>
    <mergeCell ref="C24:G24"/>
    <mergeCell ref="C36:R36"/>
    <mergeCell ref="S36:Z36"/>
    <mergeCell ref="C41:R41"/>
    <mergeCell ref="AA34:AE34"/>
    <mergeCell ref="AA33:AE33"/>
    <mergeCell ref="C55:G55"/>
    <mergeCell ref="B1:AP2"/>
    <mergeCell ref="AF40:AP40"/>
    <mergeCell ref="AF38:AP38"/>
    <mergeCell ref="AF39:AP39"/>
    <mergeCell ref="H27:AH28"/>
    <mergeCell ref="C51:R51"/>
    <mergeCell ref="S51:W51"/>
    <mergeCell ref="AA43:AE43"/>
    <mergeCell ref="C44:R44"/>
    <mergeCell ref="S44:Z44"/>
    <mergeCell ref="S50:W50"/>
    <mergeCell ref="C43:R43"/>
    <mergeCell ref="S43:Z43"/>
    <mergeCell ref="S48:W48"/>
    <mergeCell ref="AA50:AE50"/>
  </mergeCells>
  <phoneticPr fontId="2"/>
  <conditionalFormatting sqref="A1:A1048576">
    <cfRule type="expression" dxfId="123" priority="3" stopIfTrue="1">
      <formula>$A1="未入力"</formula>
    </cfRule>
  </conditionalFormatting>
  <conditionalFormatting sqref="A1:XFD52">
    <cfRule type="expression" dxfId="122" priority="4" stopIfTrue="1">
      <formula>$A1="○"</formula>
    </cfRule>
  </conditionalFormatting>
  <conditionalFormatting sqref="C20:AH28 C32:AE44">
    <cfRule type="expression" dxfId="121" priority="2" stopIfTrue="1">
      <formula>$A20="不要"</formula>
    </cfRule>
  </conditionalFormatting>
  <conditionalFormatting sqref="A55">
    <cfRule type="expression" dxfId="120" priority="1" stopIfTrue="1">
      <formula>$A55="○"</formula>
    </cfRule>
  </conditionalFormatting>
  <dataValidations count="6">
    <dataValidation type="list" allowBlank="1" showInputMessage="1" showErrorMessage="1" sqref="H16:M16">
      <formula1>"簡易型,技術提案型"</formula1>
    </dataValidation>
    <dataValidation type="list" allowBlank="1" showInputMessage="1" showErrorMessage="1" sqref="H10:M10">
      <formula1>"土木工事業,建築工事業,大工工事業,左官工事業,とび・土工工事業,石工事業,屋根工事業,電気工事業,管工事業,ﾀｲﾙ･れんが･ﾌﾞﾛｯｸ工事業,鋼構造物工事業,鉄筋工事業,舗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解体工事業"</formula1>
    </dataValidation>
    <dataValidation type="list" allowBlank="1" showInputMessage="1" showErrorMessage="1" sqref="H24">
      <formula1>"工程管理の適切性,品質管理の適切性,安全管理の適切性,施工上配慮すべき事項の適切性"</formula1>
    </dataValidation>
    <dataValidation type="list" allowBlank="1" showInputMessage="1" showErrorMessage="1" sqref="H13:M13">
      <formula1>"市内本店,市内本店以外"</formula1>
    </dataValidation>
    <dataValidation type="list" allowBlank="1" showInputMessage="1" showErrorMessage="1" sqref="AA50:AE50">
      <formula1>"確認した,"</formula1>
    </dataValidation>
    <dataValidation type="list" allowBlank="1" showInputMessage="1" showErrorMessage="1" sqref="AA32:AE36 AA38:AE41 AA43:AE44">
      <formula1>"選択する"</formula1>
    </dataValidation>
  </dataValidations>
  <pageMargins left="0.7" right="0.7" top="0.75" bottom="0.75" header="0.3" footer="0.3"/>
  <pageSetup paperSize="9" scale="80" orientation="portrait" r:id="rId2"/>
  <colBreaks count="1" manualBreakCount="1">
    <brk id="42"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sheetPr>
  <dimension ref="A1:BC121"/>
  <sheetViews>
    <sheetView showGridLines="0" view="pageBreakPreview" zoomScale="70" zoomScaleNormal="100" zoomScaleSheetLayoutView="70" workbookViewId="0">
      <selection activeCell="Q15" sqref="Q15:R16"/>
    </sheetView>
  </sheetViews>
  <sheetFormatPr defaultColWidth="2.25" defaultRowHeight="21" customHeight="1" x14ac:dyDescent="0.15"/>
  <cols>
    <col min="1" max="1" width="8.5" style="67" bestFit="1" customWidth="1"/>
    <col min="2" max="2" width="2.25" style="22"/>
    <col min="3" max="3" width="3" style="22" bestFit="1" customWidth="1"/>
    <col min="4" max="16384" width="2.25" style="22"/>
  </cols>
  <sheetData>
    <row r="1" spans="1:55" ht="21" customHeight="1" x14ac:dyDescent="0.15">
      <c r="A1" s="202" t="str">
        <f>IF('発注者入力シート(◆◇)'!$H$16="","",IF(COUNTIF(A4:A40,"未入力")&gt;=1,"未入力あり",""))</f>
        <v/>
      </c>
      <c r="AN1" s="39" t="s">
        <v>99</v>
      </c>
      <c r="AO1" s="27"/>
      <c r="AP1" s="43" t="s">
        <v>344</v>
      </c>
      <c r="AQ1" s="43"/>
      <c r="AR1" s="43"/>
      <c r="AS1" s="43"/>
      <c r="AT1" s="43"/>
      <c r="AU1" s="43"/>
      <c r="AV1" s="43"/>
      <c r="AW1" s="43"/>
      <c r="AX1" s="43"/>
      <c r="AY1" s="43"/>
      <c r="AZ1" s="27"/>
      <c r="BA1" s="43"/>
      <c r="BB1" s="43"/>
      <c r="BC1" s="43"/>
    </row>
    <row r="2" spans="1:55" ht="21" customHeight="1" x14ac:dyDescent="0.15">
      <c r="C2" s="798" t="s">
        <v>100</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row>
    <row r="3" spans="1:55" ht="21" customHeight="1" thickBot="1" x14ac:dyDescent="0.2"/>
    <row r="4" spans="1:55" ht="21" customHeight="1" x14ac:dyDescent="0.15">
      <c r="A4" s="198" t="str">
        <f>IF(U4&lt;&gt;"","○","未入力")</f>
        <v>未入力</v>
      </c>
      <c r="C4" s="799" t="s">
        <v>104</v>
      </c>
      <c r="D4" s="799"/>
      <c r="E4" s="799"/>
      <c r="F4" s="799"/>
      <c r="G4" s="799"/>
      <c r="H4" s="799"/>
      <c r="I4" s="799"/>
      <c r="J4" s="799"/>
      <c r="K4" s="799"/>
      <c r="L4" s="799"/>
      <c r="M4" s="799"/>
      <c r="N4" s="799"/>
      <c r="O4" s="799"/>
      <c r="P4" s="799"/>
      <c r="Q4" s="799"/>
      <c r="R4" s="799"/>
      <c r="S4" s="799"/>
      <c r="T4" s="800"/>
      <c r="U4" s="801"/>
      <c r="V4" s="802"/>
      <c r="W4" s="802"/>
      <c r="X4" s="802"/>
      <c r="Y4" s="802"/>
      <c r="Z4" s="802"/>
      <c r="AA4" s="802"/>
      <c r="AB4" s="802"/>
      <c r="AC4" s="802"/>
      <c r="AD4" s="802"/>
      <c r="AE4" s="802"/>
      <c r="AF4" s="802"/>
      <c r="AG4" s="802"/>
      <c r="AH4" s="802"/>
      <c r="AI4" s="802"/>
      <c r="AJ4" s="802"/>
      <c r="AK4" s="802"/>
      <c r="AL4" s="802"/>
      <c r="AM4" s="803"/>
    </row>
    <row r="5" spans="1:55" ht="21" customHeight="1" thickBot="1" x14ac:dyDescent="0.2">
      <c r="C5" s="799"/>
      <c r="D5" s="799"/>
      <c r="E5" s="799"/>
      <c r="F5" s="799"/>
      <c r="G5" s="799"/>
      <c r="H5" s="799"/>
      <c r="I5" s="799"/>
      <c r="J5" s="799"/>
      <c r="K5" s="799"/>
      <c r="L5" s="799"/>
      <c r="M5" s="799"/>
      <c r="N5" s="799"/>
      <c r="O5" s="799"/>
      <c r="P5" s="799"/>
      <c r="Q5" s="799"/>
      <c r="R5" s="799"/>
      <c r="S5" s="799"/>
      <c r="T5" s="800"/>
      <c r="U5" s="804"/>
      <c r="V5" s="805"/>
      <c r="W5" s="805"/>
      <c r="X5" s="805"/>
      <c r="Y5" s="805"/>
      <c r="Z5" s="805"/>
      <c r="AA5" s="805"/>
      <c r="AB5" s="805"/>
      <c r="AC5" s="805"/>
      <c r="AD5" s="805"/>
      <c r="AE5" s="805"/>
      <c r="AF5" s="805"/>
      <c r="AG5" s="805"/>
      <c r="AH5" s="805"/>
      <c r="AI5" s="805"/>
      <c r="AJ5" s="805"/>
      <c r="AK5" s="805"/>
      <c r="AL5" s="805"/>
      <c r="AM5" s="806"/>
    </row>
    <row r="6" spans="1:55" ht="21" customHeight="1" x14ac:dyDescent="0.15">
      <c r="C6" s="65"/>
    </row>
    <row r="7" spans="1:55" ht="21" customHeight="1" x14ac:dyDescent="0.15">
      <c r="A7" s="198" t="str">
        <f>IF(U4="実績無し","不要",IF(Q7&lt;&gt;"","○","未入力"))</f>
        <v>未入力</v>
      </c>
      <c r="C7" s="783" t="s">
        <v>105</v>
      </c>
      <c r="D7" s="784"/>
      <c r="E7" s="785"/>
      <c r="F7" s="789" t="s">
        <v>74</v>
      </c>
      <c r="G7" s="789"/>
      <c r="H7" s="789"/>
      <c r="I7" s="789"/>
      <c r="J7" s="789"/>
      <c r="K7" s="789"/>
      <c r="L7" s="789"/>
      <c r="M7" s="789"/>
      <c r="N7" s="789"/>
      <c r="O7" s="789"/>
      <c r="P7" s="789"/>
      <c r="Q7" s="778"/>
      <c r="R7" s="778"/>
      <c r="S7" s="778"/>
      <c r="T7" s="778"/>
      <c r="U7" s="778"/>
      <c r="V7" s="778"/>
      <c r="W7" s="778"/>
      <c r="X7" s="778"/>
      <c r="Y7" s="778"/>
      <c r="Z7" s="778"/>
      <c r="AA7" s="778"/>
      <c r="AB7" s="778"/>
      <c r="AC7" s="778"/>
      <c r="AD7" s="778"/>
      <c r="AE7" s="778"/>
      <c r="AF7" s="778"/>
      <c r="AG7" s="778"/>
      <c r="AH7" s="778"/>
      <c r="AI7" s="778"/>
      <c r="AJ7" s="778"/>
      <c r="AK7" s="778"/>
      <c r="AL7" s="778"/>
      <c r="AM7" s="778"/>
    </row>
    <row r="8" spans="1:55" ht="21" customHeight="1" x14ac:dyDescent="0.15">
      <c r="C8" s="786"/>
      <c r="D8" s="787"/>
      <c r="E8" s="788"/>
      <c r="F8" s="789"/>
      <c r="G8" s="789"/>
      <c r="H8" s="789"/>
      <c r="I8" s="789"/>
      <c r="J8" s="789"/>
      <c r="K8" s="789"/>
      <c r="L8" s="789"/>
      <c r="M8" s="789"/>
      <c r="N8" s="789"/>
      <c r="O8" s="789"/>
      <c r="P8" s="789"/>
      <c r="Q8" s="778"/>
      <c r="R8" s="778"/>
      <c r="S8" s="778"/>
      <c r="T8" s="778"/>
      <c r="U8" s="778"/>
      <c r="V8" s="778"/>
      <c r="W8" s="778"/>
      <c r="X8" s="778"/>
      <c r="Y8" s="778"/>
      <c r="Z8" s="778"/>
      <c r="AA8" s="778"/>
      <c r="AB8" s="778"/>
      <c r="AC8" s="778"/>
      <c r="AD8" s="778"/>
      <c r="AE8" s="778"/>
      <c r="AF8" s="778"/>
      <c r="AG8" s="778"/>
      <c r="AH8" s="778"/>
      <c r="AI8" s="778"/>
      <c r="AJ8" s="778"/>
      <c r="AK8" s="778"/>
      <c r="AL8" s="778"/>
      <c r="AM8" s="778"/>
    </row>
    <row r="9" spans="1:55" ht="21" customHeight="1" x14ac:dyDescent="0.15">
      <c r="A9" s="198" t="str">
        <f>IF(U4="実績無し","不要",IF(Q9&lt;&gt;"","○","未入力"))</f>
        <v>未入力</v>
      </c>
      <c r="C9" s="786"/>
      <c r="D9" s="787"/>
      <c r="E9" s="788"/>
      <c r="F9" s="789" t="s">
        <v>106</v>
      </c>
      <c r="G9" s="789"/>
      <c r="H9" s="789"/>
      <c r="I9" s="789"/>
      <c r="J9" s="789"/>
      <c r="K9" s="789"/>
      <c r="L9" s="789"/>
      <c r="M9" s="789"/>
      <c r="N9" s="789"/>
      <c r="O9" s="789"/>
      <c r="P9" s="789"/>
      <c r="Q9" s="778"/>
      <c r="R9" s="778"/>
      <c r="S9" s="778"/>
      <c r="T9" s="778"/>
      <c r="U9" s="778"/>
      <c r="V9" s="778"/>
      <c r="W9" s="778"/>
      <c r="X9" s="778"/>
      <c r="Y9" s="778"/>
      <c r="Z9" s="778"/>
      <c r="AA9" s="778"/>
      <c r="AB9" s="778"/>
      <c r="AC9" s="778"/>
      <c r="AD9" s="778"/>
      <c r="AE9" s="778"/>
      <c r="AF9" s="778"/>
      <c r="AG9" s="778"/>
      <c r="AH9" s="778"/>
      <c r="AI9" s="778"/>
      <c r="AJ9" s="778"/>
      <c r="AK9" s="778"/>
      <c r="AL9" s="778"/>
      <c r="AM9" s="778"/>
    </row>
    <row r="10" spans="1:55" ht="21" customHeight="1" x14ac:dyDescent="0.15">
      <c r="C10" s="786"/>
      <c r="D10" s="787"/>
      <c r="E10" s="788"/>
      <c r="F10" s="789"/>
      <c r="G10" s="789"/>
      <c r="H10" s="789"/>
      <c r="I10" s="789"/>
      <c r="J10" s="789"/>
      <c r="K10" s="789"/>
      <c r="L10" s="789"/>
      <c r="M10" s="789"/>
      <c r="N10" s="789"/>
      <c r="O10" s="789"/>
      <c r="P10" s="789"/>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row>
    <row r="11" spans="1:55" ht="21" customHeight="1" x14ac:dyDescent="0.15">
      <c r="A11" s="198" t="str">
        <f>IF(U4="実績無し","不要",IF(Q11&lt;&gt;"","○","未入力"))</f>
        <v>未入力</v>
      </c>
      <c r="C11" s="786"/>
      <c r="D11" s="787"/>
      <c r="E11" s="788"/>
      <c r="F11" s="789" t="s">
        <v>107</v>
      </c>
      <c r="G11" s="789"/>
      <c r="H11" s="789"/>
      <c r="I11" s="789"/>
      <c r="J11" s="789"/>
      <c r="K11" s="789"/>
      <c r="L11" s="789"/>
      <c r="M11" s="789"/>
      <c r="N11" s="789"/>
      <c r="O11" s="789"/>
      <c r="P11" s="789"/>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row>
    <row r="12" spans="1:55" ht="21" customHeight="1" x14ac:dyDescent="0.15">
      <c r="C12" s="786"/>
      <c r="D12" s="787"/>
      <c r="E12" s="788"/>
      <c r="F12" s="789"/>
      <c r="G12" s="789"/>
      <c r="H12" s="789"/>
      <c r="I12" s="789"/>
      <c r="J12" s="789"/>
      <c r="K12" s="789"/>
      <c r="L12" s="789"/>
      <c r="M12" s="789"/>
      <c r="N12" s="789"/>
      <c r="O12" s="789"/>
      <c r="P12" s="789"/>
      <c r="Q12" s="778"/>
      <c r="R12" s="778"/>
      <c r="S12" s="778"/>
      <c r="T12" s="778"/>
      <c r="U12" s="778"/>
      <c r="V12" s="778"/>
      <c r="W12" s="778"/>
      <c r="X12" s="778"/>
      <c r="Y12" s="778"/>
      <c r="Z12" s="778"/>
      <c r="AA12" s="778"/>
      <c r="AB12" s="778"/>
      <c r="AC12" s="778"/>
      <c r="AD12" s="778"/>
      <c r="AE12" s="778"/>
      <c r="AF12" s="778"/>
      <c r="AG12" s="778"/>
      <c r="AH12" s="778"/>
      <c r="AI12" s="778"/>
      <c r="AJ12" s="778"/>
      <c r="AK12" s="778"/>
      <c r="AL12" s="778"/>
      <c r="AM12" s="778"/>
    </row>
    <row r="13" spans="1:55" ht="21" customHeight="1" x14ac:dyDescent="0.15">
      <c r="A13" s="198" t="str">
        <f>IF(U4="実績無し","不要",IF(Q13&lt;&gt;"","○","未入力"))</f>
        <v>未入力</v>
      </c>
      <c r="C13" s="786"/>
      <c r="D13" s="787"/>
      <c r="E13" s="788"/>
      <c r="F13" s="789" t="s">
        <v>108</v>
      </c>
      <c r="G13" s="789"/>
      <c r="H13" s="789"/>
      <c r="I13" s="789"/>
      <c r="J13" s="789"/>
      <c r="K13" s="789"/>
      <c r="L13" s="789"/>
      <c r="M13" s="789"/>
      <c r="N13" s="789"/>
      <c r="O13" s="789"/>
      <c r="P13" s="789"/>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row>
    <row r="14" spans="1:55" ht="21" customHeight="1" x14ac:dyDescent="0.15">
      <c r="C14" s="786"/>
      <c r="D14" s="787"/>
      <c r="E14" s="788"/>
      <c r="F14" s="789"/>
      <c r="G14" s="789"/>
      <c r="H14" s="789"/>
      <c r="I14" s="789"/>
      <c r="J14" s="789"/>
      <c r="K14" s="789"/>
      <c r="L14" s="789"/>
      <c r="M14" s="789"/>
      <c r="N14" s="789"/>
      <c r="O14" s="789"/>
      <c r="P14" s="789"/>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row>
    <row r="15" spans="1:55" ht="21" customHeight="1" x14ac:dyDescent="0.15">
      <c r="A15" s="67" t="str">
        <f>IF(U4="実績無し","不要",IF(AND(AE15&lt;&gt;"",AH15&lt;&gt;"",AK15&lt;&gt;"",S15&lt;&gt;"",V15&lt;&gt;"",Y15&lt;&gt;""),"○","未入力"))</f>
        <v>未入力</v>
      </c>
      <c r="C15" s="786"/>
      <c r="D15" s="787"/>
      <c r="E15" s="788"/>
      <c r="F15" s="789" t="s">
        <v>109</v>
      </c>
      <c r="G15" s="789"/>
      <c r="H15" s="789"/>
      <c r="I15" s="789"/>
      <c r="J15" s="789"/>
      <c r="K15" s="789"/>
      <c r="L15" s="789"/>
      <c r="M15" s="789"/>
      <c r="N15" s="789"/>
      <c r="O15" s="789"/>
      <c r="P15" s="790"/>
      <c r="Q15" s="791" t="s">
        <v>61</v>
      </c>
      <c r="R15" s="707"/>
      <c r="S15" s="653"/>
      <c r="T15" s="653"/>
      <c r="U15" s="793" t="s">
        <v>60</v>
      </c>
      <c r="V15" s="653"/>
      <c r="W15" s="653"/>
      <c r="X15" s="793" t="s">
        <v>120</v>
      </c>
      <c r="Y15" s="653"/>
      <c r="Z15" s="653"/>
      <c r="AA15" s="793" t="s">
        <v>121</v>
      </c>
      <c r="AB15" s="793" t="s">
        <v>123</v>
      </c>
      <c r="AC15" s="707" t="s">
        <v>61</v>
      </c>
      <c r="AD15" s="707"/>
      <c r="AE15" s="653"/>
      <c r="AF15" s="653"/>
      <c r="AG15" s="793" t="s">
        <v>60</v>
      </c>
      <c r="AH15" s="653"/>
      <c r="AI15" s="653"/>
      <c r="AJ15" s="793" t="s">
        <v>120</v>
      </c>
      <c r="AK15" s="653"/>
      <c r="AL15" s="653"/>
      <c r="AM15" s="807" t="s">
        <v>121</v>
      </c>
    </row>
    <row r="16" spans="1:55" ht="21" customHeight="1" x14ac:dyDescent="0.15">
      <c r="C16" s="786"/>
      <c r="D16" s="787"/>
      <c r="E16" s="788"/>
      <c r="F16" s="789"/>
      <c r="G16" s="789"/>
      <c r="H16" s="789"/>
      <c r="I16" s="789"/>
      <c r="J16" s="789"/>
      <c r="K16" s="789"/>
      <c r="L16" s="789"/>
      <c r="M16" s="789"/>
      <c r="N16" s="789"/>
      <c r="O16" s="789"/>
      <c r="P16" s="790"/>
      <c r="Q16" s="792"/>
      <c r="R16" s="708"/>
      <c r="S16" s="654"/>
      <c r="T16" s="654"/>
      <c r="U16" s="794"/>
      <c r="V16" s="654"/>
      <c r="W16" s="654"/>
      <c r="X16" s="794"/>
      <c r="Y16" s="654"/>
      <c r="Z16" s="654"/>
      <c r="AA16" s="794"/>
      <c r="AB16" s="794"/>
      <c r="AC16" s="708"/>
      <c r="AD16" s="708"/>
      <c r="AE16" s="654"/>
      <c r="AF16" s="654"/>
      <c r="AG16" s="794"/>
      <c r="AH16" s="654"/>
      <c r="AI16" s="654"/>
      <c r="AJ16" s="794"/>
      <c r="AK16" s="654"/>
      <c r="AL16" s="654"/>
      <c r="AM16" s="808"/>
    </row>
    <row r="17" spans="1:39" ht="21" customHeight="1" x14ac:dyDescent="0.15">
      <c r="A17" s="198" t="str">
        <f>IF(U4="実績無し","不要",IF(Q17&lt;&gt;"","○","未入力"))</f>
        <v>未入力</v>
      </c>
      <c r="C17" s="786"/>
      <c r="D17" s="787"/>
      <c r="E17" s="788"/>
      <c r="F17" s="789" t="s">
        <v>110</v>
      </c>
      <c r="G17" s="789"/>
      <c r="H17" s="789"/>
      <c r="I17" s="789"/>
      <c r="J17" s="789"/>
      <c r="K17" s="789"/>
      <c r="L17" s="789"/>
      <c r="M17" s="789"/>
      <c r="N17" s="789"/>
      <c r="O17" s="789"/>
      <c r="P17" s="789"/>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row>
    <row r="18" spans="1:39" ht="21" customHeight="1" x14ac:dyDescent="0.15">
      <c r="C18" s="786"/>
      <c r="D18" s="787"/>
      <c r="E18" s="788"/>
      <c r="F18" s="789"/>
      <c r="G18" s="789"/>
      <c r="H18" s="789"/>
      <c r="I18" s="789"/>
      <c r="J18" s="789"/>
      <c r="K18" s="789"/>
      <c r="L18" s="789"/>
      <c r="M18" s="789"/>
      <c r="N18" s="789"/>
      <c r="O18" s="789"/>
      <c r="P18" s="789"/>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row>
    <row r="19" spans="1:39" ht="21" customHeight="1" x14ac:dyDescent="0.15">
      <c r="A19" s="198" t="str">
        <f>IF(U4="実績無し","不要",IF(OR(F19="※工事概要は、同種工事の要件を満たすことが分かるように記入してください。(入力時にこの文章は削除してください。)",F19=""),"未入力","○"))</f>
        <v>未入力</v>
      </c>
      <c r="C19" s="781" t="s">
        <v>111</v>
      </c>
      <c r="D19" s="781"/>
      <c r="E19" s="781"/>
      <c r="F19" s="749" t="s">
        <v>420</v>
      </c>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1"/>
    </row>
    <row r="20" spans="1:39" ht="21" customHeight="1" x14ac:dyDescent="0.15">
      <c r="C20" s="781"/>
      <c r="D20" s="781"/>
      <c r="E20" s="781"/>
      <c r="F20" s="752"/>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row>
    <row r="21" spans="1:39" ht="21" customHeight="1" x14ac:dyDescent="0.15">
      <c r="C21" s="781"/>
      <c r="D21" s="781"/>
      <c r="E21" s="781"/>
      <c r="F21" s="752"/>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4"/>
    </row>
    <row r="22" spans="1:39" ht="21" customHeight="1" x14ac:dyDescent="0.15">
      <c r="C22" s="781"/>
      <c r="D22" s="781"/>
      <c r="E22" s="781"/>
      <c r="F22" s="752"/>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1:39" ht="21" customHeight="1" x14ac:dyDescent="0.15">
      <c r="C23" s="781"/>
      <c r="D23" s="781"/>
      <c r="E23" s="781"/>
      <c r="F23" s="752"/>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4"/>
    </row>
    <row r="24" spans="1:39" ht="21" customHeight="1" x14ac:dyDescent="0.15">
      <c r="C24" s="781"/>
      <c r="D24" s="781"/>
      <c r="E24" s="781"/>
      <c r="F24" s="752"/>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1:39" ht="21" customHeight="1" x14ac:dyDescent="0.15">
      <c r="C25" s="781"/>
      <c r="D25" s="781"/>
      <c r="E25" s="781"/>
      <c r="F25" s="752"/>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4"/>
    </row>
    <row r="26" spans="1:39" ht="21" customHeight="1" x14ac:dyDescent="0.15">
      <c r="C26" s="781"/>
      <c r="D26" s="781"/>
      <c r="E26" s="781"/>
      <c r="F26" s="752"/>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1:39" ht="21" customHeight="1" x14ac:dyDescent="0.15">
      <c r="C27" s="781"/>
      <c r="D27" s="781"/>
      <c r="E27" s="781"/>
      <c r="F27" s="752"/>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1:39" ht="21" customHeight="1" x14ac:dyDescent="0.15">
      <c r="C28" s="781"/>
      <c r="D28" s="781"/>
      <c r="E28" s="781"/>
      <c r="F28" s="752"/>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4"/>
    </row>
    <row r="29" spans="1:39" ht="21" customHeight="1" x14ac:dyDescent="0.15">
      <c r="C29" s="781"/>
      <c r="D29" s="781"/>
      <c r="E29" s="781"/>
      <c r="F29" s="752"/>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4"/>
    </row>
    <row r="30" spans="1:39" ht="21" customHeight="1" x14ac:dyDescent="0.15">
      <c r="C30" s="781"/>
      <c r="D30" s="781"/>
      <c r="E30" s="781"/>
      <c r="F30" s="752"/>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4"/>
    </row>
    <row r="31" spans="1:39" ht="21" customHeight="1" x14ac:dyDescent="0.15">
      <c r="C31" s="781"/>
      <c r="D31" s="781"/>
      <c r="E31" s="781"/>
      <c r="F31" s="752"/>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4"/>
    </row>
    <row r="32" spans="1:39" ht="21" customHeight="1" x14ac:dyDescent="0.15">
      <c r="C32" s="781"/>
      <c r="D32" s="781"/>
      <c r="E32" s="781"/>
      <c r="F32" s="752"/>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4"/>
    </row>
    <row r="33" spans="3:40" ht="21" customHeight="1" x14ac:dyDescent="0.15">
      <c r="C33" s="781"/>
      <c r="D33" s="781"/>
      <c r="E33" s="781"/>
      <c r="F33" s="752"/>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4"/>
    </row>
    <row r="34" spans="3:40" ht="12.75" customHeight="1" x14ac:dyDescent="0.15">
      <c r="C34" s="781"/>
      <c r="D34" s="781"/>
      <c r="E34" s="781"/>
      <c r="F34" s="755"/>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7"/>
    </row>
    <row r="35" spans="3:40" ht="6" customHeight="1" x14ac:dyDescent="0.15">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row>
    <row r="36" spans="3:40" ht="30.75" customHeight="1" x14ac:dyDescent="0.15">
      <c r="C36" s="795" t="s">
        <v>237</v>
      </c>
      <c r="D36" s="795"/>
      <c r="E36" s="796" t="s">
        <v>435</v>
      </c>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40"/>
    </row>
    <row r="37" spans="3:40" ht="24" customHeight="1" x14ac:dyDescent="0.15">
      <c r="C37" s="795" t="s">
        <v>238</v>
      </c>
      <c r="D37" s="795"/>
      <c r="E37" s="797" t="s">
        <v>101</v>
      </c>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40"/>
    </row>
    <row r="38" spans="3:40" ht="13.5" customHeight="1" x14ac:dyDescent="0.15">
      <c r="C38" s="795" t="s">
        <v>240</v>
      </c>
      <c r="D38" s="795"/>
      <c r="E38" s="796" t="s">
        <v>102</v>
      </c>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40"/>
    </row>
    <row r="39" spans="3:40" ht="13.5" customHeight="1" x14ac:dyDescent="0.15">
      <c r="C39" s="795" t="s">
        <v>242</v>
      </c>
      <c r="D39" s="795"/>
      <c r="E39" s="797" t="s">
        <v>103</v>
      </c>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7"/>
      <c r="AK39" s="797"/>
      <c r="AL39" s="797"/>
      <c r="AM39" s="797"/>
      <c r="AN39" s="40"/>
    </row>
    <row r="40" spans="3:40" ht="13.5" x14ac:dyDescent="0.15">
      <c r="C40" s="779"/>
      <c r="D40" s="779"/>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row>
    <row r="49" spans="1:1" ht="21" customHeight="1" x14ac:dyDescent="0.15">
      <c r="A49" s="199"/>
    </row>
    <row r="50" spans="1:1" ht="21" customHeight="1" x14ac:dyDescent="0.15">
      <c r="A50" s="199"/>
    </row>
    <row r="77" spans="1:1" ht="21" customHeight="1" x14ac:dyDescent="0.15">
      <c r="A77" s="197"/>
    </row>
    <row r="80" spans="1:1" ht="21" customHeight="1" x14ac:dyDescent="0.15">
      <c r="A80" s="198"/>
    </row>
    <row r="118" spans="1:1" ht="21" customHeight="1" x14ac:dyDescent="0.15">
      <c r="A118" s="197"/>
    </row>
    <row r="121" spans="1:1" ht="21" customHeight="1" x14ac:dyDescent="0.15">
      <c r="A121" s="198"/>
    </row>
  </sheetData>
  <sheetProtection sheet="1" objects="1" scenarios="1" formatCells="0" selectLockedCells="1"/>
  <customSheetViews>
    <customSheetView guid="{1C967CD3-22AF-4928-9CB8-5279C2ED784C}" scale="70" showPageBreaks="1" showGridLines="0" printArea="1" view="pageBreakPreview">
      <selection activeCell="S15" sqref="S15:T16"/>
      <pageMargins left="0.7" right="0.7" top="0.75" bottom="0.75" header="0.3" footer="0.3"/>
      <pageSetup paperSize="9" orientation="portrait" r:id="rId1"/>
    </customSheetView>
  </customSheetViews>
  <mergeCells count="42">
    <mergeCell ref="C2:AM2"/>
    <mergeCell ref="C4:T5"/>
    <mergeCell ref="U15:U16"/>
    <mergeCell ref="AB15:AB16"/>
    <mergeCell ref="AC15:AD16"/>
    <mergeCell ref="V15:W16"/>
    <mergeCell ref="X15:X16"/>
    <mergeCell ref="AA15:AA16"/>
    <mergeCell ref="U4:AM5"/>
    <mergeCell ref="F7:P8"/>
    <mergeCell ref="F9:P10"/>
    <mergeCell ref="F11:P12"/>
    <mergeCell ref="S15:T16"/>
    <mergeCell ref="Y15:Z16"/>
    <mergeCell ref="AM15:AM16"/>
    <mergeCell ref="AE15:AF16"/>
    <mergeCell ref="AJ15:AJ16"/>
    <mergeCell ref="F13:P14"/>
    <mergeCell ref="C38:D38"/>
    <mergeCell ref="E38:AM38"/>
    <mergeCell ref="C39:D39"/>
    <mergeCell ref="E39:AM39"/>
    <mergeCell ref="C36:D36"/>
    <mergeCell ref="E36:AM36"/>
    <mergeCell ref="C37:D37"/>
    <mergeCell ref="E37:AM37"/>
    <mergeCell ref="Q7:AM8"/>
    <mergeCell ref="C40:D40"/>
    <mergeCell ref="E40:AM40"/>
    <mergeCell ref="F19:AM34"/>
    <mergeCell ref="C19:E34"/>
    <mergeCell ref="Q9:AM10"/>
    <mergeCell ref="Q11:AM12"/>
    <mergeCell ref="Q13:AM14"/>
    <mergeCell ref="Q17:AM18"/>
    <mergeCell ref="C7:E18"/>
    <mergeCell ref="F15:P16"/>
    <mergeCell ref="F17:P18"/>
    <mergeCell ref="Q15:R16"/>
    <mergeCell ref="AK15:AL16"/>
    <mergeCell ref="AH15:AI16"/>
    <mergeCell ref="AG15:AG16"/>
  </mergeCells>
  <phoneticPr fontId="2"/>
  <conditionalFormatting sqref="A1:A1048576">
    <cfRule type="expression" dxfId="79" priority="12" stopIfTrue="1">
      <formula>$A1="未入力"</formula>
    </cfRule>
  </conditionalFormatting>
  <conditionalFormatting sqref="A1:XFD40">
    <cfRule type="expression" dxfId="78" priority="13" stopIfTrue="1">
      <formula>$A1="○"</formula>
    </cfRule>
  </conditionalFormatting>
  <conditionalFormatting sqref="C1:AM1048576">
    <cfRule type="expression" dxfId="77" priority="1" stopIfTrue="1">
      <formula>$A1="不要"</formula>
    </cfRule>
  </conditionalFormatting>
  <dataValidations count="7">
    <dataValidation type="list" allowBlank="1" showInputMessage="1" showErrorMessage="1" sqref="Q17:AM18">
      <formula1>"単体,特定共同企業体"</formula1>
    </dataValidation>
    <dataValidation imeMode="halfAlpha" allowBlank="1" showInputMessage="1" showErrorMessage="1" sqref="Q13:AM14"/>
    <dataValidation imeMode="fullAlpha" allowBlank="1" showInputMessage="1" showErrorMessage="1" sqref="S15:T16"/>
    <dataValidation type="whole" allowBlank="1" showInputMessage="1" showErrorMessage="1" sqref="V15:W16 AH15:AI16">
      <formula1>1</formula1>
      <formula2>12</formula2>
    </dataValidation>
    <dataValidation type="whole" allowBlank="1" showInputMessage="1" showErrorMessage="1" sqref="AK15:AL16 Y15:Z16">
      <formula1>1</formula1>
      <formula2>31</formula2>
    </dataValidation>
    <dataValidation type="list" allowBlank="1" showInputMessage="1" showErrorMessage="1" sqref="U4:AM5">
      <formula1>"実績有り,実績無し"</formula1>
    </dataValidation>
    <dataValidation type="list" allowBlank="1" showInputMessage="1" showErrorMessage="1" sqref="Q15:R16 AC15:AD16">
      <formula1>"令和,平成"</formula1>
    </dataValidation>
  </dataValidations>
  <pageMargins left="0.70866141732283472" right="0.70866141732283472" top="0.74803149606299213" bottom="0.74803149606299213" header="0.31496062992125984" footer="0.31496062992125984"/>
  <pageSetup paperSize="9" scale="98" orientation="portrait" blackAndWhite="1"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79998168889431442"/>
  </sheetPr>
  <dimension ref="A1:BE123"/>
  <sheetViews>
    <sheetView showGridLines="0" view="pageBreakPreview" zoomScale="70" zoomScaleNormal="100" zoomScaleSheetLayoutView="70" workbookViewId="0">
      <selection activeCell="AE6" sqref="AE6:AK7"/>
    </sheetView>
  </sheetViews>
  <sheetFormatPr defaultColWidth="2.25" defaultRowHeight="21" customHeight="1" x14ac:dyDescent="0.15"/>
  <cols>
    <col min="1" max="1" width="8.5" style="67" bestFit="1" customWidth="1"/>
    <col min="2" max="2" width="2.25" style="27"/>
    <col min="3" max="3" width="3" style="27" bestFit="1" customWidth="1"/>
    <col min="4" max="16384" width="2.25" style="27"/>
  </cols>
  <sheetData>
    <row r="1" spans="1:57" ht="21" customHeight="1" x14ac:dyDescent="0.15">
      <c r="A1" s="202" t="str">
        <f>IF('発注者入力シート(◆◇)'!$H$16="","",IF(COUNTIF(A4:A41,"未入力")&gt;=1,"未入力あり",""))</f>
        <v/>
      </c>
      <c r="AN1" s="68" t="s">
        <v>125</v>
      </c>
      <c r="AP1" s="43" t="s">
        <v>345</v>
      </c>
      <c r="AQ1" s="43"/>
      <c r="AR1" s="43"/>
      <c r="AS1" s="43"/>
      <c r="AT1" s="43"/>
      <c r="AU1" s="43"/>
      <c r="AV1" s="43"/>
      <c r="AW1" s="43"/>
      <c r="AX1" s="43"/>
      <c r="AY1" s="43"/>
      <c r="BA1" s="43"/>
      <c r="BB1" s="43"/>
      <c r="BC1" s="43"/>
      <c r="BD1" s="22"/>
      <c r="BE1" s="22"/>
    </row>
    <row r="2" spans="1:57" ht="21" customHeight="1" x14ac:dyDescent="0.15">
      <c r="C2" s="829" t="s">
        <v>126</v>
      </c>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P2" s="43"/>
      <c r="AQ2" s="43"/>
      <c r="AR2" s="43"/>
      <c r="AS2" s="43"/>
      <c r="AT2" s="43"/>
      <c r="AU2" s="43"/>
      <c r="AV2" s="43"/>
      <c r="AW2" s="43"/>
      <c r="AX2" s="43"/>
      <c r="AY2" s="43"/>
      <c r="BA2" s="43"/>
      <c r="BB2" s="43"/>
      <c r="BC2" s="43"/>
      <c r="BD2" s="22"/>
      <c r="BE2" s="22"/>
    </row>
    <row r="3" spans="1:57" ht="21" customHeight="1" x14ac:dyDescent="0.15">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row>
    <row r="4" spans="1:57" ht="21" customHeight="1" x14ac:dyDescent="0.15">
      <c r="A4" s="67" t="str">
        <f>IF(事前入力シート!$I$4="特定共同企業体",IF(AE4&lt;&gt;"","○","未入力"),"")</f>
        <v/>
      </c>
      <c r="AC4" s="174"/>
      <c r="AD4" s="175" t="str">
        <f>IF(事前入力シート!$I$4="特定共同企業体","代表構成員","")</f>
        <v/>
      </c>
      <c r="AE4" s="843" t="str">
        <f>IF(事前入力シート!$I$4="特定共同企業体",事前入力シート!$I$14,"")</f>
        <v/>
      </c>
      <c r="AF4" s="843"/>
      <c r="AG4" s="843"/>
      <c r="AH4" s="843"/>
      <c r="AI4" s="843"/>
      <c r="AJ4" s="843"/>
      <c r="AK4" s="843"/>
      <c r="AL4" s="843"/>
      <c r="AM4" s="843"/>
    </row>
    <row r="5" spans="1:57" ht="21" customHeight="1" x14ac:dyDescent="0.15">
      <c r="C5" s="813"/>
      <c r="D5" s="813"/>
      <c r="E5" s="830" t="s">
        <v>74</v>
      </c>
      <c r="F5" s="831"/>
      <c r="G5" s="831"/>
      <c r="H5" s="831"/>
      <c r="I5" s="831"/>
      <c r="J5" s="831"/>
      <c r="K5" s="831"/>
      <c r="L5" s="831"/>
      <c r="M5" s="831"/>
      <c r="N5" s="831"/>
      <c r="O5" s="831"/>
      <c r="P5" s="831"/>
      <c r="Q5" s="831"/>
      <c r="R5" s="831"/>
      <c r="S5" s="831"/>
      <c r="T5" s="831"/>
      <c r="U5" s="831"/>
      <c r="V5" s="831"/>
      <c r="W5" s="831"/>
      <c r="X5" s="831"/>
      <c r="Y5" s="831"/>
      <c r="Z5" s="831"/>
      <c r="AA5" s="831"/>
      <c r="AB5" s="831"/>
      <c r="AC5" s="831"/>
      <c r="AD5" s="832"/>
      <c r="AE5" s="813" t="s">
        <v>129</v>
      </c>
      <c r="AF5" s="813"/>
      <c r="AG5" s="813"/>
      <c r="AH5" s="813"/>
      <c r="AI5" s="813"/>
      <c r="AJ5" s="813"/>
      <c r="AK5" s="813"/>
      <c r="AL5" s="813"/>
      <c r="AM5" s="813"/>
    </row>
    <row r="6" spans="1:57" ht="21" customHeight="1" x14ac:dyDescent="0.15">
      <c r="A6" s="67" t="str">
        <f>IF(AND(E6&lt;&gt;"",AE6&lt;&gt;""),"○","未入力")</f>
        <v>未入力</v>
      </c>
      <c r="C6" s="813">
        <v>1</v>
      </c>
      <c r="D6" s="813"/>
      <c r="E6" s="833"/>
      <c r="F6" s="834"/>
      <c r="G6" s="834"/>
      <c r="H6" s="834"/>
      <c r="I6" s="834"/>
      <c r="J6" s="834"/>
      <c r="K6" s="834"/>
      <c r="L6" s="834"/>
      <c r="M6" s="834"/>
      <c r="N6" s="834"/>
      <c r="O6" s="834"/>
      <c r="P6" s="834"/>
      <c r="Q6" s="834"/>
      <c r="R6" s="834"/>
      <c r="S6" s="834"/>
      <c r="T6" s="834"/>
      <c r="U6" s="834"/>
      <c r="V6" s="834"/>
      <c r="W6" s="834"/>
      <c r="X6" s="834"/>
      <c r="Y6" s="834"/>
      <c r="Z6" s="834"/>
      <c r="AA6" s="834"/>
      <c r="AB6" s="834"/>
      <c r="AC6" s="834"/>
      <c r="AD6" s="835"/>
      <c r="AE6" s="839"/>
      <c r="AF6" s="840"/>
      <c r="AG6" s="840"/>
      <c r="AH6" s="840"/>
      <c r="AI6" s="840"/>
      <c r="AJ6" s="840"/>
      <c r="AK6" s="840"/>
      <c r="AL6" s="824" t="s">
        <v>130</v>
      </c>
      <c r="AM6" s="825"/>
    </row>
    <row r="7" spans="1:57" ht="21" customHeight="1" x14ac:dyDescent="0.15">
      <c r="C7" s="813"/>
      <c r="D7" s="813"/>
      <c r="E7" s="836"/>
      <c r="F7" s="837"/>
      <c r="G7" s="837"/>
      <c r="H7" s="837"/>
      <c r="I7" s="837"/>
      <c r="J7" s="837"/>
      <c r="K7" s="837"/>
      <c r="L7" s="837"/>
      <c r="M7" s="837"/>
      <c r="N7" s="837"/>
      <c r="O7" s="837"/>
      <c r="P7" s="837"/>
      <c r="Q7" s="837"/>
      <c r="R7" s="837"/>
      <c r="S7" s="837"/>
      <c r="T7" s="837"/>
      <c r="U7" s="837"/>
      <c r="V7" s="837"/>
      <c r="W7" s="837"/>
      <c r="X7" s="837"/>
      <c r="Y7" s="837"/>
      <c r="Z7" s="837"/>
      <c r="AA7" s="837"/>
      <c r="AB7" s="837"/>
      <c r="AC7" s="837"/>
      <c r="AD7" s="838"/>
      <c r="AE7" s="841"/>
      <c r="AF7" s="842"/>
      <c r="AG7" s="842"/>
      <c r="AH7" s="842"/>
      <c r="AI7" s="842"/>
      <c r="AJ7" s="842"/>
      <c r="AK7" s="842"/>
      <c r="AL7" s="826"/>
      <c r="AM7" s="827"/>
    </row>
    <row r="8" spans="1:57" ht="21" customHeight="1" x14ac:dyDescent="0.15">
      <c r="C8" s="813">
        <v>2</v>
      </c>
      <c r="D8" s="813"/>
      <c r="E8" s="814"/>
      <c r="F8" s="815"/>
      <c r="G8" s="815"/>
      <c r="H8" s="815"/>
      <c r="I8" s="815"/>
      <c r="J8" s="815"/>
      <c r="K8" s="815"/>
      <c r="L8" s="815"/>
      <c r="M8" s="815"/>
      <c r="N8" s="815"/>
      <c r="O8" s="815"/>
      <c r="P8" s="815"/>
      <c r="Q8" s="815"/>
      <c r="R8" s="815"/>
      <c r="S8" s="815"/>
      <c r="T8" s="815"/>
      <c r="U8" s="815"/>
      <c r="V8" s="815"/>
      <c r="W8" s="815"/>
      <c r="X8" s="815"/>
      <c r="Y8" s="815"/>
      <c r="Z8" s="815"/>
      <c r="AA8" s="815"/>
      <c r="AB8" s="815"/>
      <c r="AC8" s="815"/>
      <c r="AD8" s="816"/>
      <c r="AE8" s="820"/>
      <c r="AF8" s="821"/>
      <c r="AG8" s="821"/>
      <c r="AH8" s="821"/>
      <c r="AI8" s="821"/>
      <c r="AJ8" s="821"/>
      <c r="AK8" s="821"/>
      <c r="AL8" s="824" t="s">
        <v>130</v>
      </c>
      <c r="AM8" s="825"/>
    </row>
    <row r="9" spans="1:57" ht="21" customHeight="1" x14ac:dyDescent="0.15">
      <c r="C9" s="813"/>
      <c r="D9" s="813"/>
      <c r="E9" s="817"/>
      <c r="F9" s="818"/>
      <c r="G9" s="818"/>
      <c r="H9" s="818"/>
      <c r="I9" s="818"/>
      <c r="J9" s="818"/>
      <c r="K9" s="818"/>
      <c r="L9" s="818"/>
      <c r="M9" s="818"/>
      <c r="N9" s="818"/>
      <c r="O9" s="818"/>
      <c r="P9" s="818"/>
      <c r="Q9" s="818"/>
      <c r="R9" s="818"/>
      <c r="S9" s="818"/>
      <c r="T9" s="818"/>
      <c r="U9" s="818"/>
      <c r="V9" s="818"/>
      <c r="W9" s="818"/>
      <c r="X9" s="818"/>
      <c r="Y9" s="818"/>
      <c r="Z9" s="818"/>
      <c r="AA9" s="818"/>
      <c r="AB9" s="818"/>
      <c r="AC9" s="818"/>
      <c r="AD9" s="819"/>
      <c r="AE9" s="822"/>
      <c r="AF9" s="823"/>
      <c r="AG9" s="823"/>
      <c r="AH9" s="823"/>
      <c r="AI9" s="823"/>
      <c r="AJ9" s="823"/>
      <c r="AK9" s="823"/>
      <c r="AL9" s="826"/>
      <c r="AM9" s="827"/>
    </row>
    <row r="10" spans="1:57" ht="21" customHeight="1" x14ac:dyDescent="0.15">
      <c r="C10" s="813">
        <v>3</v>
      </c>
      <c r="D10" s="813"/>
      <c r="E10" s="814"/>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6"/>
      <c r="AE10" s="820"/>
      <c r="AF10" s="821"/>
      <c r="AG10" s="821"/>
      <c r="AH10" s="821"/>
      <c r="AI10" s="821"/>
      <c r="AJ10" s="821"/>
      <c r="AK10" s="821"/>
      <c r="AL10" s="824" t="s">
        <v>130</v>
      </c>
      <c r="AM10" s="825"/>
    </row>
    <row r="11" spans="1:57" ht="21" customHeight="1" x14ac:dyDescent="0.15">
      <c r="C11" s="813"/>
      <c r="D11" s="813"/>
      <c r="E11" s="817"/>
      <c r="F11" s="818"/>
      <c r="G11" s="818"/>
      <c r="H11" s="818"/>
      <c r="I11" s="818"/>
      <c r="J11" s="818"/>
      <c r="K11" s="818"/>
      <c r="L11" s="818"/>
      <c r="M11" s="818"/>
      <c r="N11" s="818"/>
      <c r="O11" s="818"/>
      <c r="P11" s="818"/>
      <c r="Q11" s="818"/>
      <c r="R11" s="818"/>
      <c r="S11" s="818"/>
      <c r="T11" s="818"/>
      <c r="U11" s="818"/>
      <c r="V11" s="818"/>
      <c r="W11" s="818"/>
      <c r="X11" s="818"/>
      <c r="Y11" s="818"/>
      <c r="Z11" s="818"/>
      <c r="AA11" s="818"/>
      <c r="AB11" s="818"/>
      <c r="AC11" s="818"/>
      <c r="AD11" s="819"/>
      <c r="AE11" s="822"/>
      <c r="AF11" s="823"/>
      <c r="AG11" s="823"/>
      <c r="AH11" s="823"/>
      <c r="AI11" s="823"/>
      <c r="AJ11" s="823"/>
      <c r="AK11" s="823"/>
      <c r="AL11" s="826"/>
      <c r="AM11" s="827"/>
    </row>
    <row r="12" spans="1:57" ht="21" customHeight="1" x14ac:dyDescent="0.15">
      <c r="C12" s="813">
        <v>4</v>
      </c>
      <c r="D12" s="813"/>
      <c r="E12" s="814"/>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6"/>
      <c r="AE12" s="820"/>
      <c r="AF12" s="821"/>
      <c r="AG12" s="821"/>
      <c r="AH12" s="821"/>
      <c r="AI12" s="821"/>
      <c r="AJ12" s="821"/>
      <c r="AK12" s="821"/>
      <c r="AL12" s="824" t="s">
        <v>130</v>
      </c>
      <c r="AM12" s="825"/>
    </row>
    <row r="13" spans="1:57" ht="21" customHeight="1" x14ac:dyDescent="0.15">
      <c r="C13" s="813"/>
      <c r="D13" s="813"/>
      <c r="E13" s="817"/>
      <c r="F13" s="818"/>
      <c r="G13" s="818"/>
      <c r="H13" s="818"/>
      <c r="I13" s="818"/>
      <c r="J13" s="818"/>
      <c r="K13" s="818"/>
      <c r="L13" s="818"/>
      <c r="M13" s="818"/>
      <c r="N13" s="818"/>
      <c r="O13" s="818"/>
      <c r="P13" s="818"/>
      <c r="Q13" s="818"/>
      <c r="R13" s="818"/>
      <c r="S13" s="818"/>
      <c r="T13" s="818"/>
      <c r="U13" s="818"/>
      <c r="V13" s="818"/>
      <c r="W13" s="818"/>
      <c r="X13" s="818"/>
      <c r="Y13" s="818"/>
      <c r="Z13" s="818"/>
      <c r="AA13" s="818"/>
      <c r="AB13" s="818"/>
      <c r="AC13" s="818"/>
      <c r="AD13" s="819"/>
      <c r="AE13" s="822"/>
      <c r="AF13" s="823"/>
      <c r="AG13" s="823"/>
      <c r="AH13" s="823"/>
      <c r="AI13" s="823"/>
      <c r="AJ13" s="823"/>
      <c r="AK13" s="823"/>
      <c r="AL13" s="826"/>
      <c r="AM13" s="827"/>
    </row>
    <row r="14" spans="1:57" ht="21" customHeight="1" x14ac:dyDescent="0.15">
      <c r="C14" s="813">
        <v>5</v>
      </c>
      <c r="D14" s="813"/>
      <c r="E14" s="814"/>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6"/>
      <c r="AE14" s="820"/>
      <c r="AF14" s="821"/>
      <c r="AG14" s="821"/>
      <c r="AH14" s="821"/>
      <c r="AI14" s="821"/>
      <c r="AJ14" s="821"/>
      <c r="AK14" s="821"/>
      <c r="AL14" s="824" t="s">
        <v>130</v>
      </c>
      <c r="AM14" s="825"/>
    </row>
    <row r="15" spans="1:57" ht="21" customHeight="1" x14ac:dyDescent="0.15">
      <c r="C15" s="813"/>
      <c r="D15" s="813"/>
      <c r="E15" s="817"/>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9"/>
      <c r="AE15" s="822"/>
      <c r="AF15" s="823"/>
      <c r="AG15" s="823"/>
      <c r="AH15" s="823"/>
      <c r="AI15" s="823"/>
      <c r="AJ15" s="823"/>
      <c r="AK15" s="823"/>
      <c r="AL15" s="826"/>
      <c r="AM15" s="827"/>
    </row>
    <row r="16" spans="1:57" ht="21" customHeight="1" x14ac:dyDescent="0.15">
      <c r="C16" s="813">
        <v>6</v>
      </c>
      <c r="D16" s="813"/>
      <c r="E16" s="814"/>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6"/>
      <c r="AE16" s="820"/>
      <c r="AF16" s="821"/>
      <c r="AG16" s="821"/>
      <c r="AH16" s="821"/>
      <c r="AI16" s="821"/>
      <c r="AJ16" s="821"/>
      <c r="AK16" s="821"/>
      <c r="AL16" s="824" t="s">
        <v>130</v>
      </c>
      <c r="AM16" s="825"/>
    </row>
    <row r="17" spans="3:40" ht="21" customHeight="1" x14ac:dyDescent="0.15">
      <c r="C17" s="813"/>
      <c r="D17" s="813"/>
      <c r="E17" s="817"/>
      <c r="F17" s="818"/>
      <c r="G17" s="818"/>
      <c r="H17" s="818"/>
      <c r="I17" s="818"/>
      <c r="J17" s="818"/>
      <c r="K17" s="818"/>
      <c r="L17" s="818"/>
      <c r="M17" s="818"/>
      <c r="N17" s="818"/>
      <c r="O17" s="818"/>
      <c r="P17" s="818"/>
      <c r="Q17" s="818"/>
      <c r="R17" s="818"/>
      <c r="S17" s="818"/>
      <c r="T17" s="818"/>
      <c r="U17" s="818"/>
      <c r="V17" s="818"/>
      <c r="W17" s="818"/>
      <c r="X17" s="818"/>
      <c r="Y17" s="818"/>
      <c r="Z17" s="818"/>
      <c r="AA17" s="818"/>
      <c r="AB17" s="818"/>
      <c r="AC17" s="818"/>
      <c r="AD17" s="819"/>
      <c r="AE17" s="822"/>
      <c r="AF17" s="823"/>
      <c r="AG17" s="823"/>
      <c r="AH17" s="823"/>
      <c r="AI17" s="823"/>
      <c r="AJ17" s="823"/>
      <c r="AK17" s="823"/>
      <c r="AL17" s="826"/>
      <c r="AM17" s="827"/>
    </row>
    <row r="18" spans="3:40" ht="21" customHeight="1" x14ac:dyDescent="0.15">
      <c r="C18" s="813">
        <v>7</v>
      </c>
      <c r="D18" s="813"/>
      <c r="E18" s="814"/>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6"/>
      <c r="AE18" s="820"/>
      <c r="AF18" s="821"/>
      <c r="AG18" s="821"/>
      <c r="AH18" s="821"/>
      <c r="AI18" s="821"/>
      <c r="AJ18" s="821"/>
      <c r="AK18" s="821"/>
      <c r="AL18" s="824" t="s">
        <v>130</v>
      </c>
      <c r="AM18" s="825"/>
    </row>
    <row r="19" spans="3:40" ht="21" customHeight="1" x14ac:dyDescent="0.15">
      <c r="C19" s="813"/>
      <c r="D19" s="813"/>
      <c r="E19" s="817"/>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9"/>
      <c r="AE19" s="822"/>
      <c r="AF19" s="823"/>
      <c r="AG19" s="823"/>
      <c r="AH19" s="823"/>
      <c r="AI19" s="823"/>
      <c r="AJ19" s="823"/>
      <c r="AK19" s="823"/>
      <c r="AL19" s="826"/>
      <c r="AM19" s="827"/>
    </row>
    <row r="20" spans="3:40" ht="21" customHeight="1" x14ac:dyDescent="0.15">
      <c r="C20" s="813">
        <v>8</v>
      </c>
      <c r="D20" s="813"/>
      <c r="E20" s="814"/>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6"/>
      <c r="AE20" s="820"/>
      <c r="AF20" s="821"/>
      <c r="AG20" s="821"/>
      <c r="AH20" s="821"/>
      <c r="AI20" s="821"/>
      <c r="AJ20" s="821"/>
      <c r="AK20" s="821"/>
      <c r="AL20" s="824" t="s">
        <v>130</v>
      </c>
      <c r="AM20" s="825"/>
    </row>
    <row r="21" spans="3:40" ht="21" customHeight="1" x14ac:dyDescent="0.15">
      <c r="C21" s="813"/>
      <c r="D21" s="813"/>
      <c r="E21" s="817"/>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9"/>
      <c r="AE21" s="822"/>
      <c r="AF21" s="823"/>
      <c r="AG21" s="823"/>
      <c r="AH21" s="823"/>
      <c r="AI21" s="823"/>
      <c r="AJ21" s="823"/>
      <c r="AK21" s="823"/>
      <c r="AL21" s="826"/>
      <c r="AM21" s="827"/>
    </row>
    <row r="22" spans="3:40" ht="21" customHeight="1" x14ac:dyDescent="0.15">
      <c r="C22" s="813">
        <v>9</v>
      </c>
      <c r="D22" s="813"/>
      <c r="E22" s="814"/>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6"/>
      <c r="AE22" s="820"/>
      <c r="AF22" s="821"/>
      <c r="AG22" s="821"/>
      <c r="AH22" s="821"/>
      <c r="AI22" s="821"/>
      <c r="AJ22" s="821"/>
      <c r="AK22" s="821"/>
      <c r="AL22" s="824" t="s">
        <v>130</v>
      </c>
      <c r="AM22" s="825"/>
    </row>
    <row r="23" spans="3:40" ht="21" customHeight="1" x14ac:dyDescent="0.15">
      <c r="C23" s="813"/>
      <c r="D23" s="813"/>
      <c r="E23" s="817"/>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9"/>
      <c r="AE23" s="822"/>
      <c r="AF23" s="823"/>
      <c r="AG23" s="823"/>
      <c r="AH23" s="823"/>
      <c r="AI23" s="823"/>
      <c r="AJ23" s="823"/>
      <c r="AK23" s="823"/>
      <c r="AL23" s="826"/>
      <c r="AM23" s="827"/>
    </row>
    <row r="24" spans="3:40" ht="21" customHeight="1" x14ac:dyDescent="0.15">
      <c r="C24" s="813">
        <v>10</v>
      </c>
      <c r="D24" s="813"/>
      <c r="E24" s="814"/>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6"/>
      <c r="AE24" s="820"/>
      <c r="AF24" s="821"/>
      <c r="AG24" s="821"/>
      <c r="AH24" s="821"/>
      <c r="AI24" s="821"/>
      <c r="AJ24" s="821"/>
      <c r="AK24" s="821"/>
      <c r="AL24" s="824" t="s">
        <v>130</v>
      </c>
      <c r="AM24" s="825"/>
    </row>
    <row r="25" spans="3:40" ht="21" customHeight="1" x14ac:dyDescent="0.15">
      <c r="C25" s="813"/>
      <c r="D25" s="813"/>
      <c r="E25" s="817"/>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9"/>
      <c r="AE25" s="822"/>
      <c r="AF25" s="823"/>
      <c r="AG25" s="823"/>
      <c r="AH25" s="823"/>
      <c r="AI25" s="823"/>
      <c r="AJ25" s="823"/>
      <c r="AK25" s="823"/>
      <c r="AL25" s="826"/>
      <c r="AM25" s="827"/>
    </row>
    <row r="26" spans="3:40" ht="6" customHeight="1" x14ac:dyDescent="0.15">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row>
    <row r="27" spans="3:40" ht="13.5" x14ac:dyDescent="0.15">
      <c r="C27" s="809" t="s">
        <v>237</v>
      </c>
      <c r="D27" s="809"/>
      <c r="E27" s="828" t="s">
        <v>127</v>
      </c>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72"/>
    </row>
    <row r="28" spans="3:40" ht="13.5" x14ac:dyDescent="0.15">
      <c r="C28" s="809" t="s">
        <v>238</v>
      </c>
      <c r="D28" s="809"/>
      <c r="E28" s="810" t="s">
        <v>128</v>
      </c>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72"/>
    </row>
    <row r="29" spans="3:40" ht="21" customHeight="1" x14ac:dyDescent="0.1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3:40" ht="21" customHeight="1" x14ac:dyDescent="0.1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3:40" ht="21" customHeight="1" x14ac:dyDescent="0.15">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3:40" ht="21" customHeight="1" x14ac:dyDescent="0.1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40" ht="21" customHeight="1" x14ac:dyDescent="0.15">
      <c r="C33" s="69"/>
      <c r="D33" s="69"/>
      <c r="E33" s="69"/>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row>
    <row r="34" spans="1:40" ht="21" customHeight="1" x14ac:dyDescent="0.15">
      <c r="C34" s="69"/>
      <c r="D34" s="69"/>
      <c r="E34" s="69"/>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1:40" ht="21" customHeight="1" x14ac:dyDescent="0.15">
      <c r="C35" s="69"/>
      <c r="D35" s="69"/>
      <c r="E35" s="69"/>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row>
    <row r="36" spans="1:40" ht="21" customHeight="1" x14ac:dyDescent="0.15">
      <c r="C36" s="69"/>
      <c r="D36" s="69"/>
      <c r="E36" s="69"/>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row>
    <row r="37" spans="1:40" ht="21" customHeight="1" x14ac:dyDescent="0.15">
      <c r="C37" s="69"/>
      <c r="D37" s="69"/>
      <c r="E37" s="69"/>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row>
    <row r="38" spans="1:40" ht="21" customHeight="1" x14ac:dyDescent="0.15">
      <c r="C38" s="69"/>
      <c r="D38" s="69"/>
      <c r="E38" s="69"/>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row>
    <row r="39" spans="1:40" ht="21" customHeight="1" x14ac:dyDescent="0.15">
      <c r="C39" s="69"/>
      <c r="D39" s="69"/>
      <c r="E39" s="69"/>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row>
    <row r="40" spans="1:40" ht="6" customHeight="1" x14ac:dyDescent="0.15">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row>
    <row r="41" spans="1:40" ht="13.5" x14ac:dyDescent="0.15">
      <c r="C41" s="811"/>
      <c r="D41" s="811"/>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72"/>
    </row>
    <row r="42" spans="1:40" ht="21" customHeight="1" x14ac:dyDescent="0.15">
      <c r="A42" s="202" t="str">
        <f>IF('発注者入力シート(◆◇)'!$H$16="","",IF(事前入力シート!$I$4="特定共同企業体",IF(COUNTIF(A45:A82,"未入力")&gt;=1,"未入力あり",""),"使用しない"))</f>
        <v/>
      </c>
      <c r="AN42" s="68" t="s">
        <v>125</v>
      </c>
    </row>
    <row r="43" spans="1:40" ht="21" customHeight="1" x14ac:dyDescent="0.15">
      <c r="C43" s="829" t="s">
        <v>126</v>
      </c>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row>
    <row r="44" spans="1:40" ht="21" customHeight="1" x14ac:dyDescent="0.1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row>
    <row r="45" spans="1:40" ht="21" customHeight="1" x14ac:dyDescent="0.15">
      <c r="A45" s="67" t="str">
        <f>IF(事前入力シート!$I$4="特定共同企業体",IF(AE45&lt;&gt;"","○","未入力"),"不要")</f>
        <v>不要</v>
      </c>
      <c r="AC45" s="174"/>
      <c r="AD45" s="175" t="s">
        <v>303</v>
      </c>
      <c r="AE45" s="654" t="s">
        <v>304</v>
      </c>
      <c r="AF45" s="654"/>
      <c r="AG45" s="654"/>
      <c r="AH45" s="654"/>
      <c r="AI45" s="654"/>
      <c r="AJ45" s="654"/>
      <c r="AK45" s="654"/>
      <c r="AL45" s="654"/>
      <c r="AM45" s="654"/>
    </row>
    <row r="46" spans="1:40" ht="21" customHeight="1" x14ac:dyDescent="0.15">
      <c r="A46" s="67" t="str">
        <f>IF(事前入力シート!$I$4="特定共同企業体","","不要")</f>
        <v>不要</v>
      </c>
      <c r="C46" s="813"/>
      <c r="D46" s="813"/>
      <c r="E46" s="830" t="s">
        <v>74</v>
      </c>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2"/>
      <c r="AE46" s="813" t="s">
        <v>129</v>
      </c>
      <c r="AF46" s="813"/>
      <c r="AG46" s="813"/>
      <c r="AH46" s="813"/>
      <c r="AI46" s="813"/>
      <c r="AJ46" s="813"/>
      <c r="AK46" s="813"/>
      <c r="AL46" s="813"/>
      <c r="AM46" s="813"/>
    </row>
    <row r="47" spans="1:40" ht="21" customHeight="1" x14ac:dyDescent="0.15">
      <c r="A47" s="67" t="str">
        <f>IF(事前入力シート!$I$4="特定共同企業体",IF(AND(E47&lt;&gt;"",AE47&lt;&gt;""),"○","未入力"),"不要")</f>
        <v>不要</v>
      </c>
      <c r="C47" s="813">
        <v>1</v>
      </c>
      <c r="D47" s="813"/>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5"/>
      <c r="AE47" s="839"/>
      <c r="AF47" s="840"/>
      <c r="AG47" s="840"/>
      <c r="AH47" s="840"/>
      <c r="AI47" s="840"/>
      <c r="AJ47" s="840"/>
      <c r="AK47" s="840"/>
      <c r="AL47" s="824" t="s">
        <v>130</v>
      </c>
      <c r="AM47" s="825"/>
    </row>
    <row r="48" spans="1:40" ht="21" customHeight="1" x14ac:dyDescent="0.15">
      <c r="C48" s="813"/>
      <c r="D48" s="813"/>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8"/>
      <c r="AE48" s="841"/>
      <c r="AF48" s="842"/>
      <c r="AG48" s="842"/>
      <c r="AH48" s="842"/>
      <c r="AI48" s="842"/>
      <c r="AJ48" s="842"/>
      <c r="AK48" s="842"/>
      <c r="AL48" s="826"/>
      <c r="AM48" s="827"/>
    </row>
    <row r="49" spans="1:39" ht="21" customHeight="1" x14ac:dyDescent="0.15">
      <c r="A49" s="67" t="str">
        <f>IF(事前入力シート!$I$4="特定共同企業体","","不要")</f>
        <v>不要</v>
      </c>
      <c r="C49" s="813">
        <v>2</v>
      </c>
      <c r="D49" s="813"/>
      <c r="E49" s="814"/>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6"/>
      <c r="AE49" s="820"/>
      <c r="AF49" s="821"/>
      <c r="AG49" s="821"/>
      <c r="AH49" s="821"/>
      <c r="AI49" s="821"/>
      <c r="AJ49" s="821"/>
      <c r="AK49" s="821"/>
      <c r="AL49" s="824" t="s">
        <v>130</v>
      </c>
      <c r="AM49" s="825"/>
    </row>
    <row r="50" spans="1:39" ht="21" customHeight="1" x14ac:dyDescent="0.15">
      <c r="C50" s="813"/>
      <c r="D50" s="813"/>
      <c r="E50" s="817"/>
      <c r="F50" s="818"/>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819"/>
      <c r="AE50" s="822"/>
      <c r="AF50" s="823"/>
      <c r="AG50" s="823"/>
      <c r="AH50" s="823"/>
      <c r="AI50" s="823"/>
      <c r="AJ50" s="823"/>
      <c r="AK50" s="823"/>
      <c r="AL50" s="826"/>
      <c r="AM50" s="827"/>
    </row>
    <row r="51" spans="1:39" ht="21" customHeight="1" x14ac:dyDescent="0.15">
      <c r="A51" s="67" t="str">
        <f>IF(事前入力シート!$I$4="特定共同企業体","","不要")</f>
        <v>不要</v>
      </c>
      <c r="C51" s="813">
        <v>3</v>
      </c>
      <c r="D51" s="813"/>
      <c r="E51" s="814"/>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6"/>
      <c r="AE51" s="820"/>
      <c r="AF51" s="821"/>
      <c r="AG51" s="821"/>
      <c r="AH51" s="821"/>
      <c r="AI51" s="821"/>
      <c r="AJ51" s="821"/>
      <c r="AK51" s="821"/>
      <c r="AL51" s="824" t="s">
        <v>130</v>
      </c>
      <c r="AM51" s="825"/>
    </row>
    <row r="52" spans="1:39" ht="21" customHeight="1" x14ac:dyDescent="0.15">
      <c r="C52" s="813"/>
      <c r="D52" s="813"/>
      <c r="E52" s="817"/>
      <c r="F52" s="818"/>
      <c r="G52" s="818"/>
      <c r="H52" s="818"/>
      <c r="I52" s="818"/>
      <c r="J52" s="818"/>
      <c r="K52" s="818"/>
      <c r="L52" s="818"/>
      <c r="M52" s="818"/>
      <c r="N52" s="818"/>
      <c r="O52" s="818"/>
      <c r="P52" s="818"/>
      <c r="Q52" s="818"/>
      <c r="R52" s="818"/>
      <c r="S52" s="818"/>
      <c r="T52" s="818"/>
      <c r="U52" s="818"/>
      <c r="V52" s="818"/>
      <c r="W52" s="818"/>
      <c r="X52" s="818"/>
      <c r="Y52" s="818"/>
      <c r="Z52" s="818"/>
      <c r="AA52" s="818"/>
      <c r="AB52" s="818"/>
      <c r="AC52" s="818"/>
      <c r="AD52" s="819"/>
      <c r="AE52" s="822"/>
      <c r="AF52" s="823"/>
      <c r="AG52" s="823"/>
      <c r="AH52" s="823"/>
      <c r="AI52" s="823"/>
      <c r="AJ52" s="823"/>
      <c r="AK52" s="823"/>
      <c r="AL52" s="826"/>
      <c r="AM52" s="827"/>
    </row>
    <row r="53" spans="1:39" ht="21" customHeight="1" x14ac:dyDescent="0.15">
      <c r="A53" s="67" t="str">
        <f>IF(事前入力シート!$I$4="特定共同企業体","","不要")</f>
        <v>不要</v>
      </c>
      <c r="C53" s="813">
        <v>4</v>
      </c>
      <c r="D53" s="813"/>
      <c r="E53" s="814"/>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6"/>
      <c r="AE53" s="820"/>
      <c r="AF53" s="821"/>
      <c r="AG53" s="821"/>
      <c r="AH53" s="821"/>
      <c r="AI53" s="821"/>
      <c r="AJ53" s="821"/>
      <c r="AK53" s="821"/>
      <c r="AL53" s="824" t="s">
        <v>130</v>
      </c>
      <c r="AM53" s="825"/>
    </row>
    <row r="54" spans="1:39" ht="21" customHeight="1" x14ac:dyDescent="0.15">
      <c r="C54" s="813"/>
      <c r="D54" s="813"/>
      <c r="E54" s="817"/>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9"/>
      <c r="AE54" s="822"/>
      <c r="AF54" s="823"/>
      <c r="AG54" s="823"/>
      <c r="AH54" s="823"/>
      <c r="AI54" s="823"/>
      <c r="AJ54" s="823"/>
      <c r="AK54" s="823"/>
      <c r="AL54" s="826"/>
      <c r="AM54" s="827"/>
    </row>
    <row r="55" spans="1:39" ht="21" customHeight="1" x14ac:dyDescent="0.15">
      <c r="A55" s="67" t="str">
        <f>IF(事前入力シート!$I$4="特定共同企業体","","不要")</f>
        <v>不要</v>
      </c>
      <c r="C55" s="813">
        <v>5</v>
      </c>
      <c r="D55" s="813"/>
      <c r="E55" s="814"/>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6"/>
      <c r="AE55" s="820"/>
      <c r="AF55" s="821"/>
      <c r="AG55" s="821"/>
      <c r="AH55" s="821"/>
      <c r="AI55" s="821"/>
      <c r="AJ55" s="821"/>
      <c r="AK55" s="821"/>
      <c r="AL55" s="824" t="s">
        <v>130</v>
      </c>
      <c r="AM55" s="825"/>
    </row>
    <row r="56" spans="1:39" ht="21" customHeight="1" x14ac:dyDescent="0.15">
      <c r="C56" s="813"/>
      <c r="D56" s="813"/>
      <c r="E56" s="817"/>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9"/>
      <c r="AE56" s="822"/>
      <c r="AF56" s="823"/>
      <c r="AG56" s="823"/>
      <c r="AH56" s="823"/>
      <c r="AI56" s="823"/>
      <c r="AJ56" s="823"/>
      <c r="AK56" s="823"/>
      <c r="AL56" s="826"/>
      <c r="AM56" s="827"/>
    </row>
    <row r="57" spans="1:39" ht="21" customHeight="1" x14ac:dyDescent="0.15">
      <c r="A57" s="67" t="str">
        <f>IF(事前入力シート!$I$4="特定共同企業体","","不要")</f>
        <v>不要</v>
      </c>
      <c r="C57" s="813">
        <v>6</v>
      </c>
      <c r="D57" s="813"/>
      <c r="E57" s="814"/>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6"/>
      <c r="AE57" s="820"/>
      <c r="AF57" s="821"/>
      <c r="AG57" s="821"/>
      <c r="AH57" s="821"/>
      <c r="AI57" s="821"/>
      <c r="AJ57" s="821"/>
      <c r="AK57" s="821"/>
      <c r="AL57" s="824" t="s">
        <v>130</v>
      </c>
      <c r="AM57" s="825"/>
    </row>
    <row r="58" spans="1:39" ht="21" customHeight="1" x14ac:dyDescent="0.15">
      <c r="C58" s="813"/>
      <c r="D58" s="813"/>
      <c r="E58" s="817"/>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9"/>
      <c r="AE58" s="822"/>
      <c r="AF58" s="823"/>
      <c r="AG58" s="823"/>
      <c r="AH58" s="823"/>
      <c r="AI58" s="823"/>
      <c r="AJ58" s="823"/>
      <c r="AK58" s="823"/>
      <c r="AL58" s="826"/>
      <c r="AM58" s="827"/>
    </row>
    <row r="59" spans="1:39" ht="21" customHeight="1" x14ac:dyDescent="0.15">
      <c r="A59" s="67" t="str">
        <f>IF(事前入力シート!$I$4="特定共同企業体","","不要")</f>
        <v>不要</v>
      </c>
      <c r="C59" s="813">
        <v>7</v>
      </c>
      <c r="D59" s="813"/>
      <c r="E59" s="814"/>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6"/>
      <c r="AE59" s="820"/>
      <c r="AF59" s="821"/>
      <c r="AG59" s="821"/>
      <c r="AH59" s="821"/>
      <c r="AI59" s="821"/>
      <c r="AJ59" s="821"/>
      <c r="AK59" s="821"/>
      <c r="AL59" s="824" t="s">
        <v>130</v>
      </c>
      <c r="AM59" s="825"/>
    </row>
    <row r="60" spans="1:39" ht="21" customHeight="1" x14ac:dyDescent="0.15">
      <c r="C60" s="813"/>
      <c r="D60" s="813"/>
      <c r="E60" s="817"/>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9"/>
      <c r="AE60" s="822"/>
      <c r="AF60" s="823"/>
      <c r="AG60" s="823"/>
      <c r="AH60" s="823"/>
      <c r="AI60" s="823"/>
      <c r="AJ60" s="823"/>
      <c r="AK60" s="823"/>
      <c r="AL60" s="826"/>
      <c r="AM60" s="827"/>
    </row>
    <row r="61" spans="1:39" ht="21" customHeight="1" x14ac:dyDescent="0.15">
      <c r="A61" s="67" t="str">
        <f>IF(事前入力シート!$I$4="特定共同企業体","","不要")</f>
        <v>不要</v>
      </c>
      <c r="C61" s="813">
        <v>8</v>
      </c>
      <c r="D61" s="813"/>
      <c r="E61" s="814"/>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6"/>
      <c r="AE61" s="820"/>
      <c r="AF61" s="821"/>
      <c r="AG61" s="821"/>
      <c r="AH61" s="821"/>
      <c r="AI61" s="821"/>
      <c r="AJ61" s="821"/>
      <c r="AK61" s="821"/>
      <c r="AL61" s="824" t="s">
        <v>130</v>
      </c>
      <c r="AM61" s="825"/>
    </row>
    <row r="62" spans="1:39" ht="21" customHeight="1" x14ac:dyDescent="0.15">
      <c r="C62" s="813"/>
      <c r="D62" s="813"/>
      <c r="E62" s="817"/>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9"/>
      <c r="AE62" s="822"/>
      <c r="AF62" s="823"/>
      <c r="AG62" s="823"/>
      <c r="AH62" s="823"/>
      <c r="AI62" s="823"/>
      <c r="AJ62" s="823"/>
      <c r="AK62" s="823"/>
      <c r="AL62" s="826"/>
      <c r="AM62" s="827"/>
    </row>
    <row r="63" spans="1:39" ht="21" customHeight="1" x14ac:dyDescent="0.15">
      <c r="A63" s="67" t="str">
        <f>IF(事前入力シート!$I$4="特定共同企業体","","不要")</f>
        <v>不要</v>
      </c>
      <c r="C63" s="813">
        <v>9</v>
      </c>
      <c r="D63" s="813"/>
      <c r="E63" s="814"/>
      <c r="F63" s="815"/>
      <c r="G63" s="815"/>
      <c r="H63" s="815"/>
      <c r="I63" s="815"/>
      <c r="J63" s="815"/>
      <c r="K63" s="815"/>
      <c r="L63" s="815"/>
      <c r="M63" s="815"/>
      <c r="N63" s="815"/>
      <c r="O63" s="815"/>
      <c r="P63" s="815"/>
      <c r="Q63" s="815"/>
      <c r="R63" s="815"/>
      <c r="S63" s="815"/>
      <c r="T63" s="815"/>
      <c r="U63" s="815"/>
      <c r="V63" s="815"/>
      <c r="W63" s="815"/>
      <c r="X63" s="815"/>
      <c r="Y63" s="815"/>
      <c r="Z63" s="815"/>
      <c r="AA63" s="815"/>
      <c r="AB63" s="815"/>
      <c r="AC63" s="815"/>
      <c r="AD63" s="816"/>
      <c r="AE63" s="820"/>
      <c r="AF63" s="821"/>
      <c r="AG63" s="821"/>
      <c r="AH63" s="821"/>
      <c r="AI63" s="821"/>
      <c r="AJ63" s="821"/>
      <c r="AK63" s="821"/>
      <c r="AL63" s="824" t="s">
        <v>130</v>
      </c>
      <c r="AM63" s="825"/>
    </row>
    <row r="64" spans="1:39" ht="21" customHeight="1" x14ac:dyDescent="0.15">
      <c r="C64" s="813"/>
      <c r="D64" s="813"/>
      <c r="E64" s="817"/>
      <c r="F64" s="818"/>
      <c r="G64" s="818"/>
      <c r="H64" s="818"/>
      <c r="I64" s="818"/>
      <c r="J64" s="818"/>
      <c r="K64" s="818"/>
      <c r="L64" s="818"/>
      <c r="M64" s="818"/>
      <c r="N64" s="818"/>
      <c r="O64" s="818"/>
      <c r="P64" s="818"/>
      <c r="Q64" s="818"/>
      <c r="R64" s="818"/>
      <c r="S64" s="818"/>
      <c r="T64" s="818"/>
      <c r="U64" s="818"/>
      <c r="V64" s="818"/>
      <c r="W64" s="818"/>
      <c r="X64" s="818"/>
      <c r="Y64" s="818"/>
      <c r="Z64" s="818"/>
      <c r="AA64" s="818"/>
      <c r="AB64" s="818"/>
      <c r="AC64" s="818"/>
      <c r="AD64" s="819"/>
      <c r="AE64" s="822"/>
      <c r="AF64" s="823"/>
      <c r="AG64" s="823"/>
      <c r="AH64" s="823"/>
      <c r="AI64" s="823"/>
      <c r="AJ64" s="823"/>
      <c r="AK64" s="823"/>
      <c r="AL64" s="826"/>
      <c r="AM64" s="827"/>
    </row>
    <row r="65" spans="1:40" ht="21" customHeight="1" x14ac:dyDescent="0.15">
      <c r="A65" s="67" t="str">
        <f>IF(事前入力シート!$I$4="特定共同企業体","","不要")</f>
        <v>不要</v>
      </c>
      <c r="C65" s="813">
        <v>10</v>
      </c>
      <c r="D65" s="813"/>
      <c r="E65" s="814"/>
      <c r="F65" s="815"/>
      <c r="G65" s="815"/>
      <c r="H65" s="815"/>
      <c r="I65" s="815"/>
      <c r="J65" s="815"/>
      <c r="K65" s="815"/>
      <c r="L65" s="815"/>
      <c r="M65" s="815"/>
      <c r="N65" s="815"/>
      <c r="O65" s="815"/>
      <c r="P65" s="815"/>
      <c r="Q65" s="815"/>
      <c r="R65" s="815"/>
      <c r="S65" s="815"/>
      <c r="T65" s="815"/>
      <c r="U65" s="815"/>
      <c r="V65" s="815"/>
      <c r="W65" s="815"/>
      <c r="X65" s="815"/>
      <c r="Y65" s="815"/>
      <c r="Z65" s="815"/>
      <c r="AA65" s="815"/>
      <c r="AB65" s="815"/>
      <c r="AC65" s="815"/>
      <c r="AD65" s="816"/>
      <c r="AE65" s="820"/>
      <c r="AF65" s="821"/>
      <c r="AG65" s="821"/>
      <c r="AH65" s="821"/>
      <c r="AI65" s="821"/>
      <c r="AJ65" s="821"/>
      <c r="AK65" s="821"/>
      <c r="AL65" s="824" t="s">
        <v>130</v>
      </c>
      <c r="AM65" s="825"/>
    </row>
    <row r="66" spans="1:40" ht="21" customHeight="1" x14ac:dyDescent="0.15">
      <c r="C66" s="813"/>
      <c r="D66" s="813"/>
      <c r="E66" s="817"/>
      <c r="F66" s="818"/>
      <c r="G66" s="818"/>
      <c r="H66" s="818"/>
      <c r="I66" s="818"/>
      <c r="J66" s="818"/>
      <c r="K66" s="818"/>
      <c r="L66" s="818"/>
      <c r="M66" s="818"/>
      <c r="N66" s="818"/>
      <c r="O66" s="818"/>
      <c r="P66" s="818"/>
      <c r="Q66" s="818"/>
      <c r="R66" s="818"/>
      <c r="S66" s="818"/>
      <c r="T66" s="818"/>
      <c r="U66" s="818"/>
      <c r="V66" s="818"/>
      <c r="W66" s="818"/>
      <c r="X66" s="818"/>
      <c r="Y66" s="818"/>
      <c r="Z66" s="818"/>
      <c r="AA66" s="818"/>
      <c r="AB66" s="818"/>
      <c r="AC66" s="818"/>
      <c r="AD66" s="819"/>
      <c r="AE66" s="822"/>
      <c r="AF66" s="823"/>
      <c r="AG66" s="823"/>
      <c r="AH66" s="823"/>
      <c r="AI66" s="823"/>
      <c r="AJ66" s="823"/>
      <c r="AK66" s="823"/>
      <c r="AL66" s="826"/>
      <c r="AM66" s="827"/>
    </row>
    <row r="67" spans="1:40" ht="6" customHeight="1" x14ac:dyDescent="0.15">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row>
    <row r="68" spans="1:40" ht="13.5" x14ac:dyDescent="0.15">
      <c r="C68" s="809" t="s">
        <v>237</v>
      </c>
      <c r="D68" s="809"/>
      <c r="E68" s="828" t="s">
        <v>127</v>
      </c>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72"/>
    </row>
    <row r="69" spans="1:40" ht="13.5" x14ac:dyDescent="0.15">
      <c r="C69" s="809" t="s">
        <v>238</v>
      </c>
      <c r="D69" s="809"/>
      <c r="E69" s="810" t="s">
        <v>128</v>
      </c>
      <c r="F69" s="810"/>
      <c r="G69" s="810"/>
      <c r="H69" s="810"/>
      <c r="I69" s="810"/>
      <c r="J69" s="810"/>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0"/>
      <c r="AH69" s="810"/>
      <c r="AI69" s="810"/>
      <c r="AJ69" s="810"/>
      <c r="AK69" s="810"/>
      <c r="AL69" s="810"/>
      <c r="AM69" s="810"/>
      <c r="AN69" s="72"/>
    </row>
    <row r="70" spans="1:40" ht="21" customHeight="1" x14ac:dyDescent="0.1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40" ht="21" customHeight="1" x14ac:dyDescent="0.15">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40" ht="21" customHeight="1" x14ac:dyDescent="0.15">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40" ht="21" customHeight="1" x14ac:dyDescent="0.15">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40" ht="21" customHeight="1" x14ac:dyDescent="0.15">
      <c r="C74" s="69"/>
      <c r="D74" s="69"/>
      <c r="E74" s="69"/>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spans="1:40" ht="21" customHeight="1" x14ac:dyDescent="0.15">
      <c r="C75" s="69"/>
      <c r="D75" s="69"/>
      <c r="E75" s="69"/>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spans="1:40" ht="21" customHeight="1" x14ac:dyDescent="0.15">
      <c r="C76" s="69"/>
      <c r="D76" s="69"/>
      <c r="E76" s="69"/>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spans="1:40" ht="21" customHeight="1" x14ac:dyDescent="0.15">
      <c r="C77" s="69"/>
      <c r="D77" s="69"/>
      <c r="E77" s="69"/>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spans="1:40" ht="21" customHeight="1" x14ac:dyDescent="0.15">
      <c r="A78" s="197"/>
      <c r="C78" s="69"/>
      <c r="D78" s="69"/>
      <c r="E78" s="69"/>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spans="1:40" ht="21" customHeight="1" x14ac:dyDescent="0.15">
      <c r="C79" s="69"/>
      <c r="D79" s="69"/>
      <c r="E79" s="69"/>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spans="1:40" ht="21" customHeight="1" x14ac:dyDescent="0.15">
      <c r="C80" s="69"/>
      <c r="D80" s="69"/>
      <c r="E80" s="69"/>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spans="1:40" ht="6" customHeight="1" x14ac:dyDescent="0.15">
      <c r="A81" s="198"/>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row>
    <row r="82" spans="1:40" ht="13.5" x14ac:dyDescent="0.15">
      <c r="C82" s="811"/>
      <c r="D82" s="811"/>
      <c r="E82" s="812"/>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72"/>
    </row>
    <row r="83" spans="1:40" ht="21" customHeight="1" x14ac:dyDescent="0.15">
      <c r="A83" s="202" t="str">
        <f>IF('発注者入力シート(◆◇)'!$H$16="","",IF(事前入力シート!$I$4="特定共同企業体",IF(COUNTIF(A86:A123,"未入力")&gt;=1,"未入力あり",""),"使用しない"))</f>
        <v/>
      </c>
      <c r="AN83" s="68" t="s">
        <v>125</v>
      </c>
    </row>
    <row r="84" spans="1:40" ht="21" customHeight="1" x14ac:dyDescent="0.15">
      <c r="C84" s="829" t="s">
        <v>126</v>
      </c>
      <c r="D84" s="829"/>
      <c r="E84" s="829"/>
      <c r="F84" s="829"/>
      <c r="G84" s="829"/>
      <c r="H84" s="829"/>
      <c r="I84" s="829"/>
      <c r="J84" s="829"/>
      <c r="K84" s="829"/>
      <c r="L84" s="829"/>
      <c r="M84" s="829"/>
      <c r="N84" s="829"/>
      <c r="O84" s="829"/>
      <c r="P84" s="829"/>
      <c r="Q84" s="829"/>
      <c r="R84" s="829"/>
      <c r="S84" s="829"/>
      <c r="T84" s="829"/>
      <c r="U84" s="829"/>
      <c r="V84" s="829"/>
      <c r="W84" s="829"/>
      <c r="X84" s="829"/>
      <c r="Y84" s="829"/>
      <c r="Z84" s="829"/>
      <c r="AA84" s="829"/>
      <c r="AB84" s="829"/>
      <c r="AC84" s="829"/>
      <c r="AD84" s="829"/>
      <c r="AE84" s="829"/>
      <c r="AF84" s="829"/>
      <c r="AG84" s="829"/>
      <c r="AH84" s="829"/>
      <c r="AI84" s="829"/>
      <c r="AJ84" s="829"/>
      <c r="AK84" s="829"/>
      <c r="AL84" s="829"/>
      <c r="AM84" s="829"/>
    </row>
    <row r="85" spans="1:40" ht="21"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row>
    <row r="86" spans="1:40" ht="21" customHeight="1" x14ac:dyDescent="0.15">
      <c r="A86" s="67" t="str">
        <f>IF(事前入力シート!$I$4="特定共同企業体",IF(AE86&lt;&gt;"","○","未入力"),"不要")</f>
        <v>不要</v>
      </c>
      <c r="AC86" s="174"/>
      <c r="AD86" s="175" t="s">
        <v>303</v>
      </c>
      <c r="AE86" s="654" t="s">
        <v>304</v>
      </c>
      <c r="AF86" s="654"/>
      <c r="AG86" s="654"/>
      <c r="AH86" s="654"/>
      <c r="AI86" s="654"/>
      <c r="AJ86" s="654"/>
      <c r="AK86" s="654"/>
      <c r="AL86" s="654"/>
      <c r="AM86" s="654"/>
    </row>
    <row r="87" spans="1:40" ht="21" customHeight="1" x14ac:dyDescent="0.15">
      <c r="A87" s="67" t="str">
        <f>IF(事前入力シート!$I$4="特定共同企業体","","不要")</f>
        <v>不要</v>
      </c>
      <c r="C87" s="813"/>
      <c r="D87" s="813"/>
      <c r="E87" s="830" t="s">
        <v>74</v>
      </c>
      <c r="F87" s="831"/>
      <c r="G87" s="831"/>
      <c r="H87" s="831"/>
      <c r="I87" s="831"/>
      <c r="J87" s="831"/>
      <c r="K87" s="831"/>
      <c r="L87" s="831"/>
      <c r="M87" s="831"/>
      <c r="N87" s="831"/>
      <c r="O87" s="831"/>
      <c r="P87" s="831"/>
      <c r="Q87" s="831"/>
      <c r="R87" s="831"/>
      <c r="S87" s="831"/>
      <c r="T87" s="831"/>
      <c r="U87" s="831"/>
      <c r="V87" s="831"/>
      <c r="W87" s="831"/>
      <c r="X87" s="831"/>
      <c r="Y87" s="831"/>
      <c r="Z87" s="831"/>
      <c r="AA87" s="831"/>
      <c r="AB87" s="831"/>
      <c r="AC87" s="831"/>
      <c r="AD87" s="832"/>
      <c r="AE87" s="813" t="s">
        <v>129</v>
      </c>
      <c r="AF87" s="813"/>
      <c r="AG87" s="813"/>
      <c r="AH87" s="813"/>
      <c r="AI87" s="813"/>
      <c r="AJ87" s="813"/>
      <c r="AK87" s="813"/>
      <c r="AL87" s="813"/>
      <c r="AM87" s="813"/>
    </row>
    <row r="88" spans="1:40" ht="21" customHeight="1" x14ac:dyDescent="0.15">
      <c r="A88" s="67" t="str">
        <f>IF(事前入力シート!$I$4="特定共同企業体",IF(AND(E88&lt;&gt;"",AE88&lt;&gt;""),"○","未入力"),"不要")</f>
        <v>不要</v>
      </c>
      <c r="C88" s="813">
        <v>1</v>
      </c>
      <c r="D88" s="813"/>
      <c r="E88" s="833"/>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5"/>
      <c r="AE88" s="839"/>
      <c r="AF88" s="840"/>
      <c r="AG88" s="840"/>
      <c r="AH88" s="840"/>
      <c r="AI88" s="840"/>
      <c r="AJ88" s="840"/>
      <c r="AK88" s="840"/>
      <c r="AL88" s="824" t="s">
        <v>130</v>
      </c>
      <c r="AM88" s="825"/>
    </row>
    <row r="89" spans="1:40" ht="21" customHeight="1" x14ac:dyDescent="0.15">
      <c r="C89" s="813"/>
      <c r="D89" s="813"/>
      <c r="E89" s="836"/>
      <c r="F89" s="837"/>
      <c r="G89" s="837"/>
      <c r="H89" s="837"/>
      <c r="I89" s="837"/>
      <c r="J89" s="837"/>
      <c r="K89" s="837"/>
      <c r="L89" s="837"/>
      <c r="M89" s="837"/>
      <c r="N89" s="837"/>
      <c r="O89" s="837"/>
      <c r="P89" s="837"/>
      <c r="Q89" s="837"/>
      <c r="R89" s="837"/>
      <c r="S89" s="837"/>
      <c r="T89" s="837"/>
      <c r="U89" s="837"/>
      <c r="V89" s="837"/>
      <c r="W89" s="837"/>
      <c r="X89" s="837"/>
      <c r="Y89" s="837"/>
      <c r="Z89" s="837"/>
      <c r="AA89" s="837"/>
      <c r="AB89" s="837"/>
      <c r="AC89" s="837"/>
      <c r="AD89" s="838"/>
      <c r="AE89" s="841"/>
      <c r="AF89" s="842"/>
      <c r="AG89" s="842"/>
      <c r="AH89" s="842"/>
      <c r="AI89" s="842"/>
      <c r="AJ89" s="842"/>
      <c r="AK89" s="842"/>
      <c r="AL89" s="826"/>
      <c r="AM89" s="827"/>
    </row>
    <row r="90" spans="1:40" ht="21" customHeight="1" x14ac:dyDescent="0.15">
      <c r="A90" s="67" t="str">
        <f>IF(事前入力シート!$I$4="特定共同企業体","","不要")</f>
        <v>不要</v>
      </c>
      <c r="C90" s="813">
        <v>2</v>
      </c>
      <c r="D90" s="813"/>
      <c r="E90" s="814"/>
      <c r="F90" s="815"/>
      <c r="G90" s="815"/>
      <c r="H90" s="815"/>
      <c r="I90" s="815"/>
      <c r="J90" s="815"/>
      <c r="K90" s="815"/>
      <c r="L90" s="815"/>
      <c r="M90" s="815"/>
      <c r="N90" s="815"/>
      <c r="O90" s="815"/>
      <c r="P90" s="815"/>
      <c r="Q90" s="815"/>
      <c r="R90" s="815"/>
      <c r="S90" s="815"/>
      <c r="T90" s="815"/>
      <c r="U90" s="815"/>
      <c r="V90" s="815"/>
      <c r="W90" s="815"/>
      <c r="X90" s="815"/>
      <c r="Y90" s="815"/>
      <c r="Z90" s="815"/>
      <c r="AA90" s="815"/>
      <c r="AB90" s="815"/>
      <c r="AC90" s="815"/>
      <c r="AD90" s="816"/>
      <c r="AE90" s="820"/>
      <c r="AF90" s="821"/>
      <c r="AG90" s="821"/>
      <c r="AH90" s="821"/>
      <c r="AI90" s="821"/>
      <c r="AJ90" s="821"/>
      <c r="AK90" s="821"/>
      <c r="AL90" s="824" t="s">
        <v>130</v>
      </c>
      <c r="AM90" s="825"/>
    </row>
    <row r="91" spans="1:40" ht="21" customHeight="1" x14ac:dyDescent="0.15">
      <c r="C91" s="813"/>
      <c r="D91" s="813"/>
      <c r="E91" s="817"/>
      <c r="F91" s="818"/>
      <c r="G91" s="818"/>
      <c r="H91" s="818"/>
      <c r="I91" s="818"/>
      <c r="J91" s="818"/>
      <c r="K91" s="818"/>
      <c r="L91" s="818"/>
      <c r="M91" s="818"/>
      <c r="N91" s="818"/>
      <c r="O91" s="818"/>
      <c r="P91" s="818"/>
      <c r="Q91" s="818"/>
      <c r="R91" s="818"/>
      <c r="S91" s="818"/>
      <c r="T91" s="818"/>
      <c r="U91" s="818"/>
      <c r="V91" s="818"/>
      <c r="W91" s="818"/>
      <c r="X91" s="818"/>
      <c r="Y91" s="818"/>
      <c r="Z91" s="818"/>
      <c r="AA91" s="818"/>
      <c r="AB91" s="818"/>
      <c r="AC91" s="818"/>
      <c r="AD91" s="819"/>
      <c r="AE91" s="822"/>
      <c r="AF91" s="823"/>
      <c r="AG91" s="823"/>
      <c r="AH91" s="823"/>
      <c r="AI91" s="823"/>
      <c r="AJ91" s="823"/>
      <c r="AK91" s="823"/>
      <c r="AL91" s="826"/>
      <c r="AM91" s="827"/>
    </row>
    <row r="92" spans="1:40" ht="21" customHeight="1" x14ac:dyDescent="0.15">
      <c r="A92" s="67" t="str">
        <f>IF(事前入力シート!$I$4="特定共同企業体","","不要")</f>
        <v>不要</v>
      </c>
      <c r="C92" s="813">
        <v>3</v>
      </c>
      <c r="D92" s="813"/>
      <c r="E92" s="814"/>
      <c r="F92" s="815"/>
      <c r="G92" s="815"/>
      <c r="H92" s="815"/>
      <c r="I92" s="815"/>
      <c r="J92" s="815"/>
      <c r="K92" s="815"/>
      <c r="L92" s="815"/>
      <c r="M92" s="815"/>
      <c r="N92" s="815"/>
      <c r="O92" s="815"/>
      <c r="P92" s="815"/>
      <c r="Q92" s="815"/>
      <c r="R92" s="815"/>
      <c r="S92" s="815"/>
      <c r="T92" s="815"/>
      <c r="U92" s="815"/>
      <c r="V92" s="815"/>
      <c r="W92" s="815"/>
      <c r="X92" s="815"/>
      <c r="Y92" s="815"/>
      <c r="Z92" s="815"/>
      <c r="AA92" s="815"/>
      <c r="AB92" s="815"/>
      <c r="AC92" s="815"/>
      <c r="AD92" s="816"/>
      <c r="AE92" s="820"/>
      <c r="AF92" s="821"/>
      <c r="AG92" s="821"/>
      <c r="AH92" s="821"/>
      <c r="AI92" s="821"/>
      <c r="AJ92" s="821"/>
      <c r="AK92" s="821"/>
      <c r="AL92" s="824" t="s">
        <v>130</v>
      </c>
      <c r="AM92" s="825"/>
    </row>
    <row r="93" spans="1:40" ht="21" customHeight="1" x14ac:dyDescent="0.15">
      <c r="C93" s="813"/>
      <c r="D93" s="813"/>
      <c r="E93" s="817"/>
      <c r="F93" s="818"/>
      <c r="G93" s="818"/>
      <c r="H93" s="818"/>
      <c r="I93" s="818"/>
      <c r="J93" s="818"/>
      <c r="K93" s="818"/>
      <c r="L93" s="818"/>
      <c r="M93" s="818"/>
      <c r="N93" s="818"/>
      <c r="O93" s="818"/>
      <c r="P93" s="818"/>
      <c r="Q93" s="818"/>
      <c r="R93" s="818"/>
      <c r="S93" s="818"/>
      <c r="T93" s="818"/>
      <c r="U93" s="818"/>
      <c r="V93" s="818"/>
      <c r="W93" s="818"/>
      <c r="X93" s="818"/>
      <c r="Y93" s="818"/>
      <c r="Z93" s="818"/>
      <c r="AA93" s="818"/>
      <c r="AB93" s="818"/>
      <c r="AC93" s="818"/>
      <c r="AD93" s="819"/>
      <c r="AE93" s="822"/>
      <c r="AF93" s="823"/>
      <c r="AG93" s="823"/>
      <c r="AH93" s="823"/>
      <c r="AI93" s="823"/>
      <c r="AJ93" s="823"/>
      <c r="AK93" s="823"/>
      <c r="AL93" s="826"/>
      <c r="AM93" s="827"/>
    </row>
    <row r="94" spans="1:40" ht="21" customHeight="1" x14ac:dyDescent="0.15">
      <c r="A94" s="67" t="str">
        <f>IF(事前入力シート!$I$4="特定共同企業体","","不要")</f>
        <v>不要</v>
      </c>
      <c r="C94" s="813">
        <v>4</v>
      </c>
      <c r="D94" s="813"/>
      <c r="E94" s="814"/>
      <c r="F94" s="815"/>
      <c r="G94" s="815"/>
      <c r="H94" s="815"/>
      <c r="I94" s="815"/>
      <c r="J94" s="815"/>
      <c r="K94" s="815"/>
      <c r="L94" s="815"/>
      <c r="M94" s="815"/>
      <c r="N94" s="815"/>
      <c r="O94" s="815"/>
      <c r="P94" s="815"/>
      <c r="Q94" s="815"/>
      <c r="R94" s="815"/>
      <c r="S94" s="815"/>
      <c r="T94" s="815"/>
      <c r="U94" s="815"/>
      <c r="V94" s="815"/>
      <c r="W94" s="815"/>
      <c r="X94" s="815"/>
      <c r="Y94" s="815"/>
      <c r="Z94" s="815"/>
      <c r="AA94" s="815"/>
      <c r="AB94" s="815"/>
      <c r="AC94" s="815"/>
      <c r="AD94" s="816"/>
      <c r="AE94" s="820"/>
      <c r="AF94" s="821"/>
      <c r="AG94" s="821"/>
      <c r="AH94" s="821"/>
      <c r="AI94" s="821"/>
      <c r="AJ94" s="821"/>
      <c r="AK94" s="821"/>
      <c r="AL94" s="824" t="s">
        <v>130</v>
      </c>
      <c r="AM94" s="825"/>
    </row>
    <row r="95" spans="1:40" ht="21" customHeight="1" x14ac:dyDescent="0.15">
      <c r="C95" s="813"/>
      <c r="D95" s="813"/>
      <c r="E95" s="817"/>
      <c r="F95" s="818"/>
      <c r="G95" s="818"/>
      <c r="H95" s="818"/>
      <c r="I95" s="818"/>
      <c r="J95" s="818"/>
      <c r="K95" s="818"/>
      <c r="L95" s="818"/>
      <c r="M95" s="818"/>
      <c r="N95" s="818"/>
      <c r="O95" s="818"/>
      <c r="P95" s="818"/>
      <c r="Q95" s="818"/>
      <c r="R95" s="818"/>
      <c r="S95" s="818"/>
      <c r="T95" s="818"/>
      <c r="U95" s="818"/>
      <c r="V95" s="818"/>
      <c r="W95" s="818"/>
      <c r="X95" s="818"/>
      <c r="Y95" s="818"/>
      <c r="Z95" s="818"/>
      <c r="AA95" s="818"/>
      <c r="AB95" s="818"/>
      <c r="AC95" s="818"/>
      <c r="AD95" s="819"/>
      <c r="AE95" s="822"/>
      <c r="AF95" s="823"/>
      <c r="AG95" s="823"/>
      <c r="AH95" s="823"/>
      <c r="AI95" s="823"/>
      <c r="AJ95" s="823"/>
      <c r="AK95" s="823"/>
      <c r="AL95" s="826"/>
      <c r="AM95" s="827"/>
    </row>
    <row r="96" spans="1:40" ht="21" customHeight="1" x14ac:dyDescent="0.15">
      <c r="A96" s="67" t="str">
        <f>IF(事前入力シート!$I$4="特定共同企業体","","不要")</f>
        <v>不要</v>
      </c>
      <c r="C96" s="813">
        <v>5</v>
      </c>
      <c r="D96" s="813"/>
      <c r="E96" s="814"/>
      <c r="F96" s="815"/>
      <c r="G96" s="815"/>
      <c r="H96" s="815"/>
      <c r="I96" s="815"/>
      <c r="J96" s="815"/>
      <c r="K96" s="815"/>
      <c r="L96" s="815"/>
      <c r="M96" s="815"/>
      <c r="N96" s="815"/>
      <c r="O96" s="815"/>
      <c r="P96" s="815"/>
      <c r="Q96" s="815"/>
      <c r="R96" s="815"/>
      <c r="S96" s="815"/>
      <c r="T96" s="815"/>
      <c r="U96" s="815"/>
      <c r="V96" s="815"/>
      <c r="W96" s="815"/>
      <c r="X96" s="815"/>
      <c r="Y96" s="815"/>
      <c r="Z96" s="815"/>
      <c r="AA96" s="815"/>
      <c r="AB96" s="815"/>
      <c r="AC96" s="815"/>
      <c r="AD96" s="816"/>
      <c r="AE96" s="820"/>
      <c r="AF96" s="821"/>
      <c r="AG96" s="821"/>
      <c r="AH96" s="821"/>
      <c r="AI96" s="821"/>
      <c r="AJ96" s="821"/>
      <c r="AK96" s="821"/>
      <c r="AL96" s="824" t="s">
        <v>130</v>
      </c>
      <c r="AM96" s="825"/>
    </row>
    <row r="97" spans="1:40" ht="21" customHeight="1" x14ac:dyDescent="0.15">
      <c r="C97" s="813"/>
      <c r="D97" s="813"/>
      <c r="E97" s="817"/>
      <c r="F97" s="818"/>
      <c r="G97" s="818"/>
      <c r="H97" s="818"/>
      <c r="I97" s="818"/>
      <c r="J97" s="818"/>
      <c r="K97" s="818"/>
      <c r="L97" s="818"/>
      <c r="M97" s="818"/>
      <c r="N97" s="818"/>
      <c r="O97" s="818"/>
      <c r="P97" s="818"/>
      <c r="Q97" s="818"/>
      <c r="R97" s="818"/>
      <c r="S97" s="818"/>
      <c r="T97" s="818"/>
      <c r="U97" s="818"/>
      <c r="V97" s="818"/>
      <c r="W97" s="818"/>
      <c r="X97" s="818"/>
      <c r="Y97" s="818"/>
      <c r="Z97" s="818"/>
      <c r="AA97" s="818"/>
      <c r="AB97" s="818"/>
      <c r="AC97" s="818"/>
      <c r="AD97" s="819"/>
      <c r="AE97" s="822"/>
      <c r="AF97" s="823"/>
      <c r="AG97" s="823"/>
      <c r="AH97" s="823"/>
      <c r="AI97" s="823"/>
      <c r="AJ97" s="823"/>
      <c r="AK97" s="823"/>
      <c r="AL97" s="826"/>
      <c r="AM97" s="827"/>
    </row>
    <row r="98" spans="1:40" ht="21" customHeight="1" x14ac:dyDescent="0.15">
      <c r="A98" s="67" t="str">
        <f>IF(事前入力シート!$I$4="特定共同企業体","","不要")</f>
        <v>不要</v>
      </c>
      <c r="C98" s="813">
        <v>6</v>
      </c>
      <c r="D98" s="813"/>
      <c r="E98" s="814"/>
      <c r="F98" s="815"/>
      <c r="G98" s="815"/>
      <c r="H98" s="815"/>
      <c r="I98" s="815"/>
      <c r="J98" s="815"/>
      <c r="K98" s="815"/>
      <c r="L98" s="815"/>
      <c r="M98" s="815"/>
      <c r="N98" s="815"/>
      <c r="O98" s="815"/>
      <c r="P98" s="815"/>
      <c r="Q98" s="815"/>
      <c r="R98" s="815"/>
      <c r="S98" s="815"/>
      <c r="T98" s="815"/>
      <c r="U98" s="815"/>
      <c r="V98" s="815"/>
      <c r="W98" s="815"/>
      <c r="X98" s="815"/>
      <c r="Y98" s="815"/>
      <c r="Z98" s="815"/>
      <c r="AA98" s="815"/>
      <c r="AB98" s="815"/>
      <c r="AC98" s="815"/>
      <c r="AD98" s="816"/>
      <c r="AE98" s="820"/>
      <c r="AF98" s="821"/>
      <c r="AG98" s="821"/>
      <c r="AH98" s="821"/>
      <c r="AI98" s="821"/>
      <c r="AJ98" s="821"/>
      <c r="AK98" s="821"/>
      <c r="AL98" s="824" t="s">
        <v>130</v>
      </c>
      <c r="AM98" s="825"/>
    </row>
    <row r="99" spans="1:40" ht="21" customHeight="1" x14ac:dyDescent="0.15">
      <c r="C99" s="813"/>
      <c r="D99" s="813"/>
      <c r="E99" s="817"/>
      <c r="F99" s="818"/>
      <c r="G99" s="818"/>
      <c r="H99" s="818"/>
      <c r="I99" s="818"/>
      <c r="J99" s="818"/>
      <c r="K99" s="818"/>
      <c r="L99" s="818"/>
      <c r="M99" s="818"/>
      <c r="N99" s="818"/>
      <c r="O99" s="818"/>
      <c r="P99" s="818"/>
      <c r="Q99" s="818"/>
      <c r="R99" s="818"/>
      <c r="S99" s="818"/>
      <c r="T99" s="818"/>
      <c r="U99" s="818"/>
      <c r="V99" s="818"/>
      <c r="W99" s="818"/>
      <c r="X99" s="818"/>
      <c r="Y99" s="818"/>
      <c r="Z99" s="818"/>
      <c r="AA99" s="818"/>
      <c r="AB99" s="818"/>
      <c r="AC99" s="818"/>
      <c r="AD99" s="819"/>
      <c r="AE99" s="822"/>
      <c r="AF99" s="823"/>
      <c r="AG99" s="823"/>
      <c r="AH99" s="823"/>
      <c r="AI99" s="823"/>
      <c r="AJ99" s="823"/>
      <c r="AK99" s="823"/>
      <c r="AL99" s="826"/>
      <c r="AM99" s="827"/>
    </row>
    <row r="100" spans="1:40" ht="21" customHeight="1" x14ac:dyDescent="0.15">
      <c r="A100" s="67" t="str">
        <f>IF(事前入力シート!$I$4="特定共同企業体","","不要")</f>
        <v>不要</v>
      </c>
      <c r="C100" s="813">
        <v>7</v>
      </c>
      <c r="D100" s="813"/>
      <c r="E100" s="814"/>
      <c r="F100" s="815"/>
      <c r="G100" s="815"/>
      <c r="H100" s="815"/>
      <c r="I100" s="815"/>
      <c r="J100" s="815"/>
      <c r="K100" s="815"/>
      <c r="L100" s="815"/>
      <c r="M100" s="815"/>
      <c r="N100" s="815"/>
      <c r="O100" s="815"/>
      <c r="P100" s="815"/>
      <c r="Q100" s="815"/>
      <c r="R100" s="815"/>
      <c r="S100" s="815"/>
      <c r="T100" s="815"/>
      <c r="U100" s="815"/>
      <c r="V100" s="815"/>
      <c r="W100" s="815"/>
      <c r="X100" s="815"/>
      <c r="Y100" s="815"/>
      <c r="Z100" s="815"/>
      <c r="AA100" s="815"/>
      <c r="AB100" s="815"/>
      <c r="AC100" s="815"/>
      <c r="AD100" s="816"/>
      <c r="AE100" s="820"/>
      <c r="AF100" s="821"/>
      <c r="AG100" s="821"/>
      <c r="AH100" s="821"/>
      <c r="AI100" s="821"/>
      <c r="AJ100" s="821"/>
      <c r="AK100" s="821"/>
      <c r="AL100" s="824" t="s">
        <v>130</v>
      </c>
      <c r="AM100" s="825"/>
    </row>
    <row r="101" spans="1:40" ht="21" customHeight="1" x14ac:dyDescent="0.15">
      <c r="C101" s="813"/>
      <c r="D101" s="813"/>
      <c r="E101" s="817"/>
      <c r="F101" s="818"/>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818"/>
      <c r="AD101" s="819"/>
      <c r="AE101" s="822"/>
      <c r="AF101" s="823"/>
      <c r="AG101" s="823"/>
      <c r="AH101" s="823"/>
      <c r="AI101" s="823"/>
      <c r="AJ101" s="823"/>
      <c r="AK101" s="823"/>
      <c r="AL101" s="826"/>
      <c r="AM101" s="827"/>
    </row>
    <row r="102" spans="1:40" ht="21" customHeight="1" x14ac:dyDescent="0.15">
      <c r="A102" s="67" t="str">
        <f>IF(事前入力シート!$I$4="特定共同企業体","","不要")</f>
        <v>不要</v>
      </c>
      <c r="C102" s="813">
        <v>8</v>
      </c>
      <c r="D102" s="813"/>
      <c r="E102" s="814"/>
      <c r="F102" s="815"/>
      <c r="G102" s="815"/>
      <c r="H102" s="815"/>
      <c r="I102" s="815"/>
      <c r="J102" s="815"/>
      <c r="K102" s="815"/>
      <c r="L102" s="815"/>
      <c r="M102" s="815"/>
      <c r="N102" s="815"/>
      <c r="O102" s="815"/>
      <c r="P102" s="815"/>
      <c r="Q102" s="815"/>
      <c r="R102" s="815"/>
      <c r="S102" s="815"/>
      <c r="T102" s="815"/>
      <c r="U102" s="815"/>
      <c r="V102" s="815"/>
      <c r="W102" s="815"/>
      <c r="X102" s="815"/>
      <c r="Y102" s="815"/>
      <c r="Z102" s="815"/>
      <c r="AA102" s="815"/>
      <c r="AB102" s="815"/>
      <c r="AC102" s="815"/>
      <c r="AD102" s="816"/>
      <c r="AE102" s="820"/>
      <c r="AF102" s="821"/>
      <c r="AG102" s="821"/>
      <c r="AH102" s="821"/>
      <c r="AI102" s="821"/>
      <c r="AJ102" s="821"/>
      <c r="AK102" s="821"/>
      <c r="AL102" s="824" t="s">
        <v>130</v>
      </c>
      <c r="AM102" s="825"/>
    </row>
    <row r="103" spans="1:40" ht="21" customHeight="1" x14ac:dyDescent="0.15">
      <c r="C103" s="813"/>
      <c r="D103" s="813"/>
      <c r="E103" s="817"/>
      <c r="F103" s="818"/>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818"/>
      <c r="AD103" s="819"/>
      <c r="AE103" s="822"/>
      <c r="AF103" s="823"/>
      <c r="AG103" s="823"/>
      <c r="AH103" s="823"/>
      <c r="AI103" s="823"/>
      <c r="AJ103" s="823"/>
      <c r="AK103" s="823"/>
      <c r="AL103" s="826"/>
      <c r="AM103" s="827"/>
    </row>
    <row r="104" spans="1:40" ht="21" customHeight="1" x14ac:dyDescent="0.15">
      <c r="A104" s="67" t="str">
        <f>IF(事前入力シート!$I$4="特定共同企業体","","不要")</f>
        <v>不要</v>
      </c>
      <c r="C104" s="813">
        <v>9</v>
      </c>
      <c r="D104" s="813"/>
      <c r="E104" s="814"/>
      <c r="F104" s="815"/>
      <c r="G104" s="815"/>
      <c r="H104" s="815"/>
      <c r="I104" s="815"/>
      <c r="J104" s="815"/>
      <c r="K104" s="815"/>
      <c r="L104" s="815"/>
      <c r="M104" s="815"/>
      <c r="N104" s="815"/>
      <c r="O104" s="815"/>
      <c r="P104" s="815"/>
      <c r="Q104" s="815"/>
      <c r="R104" s="815"/>
      <c r="S104" s="815"/>
      <c r="T104" s="815"/>
      <c r="U104" s="815"/>
      <c r="V104" s="815"/>
      <c r="W104" s="815"/>
      <c r="X104" s="815"/>
      <c r="Y104" s="815"/>
      <c r="Z104" s="815"/>
      <c r="AA104" s="815"/>
      <c r="AB104" s="815"/>
      <c r="AC104" s="815"/>
      <c r="AD104" s="816"/>
      <c r="AE104" s="820"/>
      <c r="AF104" s="821"/>
      <c r="AG104" s="821"/>
      <c r="AH104" s="821"/>
      <c r="AI104" s="821"/>
      <c r="AJ104" s="821"/>
      <c r="AK104" s="821"/>
      <c r="AL104" s="824" t="s">
        <v>130</v>
      </c>
      <c r="AM104" s="825"/>
    </row>
    <row r="105" spans="1:40" ht="21" customHeight="1" x14ac:dyDescent="0.15">
      <c r="C105" s="813"/>
      <c r="D105" s="813"/>
      <c r="E105" s="817"/>
      <c r="F105" s="818"/>
      <c r="G105" s="818"/>
      <c r="H105" s="818"/>
      <c r="I105" s="818"/>
      <c r="J105" s="818"/>
      <c r="K105" s="818"/>
      <c r="L105" s="818"/>
      <c r="M105" s="818"/>
      <c r="N105" s="818"/>
      <c r="O105" s="818"/>
      <c r="P105" s="818"/>
      <c r="Q105" s="818"/>
      <c r="R105" s="818"/>
      <c r="S105" s="818"/>
      <c r="T105" s="818"/>
      <c r="U105" s="818"/>
      <c r="V105" s="818"/>
      <c r="W105" s="818"/>
      <c r="X105" s="818"/>
      <c r="Y105" s="818"/>
      <c r="Z105" s="818"/>
      <c r="AA105" s="818"/>
      <c r="AB105" s="818"/>
      <c r="AC105" s="818"/>
      <c r="AD105" s="819"/>
      <c r="AE105" s="822"/>
      <c r="AF105" s="823"/>
      <c r="AG105" s="823"/>
      <c r="AH105" s="823"/>
      <c r="AI105" s="823"/>
      <c r="AJ105" s="823"/>
      <c r="AK105" s="823"/>
      <c r="AL105" s="826"/>
      <c r="AM105" s="827"/>
    </row>
    <row r="106" spans="1:40" ht="21" customHeight="1" x14ac:dyDescent="0.15">
      <c r="A106" s="67" t="str">
        <f>IF(事前入力シート!$I$4="特定共同企業体","","不要")</f>
        <v>不要</v>
      </c>
      <c r="C106" s="813">
        <v>10</v>
      </c>
      <c r="D106" s="813"/>
      <c r="E106" s="814"/>
      <c r="F106" s="815"/>
      <c r="G106" s="815"/>
      <c r="H106" s="815"/>
      <c r="I106" s="815"/>
      <c r="J106" s="815"/>
      <c r="K106" s="815"/>
      <c r="L106" s="815"/>
      <c r="M106" s="815"/>
      <c r="N106" s="815"/>
      <c r="O106" s="815"/>
      <c r="P106" s="815"/>
      <c r="Q106" s="815"/>
      <c r="R106" s="815"/>
      <c r="S106" s="815"/>
      <c r="T106" s="815"/>
      <c r="U106" s="815"/>
      <c r="V106" s="815"/>
      <c r="W106" s="815"/>
      <c r="X106" s="815"/>
      <c r="Y106" s="815"/>
      <c r="Z106" s="815"/>
      <c r="AA106" s="815"/>
      <c r="AB106" s="815"/>
      <c r="AC106" s="815"/>
      <c r="AD106" s="816"/>
      <c r="AE106" s="820"/>
      <c r="AF106" s="821"/>
      <c r="AG106" s="821"/>
      <c r="AH106" s="821"/>
      <c r="AI106" s="821"/>
      <c r="AJ106" s="821"/>
      <c r="AK106" s="821"/>
      <c r="AL106" s="824" t="s">
        <v>130</v>
      </c>
      <c r="AM106" s="825"/>
    </row>
    <row r="107" spans="1:40" ht="21" customHeight="1" x14ac:dyDescent="0.15">
      <c r="C107" s="813"/>
      <c r="D107" s="813"/>
      <c r="E107" s="817"/>
      <c r="F107" s="818"/>
      <c r="G107" s="818"/>
      <c r="H107" s="818"/>
      <c r="I107" s="818"/>
      <c r="J107" s="818"/>
      <c r="K107" s="818"/>
      <c r="L107" s="818"/>
      <c r="M107" s="818"/>
      <c r="N107" s="818"/>
      <c r="O107" s="818"/>
      <c r="P107" s="818"/>
      <c r="Q107" s="818"/>
      <c r="R107" s="818"/>
      <c r="S107" s="818"/>
      <c r="T107" s="818"/>
      <c r="U107" s="818"/>
      <c r="V107" s="818"/>
      <c r="W107" s="818"/>
      <c r="X107" s="818"/>
      <c r="Y107" s="818"/>
      <c r="Z107" s="818"/>
      <c r="AA107" s="818"/>
      <c r="AB107" s="818"/>
      <c r="AC107" s="818"/>
      <c r="AD107" s="819"/>
      <c r="AE107" s="822"/>
      <c r="AF107" s="823"/>
      <c r="AG107" s="823"/>
      <c r="AH107" s="823"/>
      <c r="AI107" s="823"/>
      <c r="AJ107" s="823"/>
      <c r="AK107" s="823"/>
      <c r="AL107" s="826"/>
      <c r="AM107" s="827"/>
    </row>
    <row r="108" spans="1:40" ht="6" customHeight="1" x14ac:dyDescent="0.15">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row>
    <row r="109" spans="1:40" ht="13.5" x14ac:dyDescent="0.15">
      <c r="C109" s="809" t="s">
        <v>237</v>
      </c>
      <c r="D109" s="809"/>
      <c r="E109" s="828" t="s">
        <v>127</v>
      </c>
      <c r="F109" s="828"/>
      <c r="G109" s="828"/>
      <c r="H109" s="828"/>
      <c r="I109" s="828"/>
      <c r="J109" s="828"/>
      <c r="K109" s="828"/>
      <c r="L109" s="828"/>
      <c r="M109" s="828"/>
      <c r="N109" s="828"/>
      <c r="O109" s="828"/>
      <c r="P109" s="828"/>
      <c r="Q109" s="828"/>
      <c r="R109" s="828"/>
      <c r="S109" s="828"/>
      <c r="T109" s="828"/>
      <c r="U109" s="828"/>
      <c r="V109" s="828"/>
      <c r="W109" s="828"/>
      <c r="X109" s="828"/>
      <c r="Y109" s="828"/>
      <c r="Z109" s="828"/>
      <c r="AA109" s="828"/>
      <c r="AB109" s="828"/>
      <c r="AC109" s="828"/>
      <c r="AD109" s="828"/>
      <c r="AE109" s="828"/>
      <c r="AF109" s="828"/>
      <c r="AG109" s="828"/>
      <c r="AH109" s="828"/>
      <c r="AI109" s="828"/>
      <c r="AJ109" s="828"/>
      <c r="AK109" s="828"/>
      <c r="AL109" s="828"/>
      <c r="AM109" s="828"/>
      <c r="AN109" s="72"/>
    </row>
    <row r="110" spans="1:40" ht="13.5" x14ac:dyDescent="0.15">
      <c r="C110" s="809" t="s">
        <v>238</v>
      </c>
      <c r="D110" s="809"/>
      <c r="E110" s="810" t="s">
        <v>128</v>
      </c>
      <c r="F110" s="810"/>
      <c r="G110" s="810"/>
      <c r="H110" s="810"/>
      <c r="I110" s="810"/>
      <c r="J110" s="810"/>
      <c r="K110" s="810"/>
      <c r="L110" s="810"/>
      <c r="M110" s="810"/>
      <c r="N110" s="810"/>
      <c r="O110" s="810"/>
      <c r="P110" s="810"/>
      <c r="Q110" s="810"/>
      <c r="R110" s="810"/>
      <c r="S110" s="810"/>
      <c r="T110" s="810"/>
      <c r="U110" s="810"/>
      <c r="V110" s="810"/>
      <c r="W110" s="810"/>
      <c r="X110" s="810"/>
      <c r="Y110" s="810"/>
      <c r="Z110" s="810"/>
      <c r="AA110" s="810"/>
      <c r="AB110" s="810"/>
      <c r="AC110" s="810"/>
      <c r="AD110" s="810"/>
      <c r="AE110" s="810"/>
      <c r="AF110" s="810"/>
      <c r="AG110" s="810"/>
      <c r="AH110" s="810"/>
      <c r="AI110" s="810"/>
      <c r="AJ110" s="810"/>
      <c r="AK110" s="810"/>
      <c r="AL110" s="810"/>
      <c r="AM110" s="810"/>
      <c r="AN110" s="72"/>
    </row>
    <row r="111" spans="1:40" ht="21" customHeight="1" x14ac:dyDescent="0.1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40" ht="21" customHeight="1" x14ac:dyDescent="0.15">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40" ht="21" customHeight="1" x14ac:dyDescent="0.15">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40" ht="21" customHeight="1" x14ac:dyDescent="0.15">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40" ht="21" customHeight="1" x14ac:dyDescent="0.15">
      <c r="C115" s="69"/>
      <c r="D115" s="69"/>
      <c r="E115" s="69"/>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spans="1:40" ht="21" customHeight="1" x14ac:dyDescent="0.15">
      <c r="C116" s="69"/>
      <c r="D116" s="69"/>
      <c r="E116" s="69"/>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spans="1:40" ht="21" customHeight="1" x14ac:dyDescent="0.15">
      <c r="C117" s="69"/>
      <c r="D117" s="69"/>
      <c r="E117" s="69"/>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spans="1:40" ht="21" customHeight="1" x14ac:dyDescent="0.15">
      <c r="C118" s="69"/>
      <c r="D118" s="69"/>
      <c r="E118" s="69"/>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1:40" ht="21" customHeight="1" x14ac:dyDescent="0.15">
      <c r="A119" s="197"/>
      <c r="C119" s="69"/>
      <c r="D119" s="69"/>
      <c r="E119" s="69"/>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spans="1:40" ht="21" customHeight="1" x14ac:dyDescent="0.15">
      <c r="C120" s="69"/>
      <c r="D120" s="69"/>
      <c r="E120" s="69"/>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spans="1:40" ht="21" customHeight="1" x14ac:dyDescent="0.15">
      <c r="C121" s="69"/>
      <c r="D121" s="69"/>
      <c r="E121" s="69"/>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spans="1:40" ht="6" customHeight="1" x14ac:dyDescent="0.15">
      <c r="A122" s="198"/>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row>
    <row r="123" spans="1:40" ht="13.5" x14ac:dyDescent="0.15">
      <c r="C123" s="811"/>
      <c r="D123" s="811"/>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2"/>
      <c r="AL123" s="812"/>
      <c r="AM123" s="812"/>
      <c r="AN123" s="72"/>
    </row>
  </sheetData>
  <sheetProtection sheet="1" objects="1" scenarios="1" selectLockedCells="1"/>
  <customSheetViews>
    <customSheetView guid="{1C967CD3-22AF-4928-9CB8-5279C2ED784C}" scale="70" showPageBreaks="1" showGridLines="0" printArea="1" view="pageBreakPreview">
      <selection activeCell="E6" sqref="E6:AD7"/>
      <pageMargins left="0.7" right="0.7" top="0.75" bottom="0.75" header="0.3" footer="0.3"/>
      <pageSetup paperSize="9" orientation="portrait" r:id="rId1"/>
    </customSheetView>
  </customSheetViews>
  <mergeCells count="153">
    <mergeCell ref="C2:AM2"/>
    <mergeCell ref="C22:D23"/>
    <mergeCell ref="E22:AD23"/>
    <mergeCell ref="C24:D25"/>
    <mergeCell ref="AE22:AK23"/>
    <mergeCell ref="AL22:AM23"/>
    <mergeCell ref="AE5:AM5"/>
    <mergeCell ref="E6:AD7"/>
    <mergeCell ref="C10:D11"/>
    <mergeCell ref="E10:AD11"/>
    <mergeCell ref="AE10:AK11"/>
    <mergeCell ref="AL10:AM11"/>
    <mergeCell ref="AE12:AK13"/>
    <mergeCell ref="AL12:AM13"/>
    <mergeCell ref="C14:D15"/>
    <mergeCell ref="E14:AD15"/>
    <mergeCell ref="AE4:AM4"/>
    <mergeCell ref="C5:D5"/>
    <mergeCell ref="E5:AD5"/>
    <mergeCell ref="AE6:AK7"/>
    <mergeCell ref="AL6:AM7"/>
    <mergeCell ref="AE8:AK9"/>
    <mergeCell ref="AL8:AM9"/>
    <mergeCell ref="C8:D9"/>
    <mergeCell ref="E8:AD9"/>
    <mergeCell ref="C6:D7"/>
    <mergeCell ref="C43:AM43"/>
    <mergeCell ref="E27:AM27"/>
    <mergeCell ref="C28:D28"/>
    <mergeCell ref="E28:AM28"/>
    <mergeCell ref="E24:AD25"/>
    <mergeCell ref="AE24:AK25"/>
    <mergeCell ref="AL24:AM25"/>
    <mergeCell ref="AE45:AM45"/>
    <mergeCell ref="C46:D46"/>
    <mergeCell ref="E46:AD46"/>
    <mergeCell ref="AE46:AM46"/>
    <mergeCell ref="C41:D41"/>
    <mergeCell ref="E41:AM41"/>
    <mergeCell ref="C12:D13"/>
    <mergeCell ref="E12:AD13"/>
    <mergeCell ref="C20:D21"/>
    <mergeCell ref="E20:AD21"/>
    <mergeCell ref="AE18:AK19"/>
    <mergeCell ref="AL18:AM19"/>
    <mergeCell ref="AE20:AK21"/>
    <mergeCell ref="AL20:AM21"/>
    <mergeCell ref="C16:D17"/>
    <mergeCell ref="E16:AD17"/>
    <mergeCell ref="AE14:AK15"/>
    <mergeCell ref="AL14:AM15"/>
    <mergeCell ref="AE16:AK17"/>
    <mergeCell ref="AL16:AM17"/>
    <mergeCell ref="C18:D19"/>
    <mergeCell ref="E18:AD19"/>
    <mergeCell ref="C27:D27"/>
    <mergeCell ref="C51:D52"/>
    <mergeCell ref="E51:AD52"/>
    <mergeCell ref="AE51:AK52"/>
    <mergeCell ref="AL51:AM52"/>
    <mergeCell ref="C53:D54"/>
    <mergeCell ref="E53:AD54"/>
    <mergeCell ref="AE53:AK54"/>
    <mergeCell ref="AL53:AM54"/>
    <mergeCell ref="C47:D48"/>
    <mergeCell ref="E47:AD48"/>
    <mergeCell ref="AE47:AK48"/>
    <mergeCell ref="AL47:AM48"/>
    <mergeCell ref="C49:D50"/>
    <mergeCell ref="E49:AD50"/>
    <mergeCell ref="AE49:AK50"/>
    <mergeCell ref="AL49:AM50"/>
    <mergeCell ref="C59:D60"/>
    <mergeCell ref="E59:AD60"/>
    <mergeCell ref="AE59:AK60"/>
    <mergeCell ref="AL59:AM60"/>
    <mergeCell ref="C61:D62"/>
    <mergeCell ref="E61:AD62"/>
    <mergeCell ref="AE61:AK62"/>
    <mergeCell ref="AL61:AM62"/>
    <mergeCell ref="C55:D56"/>
    <mergeCell ref="E55:AD56"/>
    <mergeCell ref="AE55:AK56"/>
    <mergeCell ref="AL55:AM56"/>
    <mergeCell ref="C57:D58"/>
    <mergeCell ref="E57:AD58"/>
    <mergeCell ref="AE57:AK58"/>
    <mergeCell ref="AL57:AM58"/>
    <mergeCell ref="C68:D68"/>
    <mergeCell ref="E68:AM68"/>
    <mergeCell ref="C69:D69"/>
    <mergeCell ref="E69:AM69"/>
    <mergeCell ref="C82:D82"/>
    <mergeCell ref="E82:AM82"/>
    <mergeCell ref="C63:D64"/>
    <mergeCell ref="E63:AD64"/>
    <mergeCell ref="AE63:AK64"/>
    <mergeCell ref="AL63:AM64"/>
    <mergeCell ref="C65:D66"/>
    <mergeCell ref="E65:AD66"/>
    <mergeCell ref="AE65:AK66"/>
    <mergeCell ref="AL65:AM66"/>
    <mergeCell ref="C84:AM84"/>
    <mergeCell ref="AE86:AM86"/>
    <mergeCell ref="C87:D87"/>
    <mergeCell ref="E87:AD87"/>
    <mergeCell ref="AE87:AM87"/>
    <mergeCell ref="C88:D89"/>
    <mergeCell ref="E88:AD89"/>
    <mergeCell ref="AE88:AK89"/>
    <mergeCell ref="AL88:AM89"/>
    <mergeCell ref="C94:D95"/>
    <mergeCell ref="E94:AD95"/>
    <mergeCell ref="AE94:AK95"/>
    <mergeCell ref="AL94:AM95"/>
    <mergeCell ref="C96:D97"/>
    <mergeCell ref="E96:AD97"/>
    <mergeCell ref="AE96:AK97"/>
    <mergeCell ref="AL96:AM97"/>
    <mergeCell ref="C90:D91"/>
    <mergeCell ref="E90:AD91"/>
    <mergeCell ref="AE90:AK91"/>
    <mergeCell ref="AL90:AM91"/>
    <mergeCell ref="C92:D93"/>
    <mergeCell ref="E92:AD93"/>
    <mergeCell ref="AE92:AK93"/>
    <mergeCell ref="AL92:AM93"/>
    <mergeCell ref="C102:D103"/>
    <mergeCell ref="E102:AD103"/>
    <mergeCell ref="AE102:AK103"/>
    <mergeCell ref="AL102:AM103"/>
    <mergeCell ref="C104:D105"/>
    <mergeCell ref="E104:AD105"/>
    <mergeCell ref="AE104:AK105"/>
    <mergeCell ref="AL104:AM105"/>
    <mergeCell ref="C98:D99"/>
    <mergeCell ref="E98:AD99"/>
    <mergeCell ref="AE98:AK99"/>
    <mergeCell ref="AL98:AM99"/>
    <mergeCell ref="C100:D101"/>
    <mergeCell ref="E100:AD101"/>
    <mergeCell ref="AE100:AK101"/>
    <mergeCell ref="AL100:AM101"/>
    <mergeCell ref="C110:D110"/>
    <mergeCell ref="E110:AM110"/>
    <mergeCell ref="C123:D123"/>
    <mergeCell ref="E123:AM123"/>
    <mergeCell ref="C106:D107"/>
    <mergeCell ref="E106:AD107"/>
    <mergeCell ref="AE106:AK107"/>
    <mergeCell ref="AL106:AM107"/>
    <mergeCell ref="C109:D109"/>
    <mergeCell ref="E109:AM109"/>
  </mergeCells>
  <phoneticPr fontId="2"/>
  <conditionalFormatting sqref="A1:A1048576">
    <cfRule type="expression" dxfId="76" priority="3" stopIfTrue="1">
      <formula>$A1="未入力"</formula>
    </cfRule>
  </conditionalFormatting>
  <conditionalFormatting sqref="C1:AM1048576">
    <cfRule type="expression" dxfId="75" priority="2" stopIfTrue="1">
      <formula>$A1="不要"</formula>
    </cfRule>
  </conditionalFormatting>
  <conditionalFormatting sqref="A1:XFD123">
    <cfRule type="expression" dxfId="74" priority="1" stopIfTrue="1">
      <formula>$A1="○"</formula>
    </cfRule>
  </conditionalFormatting>
  <dataValidations count="1">
    <dataValidation type="whole" imeMode="halfAlpha" allowBlank="1" showInputMessage="1" showErrorMessage="1" sqref="AE6:AK25 AE47:AK66 AE88:AK107">
      <formula1>0</formula1>
      <formula2>100</formula2>
    </dataValidation>
  </dataValidations>
  <pageMargins left="0.70866141732283472" right="0.70866141732283472" top="0.74803149606299213" bottom="0.74803149606299213" header="0.31496062992125984" footer="0.31496062992125984"/>
  <pageSetup paperSize="9" scale="97" orientation="portrait" blackAndWhite="1" r:id="rId2"/>
  <rowBreaks count="1" manualBreakCount="1">
    <brk id="41" min="1" max="39"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sheetPr>
  <dimension ref="A1:AZ122"/>
  <sheetViews>
    <sheetView showGridLines="0" view="pageBreakPreview" zoomScale="70" zoomScaleNormal="100" zoomScaleSheetLayoutView="70" workbookViewId="0">
      <selection activeCell="AB13" sqref="AB13:AF14"/>
    </sheetView>
  </sheetViews>
  <sheetFormatPr defaultColWidth="2.25" defaultRowHeight="21" customHeight="1" x14ac:dyDescent="0.15"/>
  <cols>
    <col min="1" max="1" width="8.5" style="67" bestFit="1" customWidth="1"/>
    <col min="2" max="2" width="2.25" style="43"/>
    <col min="3" max="3" width="3" style="43" bestFit="1" customWidth="1"/>
    <col min="4" max="16384" width="2.25" style="43"/>
  </cols>
  <sheetData>
    <row r="1" spans="1:52" ht="21" customHeight="1" x14ac:dyDescent="0.15">
      <c r="A1" s="202" t="str">
        <f>IF('発注者入力シート(◆◇)'!$H$16="","",IF(COUNTIF(A4:A41,"未入力")&gt;=1,"未入力あり",""))</f>
        <v/>
      </c>
      <c r="C1" s="158"/>
      <c r="AN1" s="151" t="s">
        <v>124</v>
      </c>
      <c r="AO1" s="147"/>
      <c r="AP1" s="43" t="s">
        <v>345</v>
      </c>
      <c r="AZ1" s="147"/>
    </row>
    <row r="2" spans="1:52" ht="21" customHeight="1" x14ac:dyDescent="0.15">
      <c r="C2" s="679" t="s">
        <v>131</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52" ht="21" customHeight="1" x14ac:dyDescent="0.15">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row>
    <row r="4" spans="1:52" s="147" customFormat="1" ht="21" customHeight="1" x14ac:dyDescent="0.15">
      <c r="A4" s="67" t="str">
        <f>IF(事前入力シート!$I$4="特定共同企業体",IF(AE4&lt;&gt;"","○","未入力"),"")</f>
        <v/>
      </c>
      <c r="AC4" s="311"/>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2" ht="21" customHeight="1" x14ac:dyDescent="0.15">
      <c r="C5" s="846" t="s">
        <v>133</v>
      </c>
      <c r="D5" s="846"/>
      <c r="E5" s="846"/>
      <c r="F5" s="846"/>
      <c r="G5" s="846"/>
      <c r="H5" s="846"/>
      <c r="I5" s="846"/>
      <c r="J5" s="846"/>
      <c r="K5" s="846"/>
      <c r="L5" s="846"/>
      <c r="M5" s="847"/>
      <c r="N5" s="159"/>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1"/>
    </row>
    <row r="6" spans="1:52" ht="21" customHeight="1" x14ac:dyDescent="0.15">
      <c r="C6" s="846"/>
      <c r="D6" s="846"/>
      <c r="E6" s="846"/>
      <c r="F6" s="846"/>
      <c r="G6" s="846"/>
      <c r="H6" s="846"/>
      <c r="I6" s="846"/>
      <c r="J6" s="846"/>
      <c r="K6" s="846"/>
      <c r="L6" s="846"/>
      <c r="M6" s="847"/>
      <c r="N6" s="162"/>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4"/>
    </row>
    <row r="7" spans="1:52" ht="21" customHeight="1" x14ac:dyDescent="0.15">
      <c r="C7" s="846"/>
      <c r="D7" s="846"/>
      <c r="E7" s="846"/>
      <c r="F7" s="846"/>
      <c r="G7" s="846"/>
      <c r="H7" s="846"/>
      <c r="I7" s="846"/>
      <c r="J7" s="846"/>
      <c r="K7" s="846"/>
      <c r="L7" s="846"/>
      <c r="M7" s="847"/>
      <c r="N7" s="848" t="s">
        <v>300</v>
      </c>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50"/>
    </row>
    <row r="8" spans="1:52" ht="21" customHeight="1" x14ac:dyDescent="0.15">
      <c r="C8" s="846"/>
      <c r="D8" s="846"/>
      <c r="E8" s="846"/>
      <c r="F8" s="846"/>
      <c r="G8" s="846"/>
      <c r="H8" s="846"/>
      <c r="I8" s="846"/>
      <c r="J8" s="846"/>
      <c r="K8" s="846"/>
      <c r="L8" s="846"/>
      <c r="M8" s="847"/>
      <c r="N8" s="848"/>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50"/>
    </row>
    <row r="9" spans="1:52" ht="21" customHeight="1" x14ac:dyDescent="0.15">
      <c r="C9" s="846"/>
      <c r="D9" s="846"/>
      <c r="E9" s="846"/>
      <c r="F9" s="846"/>
      <c r="G9" s="846"/>
      <c r="H9" s="846"/>
      <c r="I9" s="846"/>
      <c r="J9" s="846"/>
      <c r="K9" s="846"/>
      <c r="L9" s="846"/>
      <c r="M9" s="847"/>
      <c r="N9" s="162"/>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4"/>
    </row>
    <row r="10" spans="1:52" ht="21" customHeight="1" x14ac:dyDescent="0.15">
      <c r="A10" s="67" t="str">
        <f>IF(AB10&lt;&gt;"","○","未入力")</f>
        <v>未入力</v>
      </c>
      <c r="C10" s="846"/>
      <c r="D10" s="846"/>
      <c r="E10" s="846"/>
      <c r="F10" s="846"/>
      <c r="G10" s="846"/>
      <c r="H10" s="846"/>
      <c r="I10" s="846"/>
      <c r="J10" s="846"/>
      <c r="K10" s="846"/>
      <c r="L10" s="846"/>
      <c r="M10" s="847"/>
      <c r="N10" s="855" t="s">
        <v>301</v>
      </c>
      <c r="O10" s="856"/>
      <c r="P10" s="856"/>
      <c r="Q10" s="856"/>
      <c r="R10" s="856"/>
      <c r="S10" s="856"/>
      <c r="T10" s="856"/>
      <c r="U10" s="856"/>
      <c r="V10" s="856"/>
      <c r="W10" s="856"/>
      <c r="X10" s="856"/>
      <c r="Y10" s="858" t="s">
        <v>61</v>
      </c>
      <c r="Z10" s="858"/>
      <c r="AA10" s="858"/>
      <c r="AB10" s="851"/>
      <c r="AC10" s="852"/>
      <c r="AD10" s="852"/>
      <c r="AE10" s="852"/>
      <c r="AF10" s="852"/>
      <c r="AG10" s="853" t="s">
        <v>298</v>
      </c>
      <c r="AH10" s="853"/>
      <c r="AI10" s="853"/>
      <c r="AJ10" s="853"/>
      <c r="AK10" s="853"/>
      <c r="AL10" s="853"/>
      <c r="AM10" s="854"/>
    </row>
    <row r="11" spans="1:52" ht="21" customHeight="1" x14ac:dyDescent="0.15">
      <c r="C11" s="846"/>
      <c r="D11" s="846"/>
      <c r="E11" s="846"/>
      <c r="F11" s="846"/>
      <c r="G11" s="846"/>
      <c r="H11" s="846"/>
      <c r="I11" s="846"/>
      <c r="J11" s="846"/>
      <c r="K11" s="846"/>
      <c r="L11" s="846"/>
      <c r="M11" s="847"/>
      <c r="N11" s="855"/>
      <c r="O11" s="856"/>
      <c r="P11" s="856"/>
      <c r="Q11" s="856"/>
      <c r="R11" s="856"/>
      <c r="S11" s="856"/>
      <c r="T11" s="856"/>
      <c r="U11" s="856"/>
      <c r="V11" s="856"/>
      <c r="W11" s="856"/>
      <c r="X11" s="856"/>
      <c r="Y11" s="858"/>
      <c r="Z11" s="858"/>
      <c r="AA11" s="858"/>
      <c r="AB11" s="852"/>
      <c r="AC11" s="852"/>
      <c r="AD11" s="852"/>
      <c r="AE11" s="852"/>
      <c r="AF11" s="852"/>
      <c r="AG11" s="853"/>
      <c r="AH11" s="853"/>
      <c r="AI11" s="853"/>
      <c r="AJ11" s="853"/>
      <c r="AK11" s="853"/>
      <c r="AL11" s="853"/>
      <c r="AM11" s="854"/>
    </row>
    <row r="12" spans="1:52" ht="21" customHeight="1" x14ac:dyDescent="0.15">
      <c r="C12" s="846"/>
      <c r="D12" s="846"/>
      <c r="E12" s="846"/>
      <c r="F12" s="846"/>
      <c r="G12" s="846"/>
      <c r="H12" s="846"/>
      <c r="I12" s="846"/>
      <c r="J12" s="846"/>
      <c r="K12" s="846"/>
      <c r="L12" s="846"/>
      <c r="M12" s="847"/>
      <c r="N12" s="166"/>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89"/>
    </row>
    <row r="13" spans="1:52" ht="21" customHeight="1" x14ac:dyDescent="0.15">
      <c r="A13" s="67" t="str">
        <f>IF(AB13&lt;&gt;"","○","未入力")</f>
        <v>未入力</v>
      </c>
      <c r="C13" s="846"/>
      <c r="D13" s="846"/>
      <c r="E13" s="846"/>
      <c r="F13" s="846"/>
      <c r="G13" s="846"/>
      <c r="H13" s="846"/>
      <c r="I13" s="846"/>
      <c r="J13" s="846"/>
      <c r="K13" s="846"/>
      <c r="L13" s="846"/>
      <c r="M13" s="847"/>
      <c r="N13" s="855" t="s">
        <v>302</v>
      </c>
      <c r="O13" s="856"/>
      <c r="P13" s="856"/>
      <c r="Q13" s="856"/>
      <c r="R13" s="856"/>
      <c r="S13" s="856"/>
      <c r="T13" s="856"/>
      <c r="U13" s="856"/>
      <c r="V13" s="856"/>
      <c r="W13" s="856"/>
      <c r="X13" s="856"/>
      <c r="Y13" s="857"/>
      <c r="Z13" s="857"/>
      <c r="AA13" s="857"/>
      <c r="AB13" s="851"/>
      <c r="AC13" s="852"/>
      <c r="AD13" s="852"/>
      <c r="AE13" s="852"/>
      <c r="AF13" s="852"/>
      <c r="AG13" s="853" t="s">
        <v>299</v>
      </c>
      <c r="AH13" s="853"/>
      <c r="AI13" s="853"/>
      <c r="AJ13" s="853"/>
      <c r="AK13" s="853"/>
      <c r="AL13" s="853"/>
      <c r="AM13" s="854"/>
    </row>
    <row r="14" spans="1:52" ht="21" customHeight="1" x14ac:dyDescent="0.15">
      <c r="C14" s="846"/>
      <c r="D14" s="846"/>
      <c r="E14" s="846"/>
      <c r="F14" s="846"/>
      <c r="G14" s="846"/>
      <c r="H14" s="846"/>
      <c r="I14" s="846"/>
      <c r="J14" s="846"/>
      <c r="K14" s="846"/>
      <c r="L14" s="846"/>
      <c r="M14" s="847"/>
      <c r="N14" s="855"/>
      <c r="O14" s="856"/>
      <c r="P14" s="856"/>
      <c r="Q14" s="856"/>
      <c r="R14" s="856"/>
      <c r="S14" s="856"/>
      <c r="T14" s="856"/>
      <c r="U14" s="856"/>
      <c r="V14" s="856"/>
      <c r="W14" s="856"/>
      <c r="X14" s="856"/>
      <c r="Y14" s="857"/>
      <c r="Z14" s="857"/>
      <c r="AA14" s="857"/>
      <c r="AB14" s="852"/>
      <c r="AC14" s="852"/>
      <c r="AD14" s="852"/>
      <c r="AE14" s="852"/>
      <c r="AF14" s="852"/>
      <c r="AG14" s="853"/>
      <c r="AH14" s="853"/>
      <c r="AI14" s="853"/>
      <c r="AJ14" s="853"/>
      <c r="AK14" s="853"/>
      <c r="AL14" s="853"/>
      <c r="AM14" s="854"/>
    </row>
    <row r="15" spans="1:52" ht="21" customHeight="1" x14ac:dyDescent="0.15">
      <c r="C15" s="846"/>
      <c r="D15" s="846"/>
      <c r="E15" s="846"/>
      <c r="F15" s="846"/>
      <c r="G15" s="846"/>
      <c r="H15" s="846"/>
      <c r="I15" s="846"/>
      <c r="J15" s="846"/>
      <c r="K15" s="846"/>
      <c r="L15" s="846"/>
      <c r="M15" s="847"/>
      <c r="N15" s="162"/>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4"/>
    </row>
    <row r="16" spans="1:52" ht="21" customHeight="1" x14ac:dyDescent="0.15">
      <c r="C16" s="846"/>
      <c r="D16" s="846"/>
      <c r="E16" s="846"/>
      <c r="F16" s="846"/>
      <c r="G16" s="846"/>
      <c r="H16" s="846"/>
      <c r="I16" s="846"/>
      <c r="J16" s="846"/>
      <c r="K16" s="846"/>
      <c r="L16" s="846"/>
      <c r="M16" s="847"/>
      <c r="N16" s="167"/>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9"/>
    </row>
    <row r="17" spans="3:40" ht="6" customHeight="1" x14ac:dyDescent="0.15">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row>
    <row r="18" spans="3:40" ht="17.25" customHeight="1" x14ac:dyDescent="0.15">
      <c r="C18" s="844" t="s">
        <v>237</v>
      </c>
      <c r="D18" s="844"/>
      <c r="E18" s="845" t="s">
        <v>132</v>
      </c>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845"/>
      <c r="AK18" s="845"/>
      <c r="AL18" s="845"/>
      <c r="AM18" s="845"/>
      <c r="AN18" s="155"/>
    </row>
    <row r="19" spans="3:40" ht="21" customHeight="1" x14ac:dyDescent="0.15">
      <c r="C19" s="170"/>
      <c r="D19" s="170"/>
      <c r="E19" s="171"/>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1"/>
      <c r="AN19" s="155"/>
    </row>
    <row r="20" spans="3:40" ht="21" customHeight="1" x14ac:dyDescent="0.15">
      <c r="C20" s="170"/>
      <c r="D20" s="170"/>
      <c r="E20" s="171"/>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1"/>
      <c r="AN20" s="155"/>
    </row>
    <row r="21" spans="3:40" ht="21" customHeight="1" x14ac:dyDescent="0.15">
      <c r="C21" s="170"/>
      <c r="D21" s="170"/>
      <c r="E21" s="171"/>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1"/>
      <c r="AN21" s="155"/>
    </row>
    <row r="22" spans="3:40" ht="21" customHeight="1" x14ac:dyDescent="0.15">
      <c r="C22" s="170"/>
      <c r="D22" s="170"/>
      <c r="E22" s="171"/>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1"/>
      <c r="AN22" s="155"/>
    </row>
    <row r="23" spans="3:40" ht="21" customHeight="1" x14ac:dyDescent="0.15">
      <c r="C23" s="170"/>
      <c r="D23" s="170"/>
      <c r="E23" s="171"/>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1"/>
      <c r="AN23" s="155"/>
    </row>
    <row r="24" spans="3:40" ht="21" customHeight="1" x14ac:dyDescent="0.15">
      <c r="C24" s="170"/>
      <c r="D24" s="170"/>
      <c r="E24" s="171"/>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1"/>
      <c r="AN24" s="155"/>
    </row>
    <row r="25" spans="3:40" ht="21" customHeight="1" x14ac:dyDescent="0.15">
      <c r="C25" s="170"/>
      <c r="D25" s="170"/>
      <c r="E25" s="171"/>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1"/>
      <c r="AN25" s="155"/>
    </row>
    <row r="26" spans="3:40" ht="21" customHeight="1" x14ac:dyDescent="0.15">
      <c r="C26" s="170"/>
      <c r="D26" s="170"/>
      <c r="E26" s="171"/>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1"/>
      <c r="AN26" s="155"/>
    </row>
    <row r="27" spans="3:40" ht="21" customHeight="1" x14ac:dyDescent="0.15">
      <c r="C27" s="170"/>
      <c r="D27" s="170"/>
      <c r="E27" s="171"/>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1"/>
      <c r="AN27" s="155"/>
    </row>
    <row r="28" spans="3:40" ht="21" customHeight="1" x14ac:dyDescent="0.15">
      <c r="C28" s="170"/>
      <c r="D28" s="170"/>
      <c r="E28" s="171"/>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1"/>
      <c r="AN28" s="155"/>
    </row>
    <row r="29" spans="3:40" ht="21" customHeight="1" x14ac:dyDescent="0.15">
      <c r="C29" s="170"/>
      <c r="D29" s="170"/>
      <c r="E29" s="171"/>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1"/>
      <c r="AN29" s="155"/>
    </row>
    <row r="30" spans="3:40" ht="21" customHeight="1" x14ac:dyDescent="0.15">
      <c r="C30" s="170"/>
      <c r="D30" s="170"/>
      <c r="E30" s="171"/>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1"/>
      <c r="AN30" s="155"/>
    </row>
    <row r="31" spans="3:40" ht="21" customHeight="1" x14ac:dyDescent="0.15">
      <c r="C31" s="170"/>
      <c r="D31" s="170"/>
      <c r="E31" s="171"/>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1"/>
      <c r="AN31" s="155"/>
    </row>
    <row r="32" spans="3:40" ht="21" customHeight="1" x14ac:dyDescent="0.15">
      <c r="C32" s="170"/>
      <c r="D32" s="170"/>
      <c r="E32" s="171"/>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1"/>
      <c r="AN32" s="155"/>
    </row>
    <row r="33" spans="1:40" ht="21" customHeight="1" x14ac:dyDescent="0.15">
      <c r="C33" s="170"/>
      <c r="D33" s="170"/>
      <c r="E33" s="171"/>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1"/>
      <c r="AN33" s="155"/>
    </row>
    <row r="34" spans="1:40" ht="21" customHeight="1" x14ac:dyDescent="0.15">
      <c r="C34" s="170"/>
      <c r="D34" s="170"/>
      <c r="E34" s="171"/>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1"/>
      <c r="AN34" s="155"/>
    </row>
    <row r="35" spans="1:40" ht="21" customHeight="1" x14ac:dyDescent="0.15">
      <c r="C35" s="170"/>
      <c r="D35" s="170"/>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1"/>
      <c r="AN35" s="155"/>
    </row>
    <row r="36" spans="1:40" ht="21" customHeight="1" x14ac:dyDescent="0.15">
      <c r="C36" s="170"/>
      <c r="D36" s="170"/>
      <c r="E36" s="171"/>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1"/>
      <c r="AN36" s="155"/>
    </row>
    <row r="37" spans="1:40" ht="21" customHeight="1" x14ac:dyDescent="0.15">
      <c r="C37" s="170"/>
      <c r="D37" s="170"/>
      <c r="E37" s="171"/>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1"/>
      <c r="AN37" s="155"/>
    </row>
    <row r="38" spans="1:40" ht="21" customHeight="1" x14ac:dyDescent="0.15">
      <c r="C38" s="170"/>
      <c r="D38" s="170"/>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1"/>
      <c r="AN38" s="155"/>
    </row>
    <row r="39" spans="1:40" ht="13.5" x14ac:dyDescent="0.15">
      <c r="C39" s="173"/>
      <c r="D39" s="173"/>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5"/>
    </row>
    <row r="40" spans="1:40" ht="13.5" x14ac:dyDescent="0.15">
      <c r="C40" s="173"/>
      <c r="D40" s="173"/>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ht="21" customHeight="1" x14ac:dyDescent="0.15">
      <c r="A41" s="202" t="str">
        <f>IF('発注者入力シート(◆◇)'!$H$16="","",IF(事前入力シート!$I$4="特定共同企業体",IF(COUNTIF(A44:A81,"未入力")&gt;=1,"未入力あり",""),"使用しない"))</f>
        <v/>
      </c>
      <c r="C41" s="158" t="str">
        <f>IF(事前入力シート!P46&lt;&gt;"","※提出不要","")</f>
        <v/>
      </c>
      <c r="AN41" s="151" t="s">
        <v>124</v>
      </c>
    </row>
    <row r="42" spans="1:40" ht="21" customHeight="1" x14ac:dyDescent="0.15">
      <c r="C42" s="679" t="s">
        <v>131</v>
      </c>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row>
    <row r="43" spans="1:40" ht="21" customHeight="1" x14ac:dyDescent="0.15">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row>
    <row r="44" spans="1:40" s="147" customFormat="1" ht="21" customHeight="1" x14ac:dyDescent="0.15">
      <c r="A44" s="67" t="str">
        <f>IF(事前入力シート!$I$4="特定共同企業体",IF(AE44&lt;&gt;"","○","未入力"),"不要")</f>
        <v>不要</v>
      </c>
      <c r="AC44" s="311"/>
      <c r="AD44" s="192" t="s">
        <v>303</v>
      </c>
      <c r="AE44" s="654" t="s">
        <v>304</v>
      </c>
      <c r="AF44" s="654"/>
      <c r="AG44" s="654"/>
      <c r="AH44" s="654"/>
      <c r="AI44" s="654"/>
      <c r="AJ44" s="654"/>
      <c r="AK44" s="654"/>
      <c r="AL44" s="654"/>
      <c r="AM44" s="654"/>
    </row>
    <row r="45" spans="1:40" ht="21" customHeight="1" x14ac:dyDescent="0.15">
      <c r="A45" s="67" t="str">
        <f>IF(事前入力シート!$I$4="特定共同企業体","","不要")</f>
        <v>不要</v>
      </c>
      <c r="C45" s="846" t="s">
        <v>133</v>
      </c>
      <c r="D45" s="846"/>
      <c r="E45" s="846"/>
      <c r="F45" s="846"/>
      <c r="G45" s="846"/>
      <c r="H45" s="846"/>
      <c r="I45" s="846"/>
      <c r="J45" s="846"/>
      <c r="K45" s="846"/>
      <c r="L45" s="846"/>
      <c r="M45" s="847"/>
      <c r="N45" s="159"/>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1"/>
    </row>
    <row r="46" spans="1:40" ht="21" customHeight="1" x14ac:dyDescent="0.15">
      <c r="A46" s="67" t="str">
        <f>IF(事前入力シート!$I$4="特定共同企業体","","不要")</f>
        <v>不要</v>
      </c>
      <c r="C46" s="846"/>
      <c r="D46" s="846"/>
      <c r="E46" s="846"/>
      <c r="F46" s="846"/>
      <c r="G46" s="846"/>
      <c r="H46" s="846"/>
      <c r="I46" s="846"/>
      <c r="J46" s="846"/>
      <c r="K46" s="846"/>
      <c r="L46" s="846"/>
      <c r="M46" s="847"/>
      <c r="N46" s="162"/>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4"/>
    </row>
    <row r="47" spans="1:40" ht="21" customHeight="1" x14ac:dyDescent="0.15">
      <c r="A47" s="67" t="str">
        <f>IF(事前入力シート!$I$4="特定共同企業体","","不要")</f>
        <v>不要</v>
      </c>
      <c r="C47" s="846"/>
      <c r="D47" s="846"/>
      <c r="E47" s="846"/>
      <c r="F47" s="846"/>
      <c r="G47" s="846"/>
      <c r="H47" s="846"/>
      <c r="I47" s="846"/>
      <c r="J47" s="846"/>
      <c r="K47" s="846"/>
      <c r="L47" s="846"/>
      <c r="M47" s="847"/>
      <c r="N47" s="848" t="s">
        <v>300</v>
      </c>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50"/>
    </row>
    <row r="48" spans="1:40" ht="21" customHeight="1" x14ac:dyDescent="0.15">
      <c r="A48" s="67" t="str">
        <f>IF(事前入力シート!$I$4="特定共同企業体","","不要")</f>
        <v>不要</v>
      </c>
      <c r="C48" s="846"/>
      <c r="D48" s="846"/>
      <c r="E48" s="846"/>
      <c r="F48" s="846"/>
      <c r="G48" s="846"/>
      <c r="H48" s="846"/>
      <c r="I48" s="846"/>
      <c r="J48" s="846"/>
      <c r="K48" s="846"/>
      <c r="L48" s="846"/>
      <c r="M48" s="847"/>
      <c r="N48" s="848"/>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c r="AL48" s="849"/>
      <c r="AM48" s="850"/>
    </row>
    <row r="49" spans="1:40" ht="21" customHeight="1" x14ac:dyDescent="0.15">
      <c r="A49" s="67" t="str">
        <f>IF(事前入力シート!$I$4="特定共同企業体","","不要")</f>
        <v>不要</v>
      </c>
      <c r="C49" s="846"/>
      <c r="D49" s="846"/>
      <c r="E49" s="846"/>
      <c r="F49" s="846"/>
      <c r="G49" s="846"/>
      <c r="H49" s="846"/>
      <c r="I49" s="846"/>
      <c r="J49" s="846"/>
      <c r="K49" s="846"/>
      <c r="L49" s="846"/>
      <c r="M49" s="847"/>
      <c r="N49" s="162"/>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4"/>
    </row>
    <row r="50" spans="1:40" ht="21" customHeight="1" x14ac:dyDescent="0.15">
      <c r="A50" s="67" t="str">
        <f>IF(事前入力シート!$I$4="特定共同企業体",IF(AB50&lt;&gt;"","○","未入力"),"不要")</f>
        <v>不要</v>
      </c>
      <c r="C50" s="846"/>
      <c r="D50" s="846"/>
      <c r="E50" s="846"/>
      <c r="F50" s="846"/>
      <c r="G50" s="846"/>
      <c r="H50" s="846"/>
      <c r="I50" s="846"/>
      <c r="J50" s="846"/>
      <c r="K50" s="846"/>
      <c r="L50" s="846"/>
      <c r="M50" s="847"/>
      <c r="N50" s="855" t="s">
        <v>301</v>
      </c>
      <c r="O50" s="856"/>
      <c r="P50" s="856"/>
      <c r="Q50" s="856"/>
      <c r="R50" s="856"/>
      <c r="S50" s="856"/>
      <c r="T50" s="856"/>
      <c r="U50" s="856"/>
      <c r="V50" s="856"/>
      <c r="W50" s="856"/>
      <c r="X50" s="856"/>
      <c r="Y50" s="858" t="s">
        <v>61</v>
      </c>
      <c r="Z50" s="858"/>
      <c r="AA50" s="858"/>
      <c r="AB50" s="851"/>
      <c r="AC50" s="852"/>
      <c r="AD50" s="852"/>
      <c r="AE50" s="852"/>
      <c r="AF50" s="852"/>
      <c r="AG50" s="853" t="s">
        <v>298</v>
      </c>
      <c r="AH50" s="853"/>
      <c r="AI50" s="853"/>
      <c r="AJ50" s="853"/>
      <c r="AK50" s="853"/>
      <c r="AL50" s="853"/>
      <c r="AM50" s="854"/>
    </row>
    <row r="51" spans="1:40" ht="21" customHeight="1" x14ac:dyDescent="0.15">
      <c r="A51" s="67" t="str">
        <f>IF(事前入力シート!$I$4="特定共同企業体","","不要")</f>
        <v>不要</v>
      </c>
      <c r="C51" s="846"/>
      <c r="D51" s="846"/>
      <c r="E51" s="846"/>
      <c r="F51" s="846"/>
      <c r="G51" s="846"/>
      <c r="H51" s="846"/>
      <c r="I51" s="846"/>
      <c r="J51" s="846"/>
      <c r="K51" s="846"/>
      <c r="L51" s="846"/>
      <c r="M51" s="847"/>
      <c r="N51" s="855"/>
      <c r="O51" s="856"/>
      <c r="P51" s="856"/>
      <c r="Q51" s="856"/>
      <c r="R51" s="856"/>
      <c r="S51" s="856"/>
      <c r="T51" s="856"/>
      <c r="U51" s="856"/>
      <c r="V51" s="856"/>
      <c r="W51" s="856"/>
      <c r="X51" s="856"/>
      <c r="Y51" s="858"/>
      <c r="Z51" s="858"/>
      <c r="AA51" s="858"/>
      <c r="AB51" s="852"/>
      <c r="AC51" s="852"/>
      <c r="AD51" s="852"/>
      <c r="AE51" s="852"/>
      <c r="AF51" s="852"/>
      <c r="AG51" s="853"/>
      <c r="AH51" s="853"/>
      <c r="AI51" s="853"/>
      <c r="AJ51" s="853"/>
      <c r="AK51" s="853"/>
      <c r="AL51" s="853"/>
      <c r="AM51" s="854"/>
    </row>
    <row r="52" spans="1:40" ht="21" customHeight="1" x14ac:dyDescent="0.15">
      <c r="A52" s="67" t="str">
        <f>IF(事前入力シート!$I$4="特定共同企業体","","不要")</f>
        <v>不要</v>
      </c>
      <c r="C52" s="846"/>
      <c r="D52" s="846"/>
      <c r="E52" s="846"/>
      <c r="F52" s="846"/>
      <c r="G52" s="846"/>
      <c r="H52" s="846"/>
      <c r="I52" s="846"/>
      <c r="J52" s="846"/>
      <c r="K52" s="846"/>
      <c r="L52" s="846"/>
      <c r="M52" s="847"/>
      <c r="N52" s="166"/>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89"/>
    </row>
    <row r="53" spans="1:40" ht="21" customHeight="1" x14ac:dyDescent="0.15">
      <c r="A53" s="67" t="str">
        <f>IF(事前入力シート!$I$4="特定共同企業体",IF(AB53&lt;&gt;"","○","未入力"),"不要")</f>
        <v>不要</v>
      </c>
      <c r="C53" s="846"/>
      <c r="D53" s="846"/>
      <c r="E53" s="846"/>
      <c r="F53" s="846"/>
      <c r="G53" s="846"/>
      <c r="H53" s="846"/>
      <c r="I53" s="846"/>
      <c r="J53" s="846"/>
      <c r="K53" s="846"/>
      <c r="L53" s="846"/>
      <c r="M53" s="847"/>
      <c r="N53" s="855" t="s">
        <v>302</v>
      </c>
      <c r="O53" s="856"/>
      <c r="P53" s="856"/>
      <c r="Q53" s="856"/>
      <c r="R53" s="856"/>
      <c r="S53" s="856"/>
      <c r="T53" s="856"/>
      <c r="U53" s="856"/>
      <c r="V53" s="856"/>
      <c r="W53" s="856"/>
      <c r="X53" s="856"/>
      <c r="Y53" s="857"/>
      <c r="Z53" s="857"/>
      <c r="AA53" s="857"/>
      <c r="AB53" s="851"/>
      <c r="AC53" s="852"/>
      <c r="AD53" s="852"/>
      <c r="AE53" s="852"/>
      <c r="AF53" s="852"/>
      <c r="AG53" s="853" t="s">
        <v>299</v>
      </c>
      <c r="AH53" s="853"/>
      <c r="AI53" s="853"/>
      <c r="AJ53" s="853"/>
      <c r="AK53" s="853"/>
      <c r="AL53" s="853"/>
      <c r="AM53" s="854"/>
    </row>
    <row r="54" spans="1:40" ht="21" customHeight="1" x14ac:dyDescent="0.15">
      <c r="A54" s="67" t="str">
        <f>IF(事前入力シート!$I$4="特定共同企業体","","不要")</f>
        <v>不要</v>
      </c>
      <c r="C54" s="846"/>
      <c r="D54" s="846"/>
      <c r="E54" s="846"/>
      <c r="F54" s="846"/>
      <c r="G54" s="846"/>
      <c r="H54" s="846"/>
      <c r="I54" s="846"/>
      <c r="J54" s="846"/>
      <c r="K54" s="846"/>
      <c r="L54" s="846"/>
      <c r="M54" s="847"/>
      <c r="N54" s="855"/>
      <c r="O54" s="856"/>
      <c r="P54" s="856"/>
      <c r="Q54" s="856"/>
      <c r="R54" s="856"/>
      <c r="S54" s="856"/>
      <c r="T54" s="856"/>
      <c r="U54" s="856"/>
      <c r="V54" s="856"/>
      <c r="W54" s="856"/>
      <c r="X54" s="856"/>
      <c r="Y54" s="857"/>
      <c r="Z54" s="857"/>
      <c r="AA54" s="857"/>
      <c r="AB54" s="852"/>
      <c r="AC54" s="852"/>
      <c r="AD54" s="852"/>
      <c r="AE54" s="852"/>
      <c r="AF54" s="852"/>
      <c r="AG54" s="853"/>
      <c r="AH54" s="853"/>
      <c r="AI54" s="853"/>
      <c r="AJ54" s="853"/>
      <c r="AK54" s="853"/>
      <c r="AL54" s="853"/>
      <c r="AM54" s="854"/>
    </row>
    <row r="55" spans="1:40" ht="21" customHeight="1" x14ac:dyDescent="0.15">
      <c r="A55" s="67" t="str">
        <f>IF(事前入力シート!$I$4="特定共同企業体","","不要")</f>
        <v>不要</v>
      </c>
      <c r="C55" s="846"/>
      <c r="D55" s="846"/>
      <c r="E55" s="846"/>
      <c r="F55" s="846"/>
      <c r="G55" s="846"/>
      <c r="H55" s="846"/>
      <c r="I55" s="846"/>
      <c r="J55" s="846"/>
      <c r="K55" s="846"/>
      <c r="L55" s="846"/>
      <c r="M55" s="847"/>
      <c r="N55" s="162"/>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4"/>
    </row>
    <row r="56" spans="1:40" ht="21" customHeight="1" x14ac:dyDescent="0.15">
      <c r="A56" s="67" t="str">
        <f>IF(事前入力シート!$I$4="特定共同企業体","","不要")</f>
        <v>不要</v>
      </c>
      <c r="C56" s="846"/>
      <c r="D56" s="846"/>
      <c r="E56" s="846"/>
      <c r="F56" s="846"/>
      <c r="G56" s="846"/>
      <c r="H56" s="846"/>
      <c r="I56" s="846"/>
      <c r="J56" s="846"/>
      <c r="K56" s="846"/>
      <c r="L56" s="846"/>
      <c r="M56" s="847"/>
      <c r="N56" s="167"/>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9"/>
    </row>
    <row r="57" spans="1:40" ht="6" customHeight="1" x14ac:dyDescent="0.15">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row>
    <row r="58" spans="1:40" ht="17.25" customHeight="1" x14ac:dyDescent="0.15">
      <c r="C58" s="844" t="s">
        <v>237</v>
      </c>
      <c r="D58" s="844"/>
      <c r="E58" s="845" t="s">
        <v>132</v>
      </c>
      <c r="F58" s="845"/>
      <c r="G58" s="845"/>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155"/>
    </row>
    <row r="59" spans="1:40" ht="21" customHeight="1" x14ac:dyDescent="0.15">
      <c r="C59" s="170"/>
      <c r="D59" s="170"/>
      <c r="E59" s="171"/>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1"/>
      <c r="AN59" s="155"/>
    </row>
    <row r="60" spans="1:40" ht="21" customHeight="1" x14ac:dyDescent="0.15">
      <c r="C60" s="170"/>
      <c r="D60" s="170"/>
      <c r="E60" s="171"/>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1"/>
      <c r="AN60" s="155"/>
    </row>
    <row r="61" spans="1:40" ht="21" customHeight="1" x14ac:dyDescent="0.15">
      <c r="C61" s="170"/>
      <c r="D61" s="170"/>
      <c r="E61" s="171"/>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1"/>
      <c r="AN61" s="155"/>
    </row>
    <row r="62" spans="1:40" ht="21" customHeight="1" x14ac:dyDescent="0.15">
      <c r="C62" s="170"/>
      <c r="D62" s="170"/>
      <c r="E62" s="171"/>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1"/>
      <c r="AN62" s="155"/>
    </row>
    <row r="63" spans="1:40" ht="21" customHeight="1" x14ac:dyDescent="0.15">
      <c r="C63" s="170"/>
      <c r="D63" s="170"/>
      <c r="E63" s="171"/>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1"/>
      <c r="AN63" s="155"/>
    </row>
    <row r="64" spans="1:40" ht="21" customHeight="1" x14ac:dyDescent="0.15">
      <c r="C64" s="170"/>
      <c r="D64" s="170"/>
      <c r="E64" s="171"/>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1"/>
      <c r="AN64" s="155"/>
    </row>
    <row r="65" spans="1:40" ht="21" customHeight="1" x14ac:dyDescent="0.15">
      <c r="C65" s="170"/>
      <c r="D65" s="170"/>
      <c r="E65" s="171"/>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1"/>
      <c r="AN65" s="155"/>
    </row>
    <row r="66" spans="1:40" ht="21" customHeight="1" x14ac:dyDescent="0.15">
      <c r="C66" s="170"/>
      <c r="D66" s="170"/>
      <c r="E66" s="171"/>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1"/>
      <c r="AN66" s="155"/>
    </row>
    <row r="67" spans="1:40" ht="21" customHeight="1" x14ac:dyDescent="0.15">
      <c r="C67" s="170"/>
      <c r="D67" s="170"/>
      <c r="E67" s="171"/>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1"/>
      <c r="AN67" s="155"/>
    </row>
    <row r="68" spans="1:40" ht="21" customHeight="1" x14ac:dyDescent="0.15">
      <c r="C68" s="170"/>
      <c r="D68" s="170"/>
      <c r="E68" s="171"/>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1"/>
      <c r="AN68" s="155"/>
    </row>
    <row r="69" spans="1:40" ht="21" customHeight="1" x14ac:dyDescent="0.15">
      <c r="C69" s="170"/>
      <c r="D69" s="170"/>
      <c r="E69" s="171"/>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1"/>
      <c r="AN69" s="155"/>
    </row>
    <row r="70" spans="1:40" ht="21" customHeight="1" x14ac:dyDescent="0.15">
      <c r="C70" s="170"/>
      <c r="D70" s="170"/>
      <c r="E70" s="171"/>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1"/>
      <c r="AN70" s="155"/>
    </row>
    <row r="71" spans="1:40" ht="21" customHeight="1" x14ac:dyDescent="0.15">
      <c r="C71" s="170"/>
      <c r="D71" s="170"/>
      <c r="E71" s="171"/>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1"/>
      <c r="AN71" s="155"/>
    </row>
    <row r="72" spans="1:40" ht="21" customHeight="1" x14ac:dyDescent="0.15">
      <c r="C72" s="170"/>
      <c r="D72" s="170"/>
      <c r="E72" s="171"/>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1"/>
      <c r="AN72" s="155"/>
    </row>
    <row r="73" spans="1:40" ht="21" customHeight="1" x14ac:dyDescent="0.15">
      <c r="C73" s="170"/>
      <c r="D73" s="170"/>
      <c r="E73" s="171"/>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1"/>
      <c r="AN73" s="155"/>
    </row>
    <row r="74" spans="1:40" ht="21" customHeight="1" x14ac:dyDescent="0.15">
      <c r="C74" s="170"/>
      <c r="D74" s="170"/>
      <c r="E74" s="171"/>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1"/>
      <c r="AN74" s="155"/>
    </row>
    <row r="75" spans="1:40" ht="21" customHeight="1" x14ac:dyDescent="0.15">
      <c r="C75" s="170"/>
      <c r="D75" s="170"/>
      <c r="E75" s="171"/>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1"/>
      <c r="AN75" s="155"/>
    </row>
    <row r="76" spans="1:40" ht="21" customHeight="1" x14ac:dyDescent="0.15">
      <c r="C76" s="170"/>
      <c r="D76" s="170"/>
      <c r="E76" s="171"/>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1"/>
      <c r="AN76" s="155"/>
    </row>
    <row r="77" spans="1:40" ht="21" customHeight="1" x14ac:dyDescent="0.15">
      <c r="C77" s="170"/>
      <c r="D77" s="170"/>
      <c r="E77" s="171"/>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1"/>
      <c r="AN77" s="155"/>
    </row>
    <row r="78" spans="1:40" ht="21" customHeight="1" x14ac:dyDescent="0.15">
      <c r="A78" s="197"/>
      <c r="C78" s="170"/>
      <c r="D78" s="170"/>
      <c r="E78" s="171"/>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1"/>
      <c r="AN78" s="155"/>
    </row>
    <row r="79" spans="1:40" ht="13.5" x14ac:dyDescent="0.15">
      <c r="C79" s="173"/>
      <c r="D79" s="173"/>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5"/>
    </row>
    <row r="80" spans="1:40" ht="13.5" x14ac:dyDescent="0.15">
      <c r="C80" s="173"/>
      <c r="D80" s="173"/>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row>
    <row r="81" spans="1:40" ht="21" customHeight="1" x14ac:dyDescent="0.15">
      <c r="A81" s="202" t="str">
        <f>IF('発注者入力シート(◆◇)'!$H$16="","",IF(事前入力シート!$I$4="特定共同企業体",IF(COUNTIF(A84:A121,"未入力")&gt;=1,"未入力あり",""),"使用しない"))</f>
        <v/>
      </c>
      <c r="C81" s="158" t="str">
        <f>IF(事前入力シート!T86&lt;&gt;"","※提出不要","")</f>
        <v/>
      </c>
      <c r="AN81" s="151" t="s">
        <v>124</v>
      </c>
    </row>
    <row r="82" spans="1:40" ht="21" customHeight="1" x14ac:dyDescent="0.15">
      <c r="C82" s="679" t="s">
        <v>131</v>
      </c>
      <c r="D82" s="679"/>
      <c r="E82" s="679"/>
      <c r="F82" s="679"/>
      <c r="G82" s="679"/>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c r="AI82" s="679"/>
      <c r="AJ82" s="679"/>
      <c r="AK82" s="679"/>
      <c r="AL82" s="679"/>
      <c r="AM82" s="679"/>
    </row>
    <row r="83" spans="1:40" ht="21" customHeight="1" x14ac:dyDescent="0.15">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row>
    <row r="84" spans="1:40" s="147" customFormat="1" ht="21" customHeight="1" x14ac:dyDescent="0.15">
      <c r="A84" s="67" t="str">
        <f>IF(事前入力シート!$I$4="特定共同企業体",IF(AE84&lt;&gt;"","○","未入力"),"不要")</f>
        <v>不要</v>
      </c>
      <c r="AC84" s="311"/>
      <c r="AD84" s="192" t="s">
        <v>303</v>
      </c>
      <c r="AE84" s="654" t="s">
        <v>304</v>
      </c>
      <c r="AF84" s="654"/>
      <c r="AG84" s="654"/>
      <c r="AH84" s="654"/>
      <c r="AI84" s="654"/>
      <c r="AJ84" s="654"/>
      <c r="AK84" s="654"/>
      <c r="AL84" s="654"/>
      <c r="AM84" s="654"/>
    </row>
    <row r="85" spans="1:40" ht="21" customHeight="1" x14ac:dyDescent="0.15">
      <c r="A85" s="67" t="str">
        <f>IF(事前入力シート!$I$4="特定共同企業体","","不要")</f>
        <v>不要</v>
      </c>
      <c r="C85" s="846" t="s">
        <v>133</v>
      </c>
      <c r="D85" s="846"/>
      <c r="E85" s="846"/>
      <c r="F85" s="846"/>
      <c r="G85" s="846"/>
      <c r="H85" s="846"/>
      <c r="I85" s="846"/>
      <c r="J85" s="846"/>
      <c r="K85" s="846"/>
      <c r="L85" s="846"/>
      <c r="M85" s="847"/>
      <c r="N85" s="159"/>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1"/>
    </row>
    <row r="86" spans="1:40" ht="21" customHeight="1" x14ac:dyDescent="0.15">
      <c r="A86" s="67" t="str">
        <f>IF(事前入力シート!$I$4="特定共同企業体","","不要")</f>
        <v>不要</v>
      </c>
      <c r="C86" s="846"/>
      <c r="D86" s="846"/>
      <c r="E86" s="846"/>
      <c r="F86" s="846"/>
      <c r="G86" s="846"/>
      <c r="H86" s="846"/>
      <c r="I86" s="846"/>
      <c r="J86" s="846"/>
      <c r="K86" s="846"/>
      <c r="L86" s="846"/>
      <c r="M86" s="847"/>
      <c r="N86" s="162"/>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4"/>
    </row>
    <row r="87" spans="1:40" ht="21" customHeight="1" x14ac:dyDescent="0.15">
      <c r="A87" s="67" t="str">
        <f>IF(事前入力シート!$I$4="特定共同企業体","","不要")</f>
        <v>不要</v>
      </c>
      <c r="C87" s="846"/>
      <c r="D87" s="846"/>
      <c r="E87" s="846"/>
      <c r="F87" s="846"/>
      <c r="G87" s="846"/>
      <c r="H87" s="846"/>
      <c r="I87" s="846"/>
      <c r="J87" s="846"/>
      <c r="K87" s="846"/>
      <c r="L87" s="846"/>
      <c r="M87" s="847"/>
      <c r="N87" s="848" t="s">
        <v>300</v>
      </c>
      <c r="O87" s="849"/>
      <c r="P87" s="849"/>
      <c r="Q87" s="849"/>
      <c r="R87" s="849"/>
      <c r="S87" s="849"/>
      <c r="T87" s="849"/>
      <c r="U87" s="849"/>
      <c r="V87" s="849"/>
      <c r="W87" s="849"/>
      <c r="X87" s="849"/>
      <c r="Y87" s="849"/>
      <c r="Z87" s="849"/>
      <c r="AA87" s="849"/>
      <c r="AB87" s="849"/>
      <c r="AC87" s="849"/>
      <c r="AD87" s="849"/>
      <c r="AE87" s="849"/>
      <c r="AF87" s="849"/>
      <c r="AG87" s="849"/>
      <c r="AH87" s="849"/>
      <c r="AI87" s="849"/>
      <c r="AJ87" s="849"/>
      <c r="AK87" s="849"/>
      <c r="AL87" s="849"/>
      <c r="AM87" s="850"/>
    </row>
    <row r="88" spans="1:40" ht="21" customHeight="1" x14ac:dyDescent="0.15">
      <c r="A88" s="67" t="str">
        <f>IF(事前入力シート!$I$4="特定共同企業体","","不要")</f>
        <v>不要</v>
      </c>
      <c r="C88" s="846"/>
      <c r="D88" s="846"/>
      <c r="E88" s="846"/>
      <c r="F88" s="846"/>
      <c r="G88" s="846"/>
      <c r="H88" s="846"/>
      <c r="I88" s="846"/>
      <c r="J88" s="846"/>
      <c r="K88" s="846"/>
      <c r="L88" s="846"/>
      <c r="M88" s="847"/>
      <c r="N88" s="848"/>
      <c r="O88" s="849"/>
      <c r="P88" s="849"/>
      <c r="Q88" s="849"/>
      <c r="R88" s="849"/>
      <c r="S88" s="849"/>
      <c r="T88" s="849"/>
      <c r="U88" s="849"/>
      <c r="V88" s="849"/>
      <c r="W88" s="849"/>
      <c r="X88" s="849"/>
      <c r="Y88" s="849"/>
      <c r="Z88" s="849"/>
      <c r="AA88" s="849"/>
      <c r="AB88" s="849"/>
      <c r="AC88" s="849"/>
      <c r="AD88" s="849"/>
      <c r="AE88" s="849"/>
      <c r="AF88" s="849"/>
      <c r="AG88" s="849"/>
      <c r="AH88" s="849"/>
      <c r="AI88" s="849"/>
      <c r="AJ88" s="849"/>
      <c r="AK88" s="849"/>
      <c r="AL88" s="849"/>
      <c r="AM88" s="850"/>
    </row>
    <row r="89" spans="1:40" ht="21" customHeight="1" x14ac:dyDescent="0.15">
      <c r="A89" s="67" t="str">
        <f>IF(事前入力シート!$I$4="特定共同企業体","","不要")</f>
        <v>不要</v>
      </c>
      <c r="C89" s="846"/>
      <c r="D89" s="846"/>
      <c r="E89" s="846"/>
      <c r="F89" s="846"/>
      <c r="G89" s="846"/>
      <c r="H89" s="846"/>
      <c r="I89" s="846"/>
      <c r="J89" s="846"/>
      <c r="K89" s="846"/>
      <c r="L89" s="846"/>
      <c r="M89" s="847"/>
      <c r="N89" s="162"/>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4"/>
    </row>
    <row r="90" spans="1:40" ht="21" customHeight="1" x14ac:dyDescent="0.15">
      <c r="A90" s="67" t="str">
        <f>IF(事前入力シート!$I$4="特定共同企業体",IF(AB90&lt;&gt;"","○","未入力"),"不要")</f>
        <v>不要</v>
      </c>
      <c r="C90" s="846"/>
      <c r="D90" s="846"/>
      <c r="E90" s="846"/>
      <c r="F90" s="846"/>
      <c r="G90" s="846"/>
      <c r="H90" s="846"/>
      <c r="I90" s="846"/>
      <c r="J90" s="846"/>
      <c r="K90" s="846"/>
      <c r="L90" s="846"/>
      <c r="M90" s="847"/>
      <c r="N90" s="855" t="s">
        <v>301</v>
      </c>
      <c r="O90" s="856"/>
      <c r="P90" s="856"/>
      <c r="Q90" s="856"/>
      <c r="R90" s="856"/>
      <c r="S90" s="856"/>
      <c r="T90" s="856"/>
      <c r="U90" s="856"/>
      <c r="V90" s="856"/>
      <c r="W90" s="856"/>
      <c r="X90" s="856"/>
      <c r="Y90" s="858" t="s">
        <v>61</v>
      </c>
      <c r="Z90" s="858"/>
      <c r="AA90" s="858"/>
      <c r="AB90" s="851"/>
      <c r="AC90" s="852"/>
      <c r="AD90" s="852"/>
      <c r="AE90" s="852"/>
      <c r="AF90" s="852"/>
      <c r="AG90" s="853" t="s">
        <v>298</v>
      </c>
      <c r="AH90" s="853"/>
      <c r="AI90" s="853"/>
      <c r="AJ90" s="853"/>
      <c r="AK90" s="853"/>
      <c r="AL90" s="853"/>
      <c r="AM90" s="854"/>
    </row>
    <row r="91" spans="1:40" ht="21" customHeight="1" x14ac:dyDescent="0.15">
      <c r="A91" s="67" t="str">
        <f>IF(事前入力シート!$I$4="特定共同企業体","","不要")</f>
        <v>不要</v>
      </c>
      <c r="C91" s="846"/>
      <c r="D91" s="846"/>
      <c r="E91" s="846"/>
      <c r="F91" s="846"/>
      <c r="G91" s="846"/>
      <c r="H91" s="846"/>
      <c r="I91" s="846"/>
      <c r="J91" s="846"/>
      <c r="K91" s="846"/>
      <c r="L91" s="846"/>
      <c r="M91" s="847"/>
      <c r="N91" s="855"/>
      <c r="O91" s="856"/>
      <c r="P91" s="856"/>
      <c r="Q91" s="856"/>
      <c r="R91" s="856"/>
      <c r="S91" s="856"/>
      <c r="T91" s="856"/>
      <c r="U91" s="856"/>
      <c r="V91" s="856"/>
      <c r="W91" s="856"/>
      <c r="X91" s="856"/>
      <c r="Y91" s="858"/>
      <c r="Z91" s="858"/>
      <c r="AA91" s="858"/>
      <c r="AB91" s="852"/>
      <c r="AC91" s="852"/>
      <c r="AD91" s="852"/>
      <c r="AE91" s="852"/>
      <c r="AF91" s="852"/>
      <c r="AG91" s="853"/>
      <c r="AH91" s="853"/>
      <c r="AI91" s="853"/>
      <c r="AJ91" s="853"/>
      <c r="AK91" s="853"/>
      <c r="AL91" s="853"/>
      <c r="AM91" s="854"/>
    </row>
    <row r="92" spans="1:40" ht="21" customHeight="1" x14ac:dyDescent="0.15">
      <c r="A92" s="67" t="str">
        <f>IF(事前入力シート!$I$4="特定共同企業体","","不要")</f>
        <v>不要</v>
      </c>
      <c r="C92" s="846"/>
      <c r="D92" s="846"/>
      <c r="E92" s="846"/>
      <c r="F92" s="846"/>
      <c r="G92" s="846"/>
      <c r="H92" s="846"/>
      <c r="I92" s="846"/>
      <c r="J92" s="846"/>
      <c r="K92" s="846"/>
      <c r="L92" s="846"/>
      <c r="M92" s="847"/>
      <c r="N92" s="166"/>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89"/>
    </row>
    <row r="93" spans="1:40" ht="21" customHeight="1" x14ac:dyDescent="0.15">
      <c r="A93" s="67" t="str">
        <f>IF(事前入力シート!$I$4="特定共同企業体",IF(AB93&lt;&gt;"","○","未入力"),"不要")</f>
        <v>不要</v>
      </c>
      <c r="C93" s="846"/>
      <c r="D93" s="846"/>
      <c r="E93" s="846"/>
      <c r="F93" s="846"/>
      <c r="G93" s="846"/>
      <c r="H93" s="846"/>
      <c r="I93" s="846"/>
      <c r="J93" s="846"/>
      <c r="K93" s="846"/>
      <c r="L93" s="846"/>
      <c r="M93" s="847"/>
      <c r="N93" s="855" t="s">
        <v>302</v>
      </c>
      <c r="O93" s="856"/>
      <c r="P93" s="856"/>
      <c r="Q93" s="856"/>
      <c r="R93" s="856"/>
      <c r="S93" s="856"/>
      <c r="T93" s="856"/>
      <c r="U93" s="856"/>
      <c r="V93" s="856"/>
      <c r="W93" s="856"/>
      <c r="X93" s="856"/>
      <c r="Y93" s="857"/>
      <c r="Z93" s="857"/>
      <c r="AA93" s="857"/>
      <c r="AB93" s="851"/>
      <c r="AC93" s="852"/>
      <c r="AD93" s="852"/>
      <c r="AE93" s="852"/>
      <c r="AF93" s="852"/>
      <c r="AG93" s="853" t="s">
        <v>299</v>
      </c>
      <c r="AH93" s="853"/>
      <c r="AI93" s="853"/>
      <c r="AJ93" s="853"/>
      <c r="AK93" s="853"/>
      <c r="AL93" s="853"/>
      <c r="AM93" s="854"/>
    </row>
    <row r="94" spans="1:40" ht="21" customHeight="1" x14ac:dyDescent="0.15">
      <c r="A94" s="67" t="str">
        <f>IF(事前入力シート!$I$4="特定共同企業体","","不要")</f>
        <v>不要</v>
      </c>
      <c r="C94" s="846"/>
      <c r="D94" s="846"/>
      <c r="E94" s="846"/>
      <c r="F94" s="846"/>
      <c r="G94" s="846"/>
      <c r="H94" s="846"/>
      <c r="I94" s="846"/>
      <c r="J94" s="846"/>
      <c r="K94" s="846"/>
      <c r="L94" s="846"/>
      <c r="M94" s="847"/>
      <c r="N94" s="855"/>
      <c r="O94" s="856"/>
      <c r="P94" s="856"/>
      <c r="Q94" s="856"/>
      <c r="R94" s="856"/>
      <c r="S94" s="856"/>
      <c r="T94" s="856"/>
      <c r="U94" s="856"/>
      <c r="V94" s="856"/>
      <c r="W94" s="856"/>
      <c r="X94" s="856"/>
      <c r="Y94" s="857"/>
      <c r="Z94" s="857"/>
      <c r="AA94" s="857"/>
      <c r="AB94" s="852"/>
      <c r="AC94" s="852"/>
      <c r="AD94" s="852"/>
      <c r="AE94" s="852"/>
      <c r="AF94" s="852"/>
      <c r="AG94" s="853"/>
      <c r="AH94" s="853"/>
      <c r="AI94" s="853"/>
      <c r="AJ94" s="853"/>
      <c r="AK94" s="853"/>
      <c r="AL94" s="853"/>
      <c r="AM94" s="854"/>
    </row>
    <row r="95" spans="1:40" ht="21" customHeight="1" x14ac:dyDescent="0.15">
      <c r="A95" s="67" t="str">
        <f>IF(事前入力シート!$I$4="特定共同企業体","","不要")</f>
        <v>不要</v>
      </c>
      <c r="C95" s="846"/>
      <c r="D95" s="846"/>
      <c r="E95" s="846"/>
      <c r="F95" s="846"/>
      <c r="G95" s="846"/>
      <c r="H95" s="846"/>
      <c r="I95" s="846"/>
      <c r="J95" s="846"/>
      <c r="K95" s="846"/>
      <c r="L95" s="846"/>
      <c r="M95" s="847"/>
      <c r="N95" s="162"/>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4"/>
    </row>
    <row r="96" spans="1:40" ht="21" customHeight="1" x14ac:dyDescent="0.15">
      <c r="A96" s="67" t="str">
        <f>IF(事前入力シート!$I$4="特定共同企業体","","不要")</f>
        <v>不要</v>
      </c>
      <c r="C96" s="846"/>
      <c r="D96" s="846"/>
      <c r="E96" s="846"/>
      <c r="F96" s="846"/>
      <c r="G96" s="846"/>
      <c r="H96" s="846"/>
      <c r="I96" s="846"/>
      <c r="J96" s="846"/>
      <c r="K96" s="846"/>
      <c r="L96" s="846"/>
      <c r="M96" s="847"/>
      <c r="N96" s="167"/>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9"/>
    </row>
    <row r="97" spans="3:40" ht="6" customHeight="1" x14ac:dyDescent="0.15">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row>
    <row r="98" spans="3:40" ht="17.25" customHeight="1" x14ac:dyDescent="0.15">
      <c r="C98" s="844" t="s">
        <v>237</v>
      </c>
      <c r="D98" s="844"/>
      <c r="E98" s="845" t="s">
        <v>132</v>
      </c>
      <c r="F98" s="845"/>
      <c r="G98" s="845"/>
      <c r="H98" s="845"/>
      <c r="I98" s="845"/>
      <c r="J98" s="845"/>
      <c r="K98" s="845"/>
      <c r="L98" s="845"/>
      <c r="M98" s="845"/>
      <c r="N98" s="845"/>
      <c r="O98" s="845"/>
      <c r="P98" s="845"/>
      <c r="Q98" s="845"/>
      <c r="R98" s="845"/>
      <c r="S98" s="845"/>
      <c r="T98" s="845"/>
      <c r="U98" s="845"/>
      <c r="V98" s="845"/>
      <c r="W98" s="845"/>
      <c r="X98" s="845"/>
      <c r="Y98" s="845"/>
      <c r="Z98" s="845"/>
      <c r="AA98" s="845"/>
      <c r="AB98" s="845"/>
      <c r="AC98" s="845"/>
      <c r="AD98" s="845"/>
      <c r="AE98" s="845"/>
      <c r="AF98" s="845"/>
      <c r="AG98" s="845"/>
      <c r="AH98" s="845"/>
      <c r="AI98" s="845"/>
      <c r="AJ98" s="845"/>
      <c r="AK98" s="845"/>
      <c r="AL98" s="845"/>
      <c r="AM98" s="845"/>
      <c r="AN98" s="155"/>
    </row>
    <row r="99" spans="3:40" ht="21" customHeight="1" x14ac:dyDescent="0.15">
      <c r="C99" s="170"/>
      <c r="D99" s="170"/>
      <c r="E99" s="171"/>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1"/>
      <c r="AN99" s="155"/>
    </row>
    <row r="100" spans="3:40" ht="21" customHeight="1" x14ac:dyDescent="0.15">
      <c r="C100" s="170"/>
      <c r="D100" s="170"/>
      <c r="E100" s="171"/>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1"/>
      <c r="AN100" s="155"/>
    </row>
    <row r="101" spans="3:40" ht="21" customHeight="1" x14ac:dyDescent="0.15">
      <c r="C101" s="170"/>
      <c r="D101" s="170"/>
      <c r="E101" s="171"/>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1"/>
      <c r="AN101" s="155"/>
    </row>
    <row r="102" spans="3:40" ht="21" customHeight="1" x14ac:dyDescent="0.15">
      <c r="C102" s="170"/>
      <c r="D102" s="170"/>
      <c r="E102" s="171"/>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1"/>
      <c r="AN102" s="155"/>
    </row>
    <row r="103" spans="3:40" ht="21" customHeight="1" x14ac:dyDescent="0.15">
      <c r="C103" s="170"/>
      <c r="D103" s="170"/>
      <c r="E103" s="171"/>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1"/>
      <c r="AN103" s="155"/>
    </row>
    <row r="104" spans="3:40" ht="21" customHeight="1" x14ac:dyDescent="0.15">
      <c r="C104" s="170"/>
      <c r="D104" s="170"/>
      <c r="E104" s="171"/>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1"/>
      <c r="AN104" s="155"/>
    </row>
    <row r="105" spans="3:40" ht="21" customHeight="1" x14ac:dyDescent="0.15">
      <c r="C105" s="170"/>
      <c r="D105" s="170"/>
      <c r="E105" s="171"/>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1"/>
      <c r="AN105" s="155"/>
    </row>
    <row r="106" spans="3:40" ht="21" customHeight="1" x14ac:dyDescent="0.15">
      <c r="C106" s="170"/>
      <c r="D106" s="170"/>
      <c r="E106" s="171"/>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1"/>
      <c r="AN106" s="155"/>
    </row>
    <row r="107" spans="3:40" ht="21" customHeight="1" x14ac:dyDescent="0.15">
      <c r="C107" s="170"/>
      <c r="D107" s="170"/>
      <c r="E107" s="171"/>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1"/>
      <c r="AN107" s="155"/>
    </row>
    <row r="108" spans="3:40" ht="21" customHeight="1" x14ac:dyDescent="0.15">
      <c r="C108" s="170"/>
      <c r="D108" s="170"/>
      <c r="E108" s="171"/>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1"/>
      <c r="AN108" s="155"/>
    </row>
    <row r="109" spans="3:40" ht="21" customHeight="1" x14ac:dyDescent="0.15">
      <c r="C109" s="170"/>
      <c r="D109" s="170"/>
      <c r="E109" s="171"/>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1"/>
      <c r="AN109" s="155"/>
    </row>
    <row r="110" spans="3:40" ht="21" customHeight="1" x14ac:dyDescent="0.15">
      <c r="C110" s="170"/>
      <c r="D110" s="170"/>
      <c r="E110" s="171"/>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1"/>
      <c r="AN110" s="155"/>
    </row>
    <row r="111" spans="3:40" ht="21" customHeight="1" x14ac:dyDescent="0.15">
      <c r="C111" s="170"/>
      <c r="D111" s="170"/>
      <c r="E111" s="171"/>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1"/>
      <c r="AN111" s="155"/>
    </row>
    <row r="112" spans="3:40" ht="21" customHeight="1" x14ac:dyDescent="0.15">
      <c r="C112" s="170"/>
      <c r="D112" s="170"/>
      <c r="E112" s="171"/>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1"/>
      <c r="AN112" s="155"/>
    </row>
    <row r="113" spans="1:40" ht="21" customHeight="1" x14ac:dyDescent="0.15">
      <c r="C113" s="170"/>
      <c r="D113" s="170"/>
      <c r="E113" s="171"/>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1"/>
      <c r="AN113" s="155"/>
    </row>
    <row r="114" spans="1:40" ht="21" customHeight="1" x14ac:dyDescent="0.15">
      <c r="C114" s="170"/>
      <c r="D114" s="170"/>
      <c r="E114" s="171"/>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1"/>
      <c r="AN114" s="155"/>
    </row>
    <row r="115" spans="1:40" ht="21" customHeight="1" x14ac:dyDescent="0.15">
      <c r="C115" s="170"/>
      <c r="D115" s="170"/>
      <c r="E115" s="171"/>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1"/>
      <c r="AN115" s="155"/>
    </row>
    <row r="116" spans="1:40" ht="21" customHeight="1" x14ac:dyDescent="0.15">
      <c r="C116" s="170"/>
      <c r="D116" s="170"/>
      <c r="E116" s="171"/>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1"/>
      <c r="AN116" s="155"/>
    </row>
    <row r="117" spans="1:40" ht="21" customHeight="1" x14ac:dyDescent="0.15">
      <c r="C117" s="170"/>
      <c r="D117" s="170"/>
      <c r="E117" s="171"/>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1"/>
      <c r="AN117" s="155"/>
    </row>
    <row r="118" spans="1:40" ht="21" customHeight="1" x14ac:dyDescent="0.15">
      <c r="C118" s="170"/>
      <c r="D118" s="170"/>
      <c r="E118" s="171"/>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1"/>
      <c r="AN118" s="155"/>
    </row>
    <row r="119" spans="1:40" ht="13.5" x14ac:dyDescent="0.15">
      <c r="A119" s="197"/>
      <c r="C119" s="173"/>
      <c r="D119" s="173"/>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5"/>
    </row>
    <row r="120" spans="1:40" ht="13.5" x14ac:dyDescent="0.15">
      <c r="C120" s="173"/>
      <c r="D120" s="173"/>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row>
    <row r="122" spans="1:40" ht="21" customHeight="1" x14ac:dyDescent="0.15">
      <c r="A122" s="198"/>
    </row>
  </sheetData>
  <sheetProtection sheet="1" objects="1" scenarios="1" selectLockedCells="1"/>
  <customSheetViews>
    <customSheetView guid="{1C967CD3-22AF-4928-9CB8-5279C2ED784C}" scale="70" showPageBreaks="1" showGridLines="0" printArea="1" view="pageBreakPreview">
      <selection activeCell="AB10" sqref="AB10:AF11"/>
      <pageMargins left="0.7" right="0.7" top="0.75" bottom="0.75" header="0.3" footer="0.3"/>
      <pageSetup paperSize="9" orientation="portrait" r:id="rId1"/>
    </customSheetView>
  </customSheetViews>
  <mergeCells count="42">
    <mergeCell ref="C58:D58"/>
    <mergeCell ref="E58:AM58"/>
    <mergeCell ref="C45:M56"/>
    <mergeCell ref="N47:AM48"/>
    <mergeCell ref="C42:AM42"/>
    <mergeCell ref="AB53:AF54"/>
    <mergeCell ref="AG53:AM54"/>
    <mergeCell ref="AE44:AM44"/>
    <mergeCell ref="N50:X51"/>
    <mergeCell ref="Y50:AA51"/>
    <mergeCell ref="AB50:AF51"/>
    <mergeCell ref="AG50:AM51"/>
    <mergeCell ref="N53:X54"/>
    <mergeCell ref="Y53:AA54"/>
    <mergeCell ref="C2:AM2"/>
    <mergeCell ref="C5:M16"/>
    <mergeCell ref="C18:D18"/>
    <mergeCell ref="E18:AM18"/>
    <mergeCell ref="N13:X14"/>
    <mergeCell ref="AG10:AM11"/>
    <mergeCell ref="AE4:AM4"/>
    <mergeCell ref="N7:AM8"/>
    <mergeCell ref="AB13:AF14"/>
    <mergeCell ref="AB10:AF11"/>
    <mergeCell ref="Y10:AA11"/>
    <mergeCell ref="N10:X11"/>
    <mergeCell ref="Y13:AA14"/>
    <mergeCell ref="AG13:AM14"/>
    <mergeCell ref="C98:D98"/>
    <mergeCell ref="E98:AM98"/>
    <mergeCell ref="C82:AM82"/>
    <mergeCell ref="AE84:AM84"/>
    <mergeCell ref="C85:M96"/>
    <mergeCell ref="N87:AM88"/>
    <mergeCell ref="AB93:AF94"/>
    <mergeCell ref="AG93:AM94"/>
    <mergeCell ref="N93:X94"/>
    <mergeCell ref="Y93:AA94"/>
    <mergeCell ref="AB90:AF91"/>
    <mergeCell ref="AG90:AM91"/>
    <mergeCell ref="N90:X91"/>
    <mergeCell ref="Y90:AA91"/>
  </mergeCells>
  <phoneticPr fontId="2"/>
  <conditionalFormatting sqref="A1:A1048576">
    <cfRule type="expression" dxfId="73" priority="32" stopIfTrue="1">
      <formula>$A1="未入力"</formula>
    </cfRule>
  </conditionalFormatting>
  <conditionalFormatting sqref="C1:AM1048576">
    <cfRule type="expression" dxfId="72" priority="28" stopIfTrue="1">
      <formula>$A1="不要"</formula>
    </cfRule>
  </conditionalFormatting>
  <conditionalFormatting sqref="A1:XFD120">
    <cfRule type="expression" dxfId="71" priority="27" stopIfTrue="1">
      <formula>$A1="○"</formula>
    </cfRule>
  </conditionalFormatting>
  <dataValidations count="2">
    <dataValidation type="whole" allowBlank="1" showInputMessage="1" showErrorMessage="1" sqref="AB6:AF6 AB15:AF16 AB13 AB9:AB10 AC9:AF9 AB46:AF46 AB55:AF56 AB53 AB49:AB50 AC49:AF49 AB86:AF86 AB95:AF96 AB93 AB89:AB90 AC89:AF89">
      <formula1>0</formula1>
      <formula2>100</formula2>
    </dataValidation>
    <dataValidation type="list" allowBlank="1" showInputMessage="1" showErrorMessage="1" sqref="Y90:AA91 Y50:AA51 Y10:AA11">
      <formula1>"令和,平成"</formula1>
    </dataValidation>
  </dataValidations>
  <pageMargins left="0.70866141732283472" right="0.70866141732283472" top="0.74803149606299213" bottom="0.74803149606299213" header="0.31496062992125984" footer="0.31496062992125984"/>
  <pageSetup paperSize="9" scale="98" orientation="portrait" blackAndWhite="1" r:id="rId2"/>
  <rowBreaks count="1" manualBreakCount="1">
    <brk id="40" min="1" max="39"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BC122"/>
  <sheetViews>
    <sheetView showGridLines="0" view="pageBreakPreview" zoomScale="70" zoomScaleNormal="100" zoomScaleSheetLayoutView="70" workbookViewId="0">
      <selection activeCell="U16" sqref="U16:X17"/>
    </sheetView>
  </sheetViews>
  <sheetFormatPr defaultColWidth="2.25" defaultRowHeight="21" customHeight="1" x14ac:dyDescent="0.15"/>
  <cols>
    <col min="1" max="1" width="8.5" style="67" bestFit="1" customWidth="1"/>
    <col min="2" max="2" width="2.25" style="22"/>
    <col min="3" max="3" width="3" style="22" bestFit="1" customWidth="1"/>
    <col min="4" max="18" width="2.25" style="22"/>
    <col min="19" max="19" width="3.375" style="22" customWidth="1"/>
    <col min="20" max="20" width="4.375" style="22" customWidth="1"/>
    <col min="21" max="16384" width="2.25" style="22"/>
  </cols>
  <sheetData>
    <row r="1" spans="1:55" ht="21" customHeight="1" x14ac:dyDescent="0.15">
      <c r="A1" s="202" t="str">
        <f>IF('発注者入力シート(◆◇)'!$H$16="","",IF(COUNTIF(A4:A40,"未入力")&gt;=1,"未入力あり",""))</f>
        <v/>
      </c>
      <c r="C1" s="76"/>
      <c r="AN1" s="39" t="s">
        <v>134</v>
      </c>
      <c r="AO1" s="27"/>
      <c r="AP1" s="43" t="s">
        <v>344</v>
      </c>
      <c r="AQ1" s="43"/>
      <c r="AR1" s="43"/>
      <c r="AS1" s="43"/>
      <c r="AT1" s="43"/>
      <c r="AU1" s="43"/>
      <c r="AV1" s="43"/>
      <c r="AW1" s="43"/>
      <c r="AX1" s="43"/>
      <c r="AY1" s="43"/>
      <c r="AZ1" s="27"/>
      <c r="BA1" s="43"/>
      <c r="BB1" s="43"/>
      <c r="BC1" s="43"/>
    </row>
    <row r="2" spans="1:55" ht="21" customHeight="1" x14ac:dyDescent="0.15">
      <c r="C2" s="798" t="s">
        <v>16</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row>
    <row r="3" spans="1:55" ht="21" customHeight="1" x14ac:dyDescent="0.15">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row>
    <row r="4" spans="1:55" s="27" customFormat="1" ht="21" customHeight="1" thickBot="1" x14ac:dyDescent="0.2">
      <c r="A4" s="67" t="str">
        <f>IF(事前入力シート!$I$4="特定共同企業体",IF(AE4&lt;&gt;"","○","未入力"),"")</f>
        <v/>
      </c>
      <c r="AC4" s="174"/>
      <c r="AD4" s="175" t="str">
        <f>IF(事前入力シート!$I$4="特定共同企業体","代表構成員","")</f>
        <v/>
      </c>
      <c r="AE4" s="843" t="str">
        <f>IF(事前入力シート!$I$4="特定共同企業体",事前入力シート!$I$14,"")</f>
        <v/>
      </c>
      <c r="AF4" s="843"/>
      <c r="AG4" s="843"/>
      <c r="AH4" s="843"/>
      <c r="AI4" s="843"/>
      <c r="AJ4" s="843"/>
      <c r="AK4" s="843"/>
      <c r="AL4" s="843"/>
      <c r="AM4" s="843"/>
    </row>
    <row r="5" spans="1:55" ht="21" customHeight="1" x14ac:dyDescent="0.15">
      <c r="A5" s="67" t="str">
        <f>IF(U5&lt;&gt;"","○","未入力")</f>
        <v>未入力</v>
      </c>
      <c r="C5" s="861" t="s">
        <v>475</v>
      </c>
      <c r="D5" s="799"/>
      <c r="E5" s="799"/>
      <c r="F5" s="799"/>
      <c r="G5" s="799"/>
      <c r="H5" s="799"/>
      <c r="I5" s="799"/>
      <c r="J5" s="799"/>
      <c r="K5" s="799"/>
      <c r="L5" s="799"/>
      <c r="M5" s="799"/>
      <c r="N5" s="799"/>
      <c r="O5" s="799"/>
      <c r="P5" s="799"/>
      <c r="Q5" s="799"/>
      <c r="R5" s="799"/>
      <c r="S5" s="799"/>
      <c r="T5" s="800"/>
      <c r="U5" s="801"/>
      <c r="V5" s="802"/>
      <c r="W5" s="802"/>
      <c r="X5" s="802"/>
      <c r="Y5" s="802"/>
      <c r="Z5" s="802"/>
      <c r="AA5" s="802"/>
      <c r="AB5" s="802"/>
      <c r="AC5" s="802"/>
      <c r="AD5" s="802"/>
      <c r="AE5" s="802"/>
      <c r="AF5" s="802"/>
      <c r="AG5" s="802"/>
      <c r="AH5" s="802"/>
      <c r="AI5" s="802"/>
      <c r="AJ5" s="802"/>
      <c r="AK5" s="802"/>
      <c r="AL5" s="802"/>
      <c r="AM5" s="803"/>
    </row>
    <row r="6" spans="1:55" ht="21" customHeight="1" thickBot="1" x14ac:dyDescent="0.2">
      <c r="C6" s="799"/>
      <c r="D6" s="799"/>
      <c r="E6" s="799"/>
      <c r="F6" s="799"/>
      <c r="G6" s="799"/>
      <c r="H6" s="799"/>
      <c r="I6" s="799"/>
      <c r="J6" s="799"/>
      <c r="K6" s="799"/>
      <c r="L6" s="799"/>
      <c r="M6" s="799"/>
      <c r="N6" s="799"/>
      <c r="O6" s="799"/>
      <c r="P6" s="799"/>
      <c r="Q6" s="799"/>
      <c r="R6" s="799"/>
      <c r="S6" s="799"/>
      <c r="T6" s="800"/>
      <c r="U6" s="804"/>
      <c r="V6" s="805"/>
      <c r="W6" s="805"/>
      <c r="X6" s="805"/>
      <c r="Y6" s="805"/>
      <c r="Z6" s="805"/>
      <c r="AA6" s="805"/>
      <c r="AB6" s="805"/>
      <c r="AC6" s="805"/>
      <c r="AD6" s="805"/>
      <c r="AE6" s="805"/>
      <c r="AF6" s="805"/>
      <c r="AG6" s="805"/>
      <c r="AH6" s="805"/>
      <c r="AI6" s="805"/>
      <c r="AJ6" s="805"/>
      <c r="AK6" s="805"/>
      <c r="AL6" s="805"/>
      <c r="AM6" s="806"/>
    </row>
    <row r="8" spans="1:55" ht="21" customHeight="1" x14ac:dyDescent="0.15">
      <c r="A8" s="198" t="str">
        <f>IF(U5="取得無し","不要",IF(OR(U8="○",U10="○"),"○",IF(AND(U8&lt;&gt;"",U10&lt;&gt;""),"○","未入力")))</f>
        <v>未入力</v>
      </c>
      <c r="C8" s="861" t="s">
        <v>421</v>
      </c>
      <c r="D8" s="861"/>
      <c r="E8" s="861"/>
      <c r="F8" s="861"/>
      <c r="G8" s="861"/>
      <c r="H8" s="861"/>
      <c r="I8" s="861"/>
      <c r="J8" s="861"/>
      <c r="K8" s="861"/>
      <c r="L8" s="861"/>
      <c r="M8" s="861"/>
      <c r="N8" s="861"/>
      <c r="O8" s="861"/>
      <c r="P8" s="861"/>
      <c r="Q8" s="861"/>
      <c r="R8" s="861"/>
      <c r="S8" s="861"/>
      <c r="T8" s="862"/>
      <c r="U8" s="778"/>
      <c r="V8" s="778"/>
      <c r="W8" s="778"/>
      <c r="X8" s="778"/>
      <c r="Y8" s="863" t="s">
        <v>138</v>
      </c>
      <c r="Z8" s="861"/>
      <c r="AA8" s="861"/>
      <c r="AB8" s="861"/>
      <c r="AC8" s="861"/>
      <c r="AD8" s="861"/>
      <c r="AE8" s="861"/>
      <c r="AF8" s="861"/>
      <c r="AG8" s="861"/>
      <c r="AH8" s="861"/>
      <c r="AI8" s="861"/>
      <c r="AJ8" s="861"/>
      <c r="AK8" s="861"/>
      <c r="AL8" s="861"/>
      <c r="AM8" s="861"/>
    </row>
    <row r="9" spans="1:55" ht="21" customHeight="1" x14ac:dyDescent="0.15">
      <c r="C9" s="861"/>
      <c r="D9" s="861"/>
      <c r="E9" s="861"/>
      <c r="F9" s="861"/>
      <c r="G9" s="861"/>
      <c r="H9" s="861"/>
      <c r="I9" s="861"/>
      <c r="J9" s="861"/>
      <c r="K9" s="861"/>
      <c r="L9" s="861"/>
      <c r="M9" s="861"/>
      <c r="N9" s="861"/>
      <c r="O9" s="861"/>
      <c r="P9" s="861"/>
      <c r="Q9" s="861"/>
      <c r="R9" s="861"/>
      <c r="S9" s="861"/>
      <c r="T9" s="862"/>
      <c r="U9" s="721"/>
      <c r="V9" s="721"/>
      <c r="W9" s="721"/>
      <c r="X9" s="721"/>
      <c r="Y9" s="864"/>
      <c r="Z9" s="865"/>
      <c r="AA9" s="865"/>
      <c r="AB9" s="865"/>
      <c r="AC9" s="865"/>
      <c r="AD9" s="865"/>
      <c r="AE9" s="865"/>
      <c r="AF9" s="865"/>
      <c r="AG9" s="865"/>
      <c r="AH9" s="865"/>
      <c r="AI9" s="865"/>
      <c r="AJ9" s="865"/>
      <c r="AK9" s="865"/>
      <c r="AL9" s="865"/>
      <c r="AM9" s="865"/>
    </row>
    <row r="10" spans="1:55" ht="21" customHeight="1" x14ac:dyDescent="0.15">
      <c r="A10" s="198" t="str">
        <f>IF(U5="取得無し","不要",IF(OR(U8="○",U10="○"),"○",IF(AND(U8&lt;&gt;"",U10&lt;&gt;""),"○","未入力")))</f>
        <v>未入力</v>
      </c>
      <c r="C10" s="861"/>
      <c r="D10" s="861"/>
      <c r="E10" s="861"/>
      <c r="F10" s="861"/>
      <c r="G10" s="861"/>
      <c r="H10" s="861"/>
      <c r="I10" s="861"/>
      <c r="J10" s="861"/>
      <c r="K10" s="861"/>
      <c r="L10" s="861"/>
      <c r="M10" s="861"/>
      <c r="N10" s="861"/>
      <c r="O10" s="861"/>
      <c r="P10" s="861"/>
      <c r="Q10" s="861"/>
      <c r="R10" s="861"/>
      <c r="S10" s="861"/>
      <c r="T10" s="862"/>
      <c r="U10" s="688"/>
      <c r="V10" s="688"/>
      <c r="W10" s="688"/>
      <c r="X10" s="688"/>
      <c r="Y10" s="866" t="s">
        <v>139</v>
      </c>
      <c r="Z10" s="867"/>
      <c r="AA10" s="867"/>
      <c r="AB10" s="867"/>
      <c r="AC10" s="867"/>
      <c r="AD10" s="867"/>
      <c r="AE10" s="867"/>
      <c r="AF10" s="867"/>
      <c r="AG10" s="867"/>
      <c r="AH10" s="867"/>
      <c r="AI10" s="867"/>
      <c r="AJ10" s="867"/>
      <c r="AK10" s="867"/>
      <c r="AL10" s="867"/>
      <c r="AM10" s="867"/>
    </row>
    <row r="11" spans="1:55" ht="21" customHeight="1" x14ac:dyDescent="0.15">
      <c r="C11" s="861"/>
      <c r="D11" s="861"/>
      <c r="E11" s="861"/>
      <c r="F11" s="861"/>
      <c r="G11" s="861"/>
      <c r="H11" s="861"/>
      <c r="I11" s="861"/>
      <c r="J11" s="861"/>
      <c r="K11" s="861"/>
      <c r="L11" s="861"/>
      <c r="M11" s="861"/>
      <c r="N11" s="861"/>
      <c r="O11" s="861"/>
      <c r="P11" s="861"/>
      <c r="Q11" s="861"/>
      <c r="R11" s="861"/>
      <c r="S11" s="861"/>
      <c r="T11" s="862"/>
      <c r="U11" s="778"/>
      <c r="V11" s="778"/>
      <c r="W11" s="778"/>
      <c r="X11" s="778"/>
      <c r="Y11" s="863"/>
      <c r="Z11" s="861"/>
      <c r="AA11" s="861"/>
      <c r="AB11" s="861"/>
      <c r="AC11" s="861"/>
      <c r="AD11" s="861"/>
      <c r="AE11" s="861"/>
      <c r="AF11" s="861"/>
      <c r="AG11" s="861"/>
      <c r="AH11" s="861"/>
      <c r="AI11" s="861"/>
      <c r="AJ11" s="861"/>
      <c r="AK11" s="861"/>
      <c r="AL11" s="861"/>
      <c r="AM11" s="861"/>
    </row>
    <row r="12" spans="1:55" ht="21" customHeight="1" x14ac:dyDescent="0.15">
      <c r="A12" s="198" t="str">
        <f>IF(U5="取得無し","不要",IF(OR(U12="○",U14="○"),"○",IF(AND(U12&lt;&gt;"",U14&lt;&gt;""),"○","未入力")))</f>
        <v>未入力</v>
      </c>
      <c r="C12" s="861" t="s">
        <v>136</v>
      </c>
      <c r="D12" s="861"/>
      <c r="E12" s="861"/>
      <c r="F12" s="861"/>
      <c r="G12" s="861"/>
      <c r="H12" s="861"/>
      <c r="I12" s="861"/>
      <c r="J12" s="861"/>
      <c r="K12" s="861"/>
      <c r="L12" s="861"/>
      <c r="M12" s="861"/>
      <c r="N12" s="861"/>
      <c r="O12" s="861"/>
      <c r="P12" s="861"/>
      <c r="Q12" s="861"/>
      <c r="R12" s="861"/>
      <c r="S12" s="861"/>
      <c r="T12" s="862"/>
      <c r="U12" s="778"/>
      <c r="V12" s="778"/>
      <c r="W12" s="778"/>
      <c r="X12" s="778"/>
      <c r="Y12" s="863" t="s">
        <v>138</v>
      </c>
      <c r="Z12" s="861"/>
      <c r="AA12" s="861"/>
      <c r="AB12" s="861"/>
      <c r="AC12" s="861"/>
      <c r="AD12" s="861"/>
      <c r="AE12" s="861"/>
      <c r="AF12" s="861"/>
      <c r="AG12" s="861"/>
      <c r="AH12" s="861"/>
      <c r="AI12" s="861"/>
      <c r="AJ12" s="861"/>
      <c r="AK12" s="861"/>
      <c r="AL12" s="861"/>
      <c r="AM12" s="861"/>
    </row>
    <row r="13" spans="1:55" ht="21" customHeight="1" x14ac:dyDescent="0.15">
      <c r="C13" s="861"/>
      <c r="D13" s="861"/>
      <c r="E13" s="861"/>
      <c r="F13" s="861"/>
      <c r="G13" s="861"/>
      <c r="H13" s="861"/>
      <c r="I13" s="861"/>
      <c r="J13" s="861"/>
      <c r="K13" s="861"/>
      <c r="L13" s="861"/>
      <c r="M13" s="861"/>
      <c r="N13" s="861"/>
      <c r="O13" s="861"/>
      <c r="P13" s="861"/>
      <c r="Q13" s="861"/>
      <c r="R13" s="861"/>
      <c r="S13" s="861"/>
      <c r="T13" s="862"/>
      <c r="U13" s="721"/>
      <c r="V13" s="721"/>
      <c r="W13" s="721"/>
      <c r="X13" s="721"/>
      <c r="Y13" s="864"/>
      <c r="Z13" s="865"/>
      <c r="AA13" s="865"/>
      <c r="AB13" s="865"/>
      <c r="AC13" s="865"/>
      <c r="AD13" s="865"/>
      <c r="AE13" s="865"/>
      <c r="AF13" s="865"/>
      <c r="AG13" s="865"/>
      <c r="AH13" s="865"/>
      <c r="AI13" s="865"/>
      <c r="AJ13" s="865"/>
      <c r="AK13" s="865"/>
      <c r="AL13" s="865"/>
      <c r="AM13" s="865"/>
    </row>
    <row r="14" spans="1:55" ht="21" customHeight="1" x14ac:dyDescent="0.15">
      <c r="A14" s="198" t="str">
        <f>IF(U5="取得無し","不要",IF(OR(U12="○",U14="○"),"○",IF(AND(U12&lt;&gt;"",U14&lt;&gt;""),"○","未入力")))</f>
        <v>未入力</v>
      </c>
      <c r="C14" s="861"/>
      <c r="D14" s="861"/>
      <c r="E14" s="861"/>
      <c r="F14" s="861"/>
      <c r="G14" s="861"/>
      <c r="H14" s="861"/>
      <c r="I14" s="861"/>
      <c r="J14" s="861"/>
      <c r="K14" s="861"/>
      <c r="L14" s="861"/>
      <c r="M14" s="861"/>
      <c r="N14" s="861"/>
      <c r="O14" s="861"/>
      <c r="P14" s="861"/>
      <c r="Q14" s="861"/>
      <c r="R14" s="861"/>
      <c r="S14" s="861"/>
      <c r="T14" s="862"/>
      <c r="U14" s="688"/>
      <c r="V14" s="688"/>
      <c r="W14" s="688"/>
      <c r="X14" s="688"/>
      <c r="Y14" s="866" t="s">
        <v>139</v>
      </c>
      <c r="Z14" s="867"/>
      <c r="AA14" s="867"/>
      <c r="AB14" s="867"/>
      <c r="AC14" s="867"/>
      <c r="AD14" s="867"/>
      <c r="AE14" s="867"/>
      <c r="AF14" s="867"/>
      <c r="AG14" s="867"/>
      <c r="AH14" s="867"/>
      <c r="AI14" s="867"/>
      <c r="AJ14" s="867"/>
      <c r="AK14" s="867"/>
      <c r="AL14" s="867"/>
      <c r="AM14" s="867"/>
    </row>
    <row r="15" spans="1:55" ht="21" customHeight="1" x14ac:dyDescent="0.15">
      <c r="C15" s="861"/>
      <c r="D15" s="861"/>
      <c r="E15" s="861"/>
      <c r="F15" s="861"/>
      <c r="G15" s="861"/>
      <c r="H15" s="861"/>
      <c r="I15" s="861"/>
      <c r="J15" s="861"/>
      <c r="K15" s="861"/>
      <c r="L15" s="861"/>
      <c r="M15" s="861"/>
      <c r="N15" s="861"/>
      <c r="O15" s="861"/>
      <c r="P15" s="861"/>
      <c r="Q15" s="861"/>
      <c r="R15" s="861"/>
      <c r="S15" s="861"/>
      <c r="T15" s="862"/>
      <c r="U15" s="778"/>
      <c r="V15" s="778"/>
      <c r="W15" s="778"/>
      <c r="X15" s="778"/>
      <c r="Y15" s="863"/>
      <c r="Z15" s="861"/>
      <c r="AA15" s="861"/>
      <c r="AB15" s="861"/>
      <c r="AC15" s="861"/>
      <c r="AD15" s="861"/>
      <c r="AE15" s="861"/>
      <c r="AF15" s="861"/>
      <c r="AG15" s="861"/>
      <c r="AH15" s="861"/>
      <c r="AI15" s="861"/>
      <c r="AJ15" s="861"/>
      <c r="AK15" s="861"/>
      <c r="AL15" s="861"/>
      <c r="AM15" s="861"/>
    </row>
    <row r="16" spans="1:55" ht="21" customHeight="1" x14ac:dyDescent="0.15">
      <c r="A16" s="198" t="str">
        <f>IF(U5="取得無し","不要",IF(OR(U16="○",U18="○"),"○",IF(AND(U16&lt;&gt;"",U18&lt;&gt;""),"○","未入力")))</f>
        <v>未入力</v>
      </c>
      <c r="C16" s="861" t="s">
        <v>137</v>
      </c>
      <c r="D16" s="861"/>
      <c r="E16" s="861"/>
      <c r="F16" s="861"/>
      <c r="G16" s="861"/>
      <c r="H16" s="861"/>
      <c r="I16" s="861"/>
      <c r="J16" s="861"/>
      <c r="K16" s="861"/>
      <c r="L16" s="861"/>
      <c r="M16" s="861"/>
      <c r="N16" s="861"/>
      <c r="O16" s="861"/>
      <c r="P16" s="861"/>
      <c r="Q16" s="861"/>
      <c r="R16" s="861"/>
      <c r="S16" s="861"/>
      <c r="T16" s="862"/>
      <c r="U16" s="778"/>
      <c r="V16" s="778"/>
      <c r="W16" s="778"/>
      <c r="X16" s="778"/>
      <c r="Y16" s="863" t="s">
        <v>138</v>
      </c>
      <c r="Z16" s="861"/>
      <c r="AA16" s="861"/>
      <c r="AB16" s="861"/>
      <c r="AC16" s="861"/>
      <c r="AD16" s="861"/>
      <c r="AE16" s="861"/>
      <c r="AF16" s="861"/>
      <c r="AG16" s="861"/>
      <c r="AH16" s="861"/>
      <c r="AI16" s="861"/>
      <c r="AJ16" s="861"/>
      <c r="AK16" s="861"/>
      <c r="AL16" s="861"/>
      <c r="AM16" s="861"/>
    </row>
    <row r="17" spans="1:40" ht="21" customHeight="1" x14ac:dyDescent="0.15">
      <c r="C17" s="861"/>
      <c r="D17" s="861"/>
      <c r="E17" s="861"/>
      <c r="F17" s="861"/>
      <c r="G17" s="861"/>
      <c r="H17" s="861"/>
      <c r="I17" s="861"/>
      <c r="J17" s="861"/>
      <c r="K17" s="861"/>
      <c r="L17" s="861"/>
      <c r="M17" s="861"/>
      <c r="N17" s="861"/>
      <c r="O17" s="861"/>
      <c r="P17" s="861"/>
      <c r="Q17" s="861"/>
      <c r="R17" s="861"/>
      <c r="S17" s="861"/>
      <c r="T17" s="862"/>
      <c r="U17" s="721"/>
      <c r="V17" s="721"/>
      <c r="W17" s="721"/>
      <c r="X17" s="721"/>
      <c r="Y17" s="864"/>
      <c r="Z17" s="865"/>
      <c r="AA17" s="865"/>
      <c r="AB17" s="865"/>
      <c r="AC17" s="865"/>
      <c r="AD17" s="865"/>
      <c r="AE17" s="865"/>
      <c r="AF17" s="865"/>
      <c r="AG17" s="865"/>
      <c r="AH17" s="865"/>
      <c r="AI17" s="865"/>
      <c r="AJ17" s="865"/>
      <c r="AK17" s="865"/>
      <c r="AL17" s="865"/>
      <c r="AM17" s="865"/>
    </row>
    <row r="18" spans="1:40" ht="21" customHeight="1" x14ac:dyDescent="0.15">
      <c r="A18" s="198" t="str">
        <f>IF(U5="取得無し","不要",IF(OR(U16="○",U18="○"),"○",IF(AND(U16&lt;&gt;"",U18&lt;&gt;""),"○","未入力")))</f>
        <v>未入力</v>
      </c>
      <c r="C18" s="861"/>
      <c r="D18" s="861"/>
      <c r="E18" s="861"/>
      <c r="F18" s="861"/>
      <c r="G18" s="861"/>
      <c r="H18" s="861"/>
      <c r="I18" s="861"/>
      <c r="J18" s="861"/>
      <c r="K18" s="861"/>
      <c r="L18" s="861"/>
      <c r="M18" s="861"/>
      <c r="N18" s="861"/>
      <c r="O18" s="861"/>
      <c r="P18" s="861"/>
      <c r="Q18" s="861"/>
      <c r="R18" s="861"/>
      <c r="S18" s="861"/>
      <c r="T18" s="862"/>
      <c r="U18" s="688"/>
      <c r="V18" s="688"/>
      <c r="W18" s="688"/>
      <c r="X18" s="688"/>
      <c r="Y18" s="866" t="s">
        <v>139</v>
      </c>
      <c r="Z18" s="867"/>
      <c r="AA18" s="867"/>
      <c r="AB18" s="867"/>
      <c r="AC18" s="867"/>
      <c r="AD18" s="867"/>
      <c r="AE18" s="867"/>
      <c r="AF18" s="867"/>
      <c r="AG18" s="867"/>
      <c r="AH18" s="867"/>
      <c r="AI18" s="867"/>
      <c r="AJ18" s="867"/>
      <c r="AK18" s="867"/>
      <c r="AL18" s="867"/>
      <c r="AM18" s="867"/>
    </row>
    <row r="19" spans="1:40" ht="21" customHeight="1" x14ac:dyDescent="0.15">
      <c r="C19" s="861"/>
      <c r="D19" s="861"/>
      <c r="E19" s="861"/>
      <c r="F19" s="861"/>
      <c r="G19" s="861"/>
      <c r="H19" s="861"/>
      <c r="I19" s="861"/>
      <c r="J19" s="861"/>
      <c r="K19" s="861"/>
      <c r="L19" s="861"/>
      <c r="M19" s="861"/>
      <c r="N19" s="861"/>
      <c r="O19" s="861"/>
      <c r="P19" s="861"/>
      <c r="Q19" s="861"/>
      <c r="R19" s="861"/>
      <c r="S19" s="861"/>
      <c r="T19" s="862"/>
      <c r="U19" s="778"/>
      <c r="V19" s="778"/>
      <c r="W19" s="778"/>
      <c r="X19" s="778"/>
      <c r="Y19" s="863"/>
      <c r="Z19" s="861"/>
      <c r="AA19" s="861"/>
      <c r="AB19" s="861"/>
      <c r="AC19" s="861"/>
      <c r="AD19" s="861"/>
      <c r="AE19" s="861"/>
      <c r="AF19" s="861"/>
      <c r="AG19" s="861"/>
      <c r="AH19" s="861"/>
      <c r="AI19" s="861"/>
      <c r="AJ19" s="861"/>
      <c r="AK19" s="861"/>
      <c r="AL19" s="861"/>
      <c r="AM19" s="861"/>
    </row>
    <row r="20" spans="1:40" ht="5.25" customHeight="1" x14ac:dyDescent="0.15">
      <c r="B20" s="24"/>
      <c r="C20" s="75"/>
      <c r="D20" s="75"/>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40"/>
    </row>
    <row r="21" spans="1:40" ht="17.25" customHeight="1" x14ac:dyDescent="0.15">
      <c r="C21" s="859" t="s">
        <v>237</v>
      </c>
      <c r="D21" s="859"/>
      <c r="E21" s="860" t="s">
        <v>140</v>
      </c>
      <c r="F21" s="860"/>
      <c r="G21" s="860"/>
      <c r="H21" s="860"/>
      <c r="I21" s="860"/>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40"/>
    </row>
    <row r="22" spans="1:40" ht="21" customHeight="1" x14ac:dyDescent="0.15">
      <c r="B22" s="24"/>
      <c r="C22" s="859" t="s">
        <v>238</v>
      </c>
      <c r="D22" s="859"/>
      <c r="E22" s="860" t="s">
        <v>141</v>
      </c>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40"/>
    </row>
    <row r="23" spans="1:40" ht="21" customHeight="1" x14ac:dyDescent="0.15">
      <c r="B23" s="24"/>
      <c r="C23" s="75"/>
      <c r="D23" s="75"/>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40"/>
    </row>
    <row r="24" spans="1:40" ht="21" customHeight="1" x14ac:dyDescent="0.15">
      <c r="B24" s="24"/>
      <c r="C24" s="75"/>
      <c r="D24" s="75"/>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40"/>
    </row>
    <row r="25" spans="1:40" ht="21" customHeight="1" x14ac:dyDescent="0.15">
      <c r="B25" s="24"/>
      <c r="C25" s="75"/>
      <c r="D25" s="75"/>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40"/>
    </row>
    <row r="26" spans="1:40" ht="20.25" customHeight="1" x14ac:dyDescent="0.15">
      <c r="B26" s="24"/>
      <c r="C26" s="75"/>
      <c r="D26" s="75"/>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40"/>
    </row>
    <row r="27" spans="1:40" ht="20.25" customHeight="1" x14ac:dyDescent="0.15">
      <c r="B27" s="24"/>
      <c r="C27" s="75"/>
      <c r="D27" s="75"/>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40"/>
    </row>
    <row r="28" spans="1:40" ht="20.25" customHeight="1" x14ac:dyDescent="0.15">
      <c r="B28" s="24"/>
      <c r="C28" s="75"/>
      <c r="D28" s="75"/>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40"/>
    </row>
    <row r="29" spans="1:40" ht="20.25" customHeight="1" x14ac:dyDescent="0.15">
      <c r="B29" s="24"/>
      <c r="C29" s="75"/>
      <c r="D29" s="75"/>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40"/>
    </row>
    <row r="30" spans="1:40" ht="20.25" customHeight="1" x14ac:dyDescent="0.15">
      <c r="B30" s="24"/>
      <c r="C30" s="75"/>
      <c r="D30" s="75"/>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40"/>
    </row>
    <row r="31" spans="1:40" ht="20.25" customHeight="1" x14ac:dyDescent="0.15">
      <c r="B31" s="24"/>
      <c r="C31" s="75"/>
      <c r="D31" s="75"/>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40"/>
    </row>
    <row r="32" spans="1:40" ht="20.25" customHeight="1" x14ac:dyDescent="0.15">
      <c r="B32" s="24"/>
      <c r="C32" s="75"/>
      <c r="D32" s="75"/>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40"/>
    </row>
    <row r="33" spans="1:40" ht="20.25" customHeight="1" x14ac:dyDescent="0.15">
      <c r="C33" s="75"/>
      <c r="D33" s="75"/>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40"/>
    </row>
    <row r="34" spans="1:40" ht="20.25" customHeight="1" x14ac:dyDescent="0.15">
      <c r="C34" s="75"/>
      <c r="D34" s="75"/>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40"/>
    </row>
    <row r="35" spans="1:40" ht="20.25" customHeight="1" x14ac:dyDescent="0.15">
      <c r="C35" s="75"/>
      <c r="D35" s="75"/>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row>
    <row r="36" spans="1:40" ht="20.25" customHeight="1" x14ac:dyDescent="0.15"/>
    <row r="37" spans="1:40" ht="20.25" customHeight="1" x14ac:dyDescent="0.15"/>
    <row r="38" spans="1:40" ht="20.25" customHeight="1" x14ac:dyDescent="0.15"/>
    <row r="39" spans="1:40" ht="20.25" customHeight="1" x14ac:dyDescent="0.15"/>
    <row r="40" spans="1:40" ht="20.25" customHeight="1" x14ac:dyDescent="0.15"/>
    <row r="41" spans="1:40" ht="21" customHeight="1" x14ac:dyDescent="0.15">
      <c r="A41" s="202" t="str">
        <f>IF('発注者入力シート(◆◇)'!$H$16="","",IF(事前入力シート!$I$4="特定共同企業体",IF(COUNTIF(A44:A80,"未入力")&gt;=1,"未入力あり",""),"使用しない"))</f>
        <v/>
      </c>
      <c r="C41" s="76" t="str">
        <f>IF(事前入力シート!P46&lt;&gt;"","※提出不要","")</f>
        <v/>
      </c>
      <c r="AN41" s="39" t="s">
        <v>134</v>
      </c>
    </row>
    <row r="42" spans="1:40" ht="21" customHeight="1" x14ac:dyDescent="0.15">
      <c r="C42" s="798" t="s">
        <v>16</v>
      </c>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row>
    <row r="43" spans="1:40" ht="21" customHeight="1" x14ac:dyDescent="0.15">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row>
    <row r="44" spans="1:40" s="27" customFormat="1" ht="21" customHeight="1" thickBot="1" x14ac:dyDescent="0.2">
      <c r="A44" s="67" t="str">
        <f>IF(事前入力シート!$I$4="特定共同企業体",IF(AE44&lt;&gt;"","○","未入力"),"不要")</f>
        <v>不要</v>
      </c>
      <c r="AC44" s="174"/>
      <c r="AD44" s="175" t="s">
        <v>303</v>
      </c>
      <c r="AE44" s="654" t="s">
        <v>304</v>
      </c>
      <c r="AF44" s="654"/>
      <c r="AG44" s="654"/>
      <c r="AH44" s="654"/>
      <c r="AI44" s="654"/>
      <c r="AJ44" s="654"/>
      <c r="AK44" s="654"/>
      <c r="AL44" s="654"/>
      <c r="AM44" s="654"/>
    </row>
    <row r="45" spans="1:40" ht="21" customHeight="1" x14ac:dyDescent="0.15">
      <c r="A45" s="67" t="str">
        <f>IF(事前入力シート!$I$4="特定共同企業体",IF(U45&lt;&gt;"","○","未入力"),"不要")</f>
        <v>不要</v>
      </c>
      <c r="C45" s="861" t="s">
        <v>135</v>
      </c>
      <c r="D45" s="799"/>
      <c r="E45" s="799"/>
      <c r="F45" s="799"/>
      <c r="G45" s="799"/>
      <c r="H45" s="799"/>
      <c r="I45" s="799"/>
      <c r="J45" s="799"/>
      <c r="K45" s="799"/>
      <c r="L45" s="799"/>
      <c r="M45" s="799"/>
      <c r="N45" s="799"/>
      <c r="O45" s="799"/>
      <c r="P45" s="799"/>
      <c r="Q45" s="799"/>
      <c r="R45" s="799"/>
      <c r="S45" s="799"/>
      <c r="T45" s="800"/>
      <c r="U45" s="801"/>
      <c r="V45" s="802"/>
      <c r="W45" s="802"/>
      <c r="X45" s="802"/>
      <c r="Y45" s="802"/>
      <c r="Z45" s="802"/>
      <c r="AA45" s="802"/>
      <c r="AB45" s="802"/>
      <c r="AC45" s="802"/>
      <c r="AD45" s="802"/>
      <c r="AE45" s="802"/>
      <c r="AF45" s="802"/>
      <c r="AG45" s="802"/>
      <c r="AH45" s="802"/>
      <c r="AI45" s="802"/>
      <c r="AJ45" s="802"/>
      <c r="AK45" s="802"/>
      <c r="AL45" s="802"/>
      <c r="AM45" s="803"/>
    </row>
    <row r="46" spans="1:40" ht="21" customHeight="1" thickBot="1" x14ac:dyDescent="0.2">
      <c r="C46" s="799"/>
      <c r="D46" s="799"/>
      <c r="E46" s="799"/>
      <c r="F46" s="799"/>
      <c r="G46" s="799"/>
      <c r="H46" s="799"/>
      <c r="I46" s="799"/>
      <c r="J46" s="799"/>
      <c r="K46" s="799"/>
      <c r="L46" s="799"/>
      <c r="M46" s="799"/>
      <c r="N46" s="799"/>
      <c r="O46" s="799"/>
      <c r="P46" s="799"/>
      <c r="Q46" s="799"/>
      <c r="R46" s="799"/>
      <c r="S46" s="799"/>
      <c r="T46" s="800"/>
      <c r="U46" s="804"/>
      <c r="V46" s="805"/>
      <c r="W46" s="805"/>
      <c r="X46" s="805"/>
      <c r="Y46" s="805"/>
      <c r="Z46" s="805"/>
      <c r="AA46" s="805"/>
      <c r="AB46" s="805"/>
      <c r="AC46" s="805"/>
      <c r="AD46" s="805"/>
      <c r="AE46" s="805"/>
      <c r="AF46" s="805"/>
      <c r="AG46" s="805"/>
      <c r="AH46" s="805"/>
      <c r="AI46" s="805"/>
      <c r="AJ46" s="805"/>
      <c r="AK46" s="805"/>
      <c r="AL46" s="805"/>
      <c r="AM46" s="806"/>
    </row>
    <row r="48" spans="1:40" ht="21" customHeight="1" x14ac:dyDescent="0.15">
      <c r="A48" s="198" t="str">
        <f>IF(事前入力シート!$I$4="特定共同企業体",IF(U45="取得無し","不要",IF(OR(U48="○",U50="○"),"○",IF(AND(U48&lt;&gt;"",U50&lt;&gt;""),"○","未入力"))),"不要")</f>
        <v>不要</v>
      </c>
      <c r="C48" s="861" t="s">
        <v>421</v>
      </c>
      <c r="D48" s="861"/>
      <c r="E48" s="861"/>
      <c r="F48" s="861"/>
      <c r="G48" s="861"/>
      <c r="H48" s="861"/>
      <c r="I48" s="861"/>
      <c r="J48" s="861"/>
      <c r="K48" s="861"/>
      <c r="L48" s="861"/>
      <c r="M48" s="861"/>
      <c r="N48" s="861"/>
      <c r="O48" s="861"/>
      <c r="P48" s="861"/>
      <c r="Q48" s="861"/>
      <c r="R48" s="861"/>
      <c r="S48" s="861"/>
      <c r="T48" s="862"/>
      <c r="U48" s="778"/>
      <c r="V48" s="778"/>
      <c r="W48" s="778"/>
      <c r="X48" s="778"/>
      <c r="Y48" s="863" t="s">
        <v>138</v>
      </c>
      <c r="Z48" s="861"/>
      <c r="AA48" s="861"/>
      <c r="AB48" s="861"/>
      <c r="AC48" s="861"/>
      <c r="AD48" s="861"/>
      <c r="AE48" s="861"/>
      <c r="AF48" s="861"/>
      <c r="AG48" s="861"/>
      <c r="AH48" s="861"/>
      <c r="AI48" s="861"/>
      <c r="AJ48" s="861"/>
      <c r="AK48" s="861"/>
      <c r="AL48" s="861"/>
      <c r="AM48" s="861"/>
    </row>
    <row r="49" spans="1:40" ht="21" customHeight="1" x14ac:dyDescent="0.15">
      <c r="C49" s="861"/>
      <c r="D49" s="861"/>
      <c r="E49" s="861"/>
      <c r="F49" s="861"/>
      <c r="G49" s="861"/>
      <c r="H49" s="861"/>
      <c r="I49" s="861"/>
      <c r="J49" s="861"/>
      <c r="K49" s="861"/>
      <c r="L49" s="861"/>
      <c r="M49" s="861"/>
      <c r="N49" s="861"/>
      <c r="O49" s="861"/>
      <c r="P49" s="861"/>
      <c r="Q49" s="861"/>
      <c r="R49" s="861"/>
      <c r="S49" s="861"/>
      <c r="T49" s="862"/>
      <c r="U49" s="721"/>
      <c r="V49" s="721"/>
      <c r="W49" s="721"/>
      <c r="X49" s="721"/>
      <c r="Y49" s="864"/>
      <c r="Z49" s="865"/>
      <c r="AA49" s="865"/>
      <c r="AB49" s="865"/>
      <c r="AC49" s="865"/>
      <c r="AD49" s="865"/>
      <c r="AE49" s="865"/>
      <c r="AF49" s="865"/>
      <c r="AG49" s="865"/>
      <c r="AH49" s="865"/>
      <c r="AI49" s="865"/>
      <c r="AJ49" s="865"/>
      <c r="AK49" s="865"/>
      <c r="AL49" s="865"/>
      <c r="AM49" s="865"/>
    </row>
    <row r="50" spans="1:40" ht="21" customHeight="1" x14ac:dyDescent="0.15">
      <c r="A50" s="198" t="str">
        <f>IF(事前入力シート!$I$4="特定共同企業体",IF(U45="取得無し","不要",IF(OR(U48="○",U50="○"),"○",IF(AND(U48&lt;&gt;"",U50&lt;&gt;""),"○","未入力"))),"不要")</f>
        <v>不要</v>
      </c>
      <c r="C50" s="861"/>
      <c r="D50" s="861"/>
      <c r="E50" s="861"/>
      <c r="F50" s="861"/>
      <c r="G50" s="861"/>
      <c r="H50" s="861"/>
      <c r="I50" s="861"/>
      <c r="J50" s="861"/>
      <c r="K50" s="861"/>
      <c r="L50" s="861"/>
      <c r="M50" s="861"/>
      <c r="N50" s="861"/>
      <c r="O50" s="861"/>
      <c r="P50" s="861"/>
      <c r="Q50" s="861"/>
      <c r="R50" s="861"/>
      <c r="S50" s="861"/>
      <c r="T50" s="862"/>
      <c r="U50" s="688"/>
      <c r="V50" s="688"/>
      <c r="W50" s="688"/>
      <c r="X50" s="688"/>
      <c r="Y50" s="866" t="s">
        <v>139</v>
      </c>
      <c r="Z50" s="867"/>
      <c r="AA50" s="867"/>
      <c r="AB50" s="867"/>
      <c r="AC50" s="867"/>
      <c r="AD50" s="867"/>
      <c r="AE50" s="867"/>
      <c r="AF50" s="867"/>
      <c r="AG50" s="867"/>
      <c r="AH50" s="867"/>
      <c r="AI50" s="867"/>
      <c r="AJ50" s="867"/>
      <c r="AK50" s="867"/>
      <c r="AL50" s="867"/>
      <c r="AM50" s="867"/>
    </row>
    <row r="51" spans="1:40" ht="21" customHeight="1" x14ac:dyDescent="0.15">
      <c r="C51" s="861"/>
      <c r="D51" s="861"/>
      <c r="E51" s="861"/>
      <c r="F51" s="861"/>
      <c r="G51" s="861"/>
      <c r="H51" s="861"/>
      <c r="I51" s="861"/>
      <c r="J51" s="861"/>
      <c r="K51" s="861"/>
      <c r="L51" s="861"/>
      <c r="M51" s="861"/>
      <c r="N51" s="861"/>
      <c r="O51" s="861"/>
      <c r="P51" s="861"/>
      <c r="Q51" s="861"/>
      <c r="R51" s="861"/>
      <c r="S51" s="861"/>
      <c r="T51" s="862"/>
      <c r="U51" s="778"/>
      <c r="V51" s="778"/>
      <c r="W51" s="778"/>
      <c r="X51" s="778"/>
      <c r="Y51" s="863"/>
      <c r="Z51" s="861"/>
      <c r="AA51" s="861"/>
      <c r="AB51" s="861"/>
      <c r="AC51" s="861"/>
      <c r="AD51" s="861"/>
      <c r="AE51" s="861"/>
      <c r="AF51" s="861"/>
      <c r="AG51" s="861"/>
      <c r="AH51" s="861"/>
      <c r="AI51" s="861"/>
      <c r="AJ51" s="861"/>
      <c r="AK51" s="861"/>
      <c r="AL51" s="861"/>
      <c r="AM51" s="861"/>
    </row>
    <row r="52" spans="1:40" ht="21" customHeight="1" x14ac:dyDescent="0.15">
      <c r="A52" s="198" t="str">
        <f>IF(事前入力シート!$I$4="特定共同企業体",IF(U45="取得無し","不要",IF(OR(U52="○",U54="○"),"○",IF(AND(U52&lt;&gt;"",U54&lt;&gt;""),"○","未入力"))),"不要")</f>
        <v>不要</v>
      </c>
      <c r="C52" s="861" t="s">
        <v>136</v>
      </c>
      <c r="D52" s="861"/>
      <c r="E52" s="861"/>
      <c r="F52" s="861"/>
      <c r="G52" s="861"/>
      <c r="H52" s="861"/>
      <c r="I52" s="861"/>
      <c r="J52" s="861"/>
      <c r="K52" s="861"/>
      <c r="L52" s="861"/>
      <c r="M52" s="861"/>
      <c r="N52" s="861"/>
      <c r="O52" s="861"/>
      <c r="P52" s="861"/>
      <c r="Q52" s="861"/>
      <c r="R52" s="861"/>
      <c r="S52" s="861"/>
      <c r="T52" s="862"/>
      <c r="U52" s="778"/>
      <c r="V52" s="778"/>
      <c r="W52" s="778"/>
      <c r="X52" s="778"/>
      <c r="Y52" s="863" t="s">
        <v>138</v>
      </c>
      <c r="Z52" s="861"/>
      <c r="AA52" s="861"/>
      <c r="AB52" s="861"/>
      <c r="AC52" s="861"/>
      <c r="AD52" s="861"/>
      <c r="AE52" s="861"/>
      <c r="AF52" s="861"/>
      <c r="AG52" s="861"/>
      <c r="AH52" s="861"/>
      <c r="AI52" s="861"/>
      <c r="AJ52" s="861"/>
      <c r="AK52" s="861"/>
      <c r="AL52" s="861"/>
      <c r="AM52" s="861"/>
    </row>
    <row r="53" spans="1:40" ht="21" customHeight="1" x14ac:dyDescent="0.15">
      <c r="C53" s="861"/>
      <c r="D53" s="861"/>
      <c r="E53" s="861"/>
      <c r="F53" s="861"/>
      <c r="G53" s="861"/>
      <c r="H53" s="861"/>
      <c r="I53" s="861"/>
      <c r="J53" s="861"/>
      <c r="K53" s="861"/>
      <c r="L53" s="861"/>
      <c r="M53" s="861"/>
      <c r="N53" s="861"/>
      <c r="O53" s="861"/>
      <c r="P53" s="861"/>
      <c r="Q53" s="861"/>
      <c r="R53" s="861"/>
      <c r="S53" s="861"/>
      <c r="T53" s="862"/>
      <c r="U53" s="721"/>
      <c r="V53" s="721"/>
      <c r="W53" s="721"/>
      <c r="X53" s="721"/>
      <c r="Y53" s="864"/>
      <c r="Z53" s="865"/>
      <c r="AA53" s="865"/>
      <c r="AB53" s="865"/>
      <c r="AC53" s="865"/>
      <c r="AD53" s="865"/>
      <c r="AE53" s="865"/>
      <c r="AF53" s="865"/>
      <c r="AG53" s="865"/>
      <c r="AH53" s="865"/>
      <c r="AI53" s="865"/>
      <c r="AJ53" s="865"/>
      <c r="AK53" s="865"/>
      <c r="AL53" s="865"/>
      <c r="AM53" s="865"/>
    </row>
    <row r="54" spans="1:40" ht="21" customHeight="1" x14ac:dyDescent="0.15">
      <c r="A54" s="198" t="str">
        <f>IF(事前入力シート!$I$4="特定共同企業体",IF(U45="取得無し","不要",IF(OR(U52="○",U54="○"),"○",IF(AND(U52&lt;&gt;"",U54&lt;&gt;""),"○","未入力"))),"不要")</f>
        <v>不要</v>
      </c>
      <c r="C54" s="861"/>
      <c r="D54" s="861"/>
      <c r="E54" s="861"/>
      <c r="F54" s="861"/>
      <c r="G54" s="861"/>
      <c r="H54" s="861"/>
      <c r="I54" s="861"/>
      <c r="J54" s="861"/>
      <c r="K54" s="861"/>
      <c r="L54" s="861"/>
      <c r="M54" s="861"/>
      <c r="N54" s="861"/>
      <c r="O54" s="861"/>
      <c r="P54" s="861"/>
      <c r="Q54" s="861"/>
      <c r="R54" s="861"/>
      <c r="S54" s="861"/>
      <c r="T54" s="862"/>
      <c r="U54" s="688"/>
      <c r="V54" s="688"/>
      <c r="W54" s="688"/>
      <c r="X54" s="688"/>
      <c r="Y54" s="866" t="s">
        <v>139</v>
      </c>
      <c r="Z54" s="867"/>
      <c r="AA54" s="867"/>
      <c r="AB54" s="867"/>
      <c r="AC54" s="867"/>
      <c r="AD54" s="867"/>
      <c r="AE54" s="867"/>
      <c r="AF54" s="867"/>
      <c r="AG54" s="867"/>
      <c r="AH54" s="867"/>
      <c r="AI54" s="867"/>
      <c r="AJ54" s="867"/>
      <c r="AK54" s="867"/>
      <c r="AL54" s="867"/>
      <c r="AM54" s="867"/>
    </row>
    <row r="55" spans="1:40" ht="21" customHeight="1" x14ac:dyDescent="0.15">
      <c r="C55" s="861"/>
      <c r="D55" s="861"/>
      <c r="E55" s="861"/>
      <c r="F55" s="861"/>
      <c r="G55" s="861"/>
      <c r="H55" s="861"/>
      <c r="I55" s="861"/>
      <c r="J55" s="861"/>
      <c r="K55" s="861"/>
      <c r="L55" s="861"/>
      <c r="M55" s="861"/>
      <c r="N55" s="861"/>
      <c r="O55" s="861"/>
      <c r="P55" s="861"/>
      <c r="Q55" s="861"/>
      <c r="R55" s="861"/>
      <c r="S55" s="861"/>
      <c r="T55" s="862"/>
      <c r="U55" s="778"/>
      <c r="V55" s="778"/>
      <c r="W55" s="778"/>
      <c r="X55" s="778"/>
      <c r="Y55" s="863"/>
      <c r="Z55" s="861"/>
      <c r="AA55" s="861"/>
      <c r="AB55" s="861"/>
      <c r="AC55" s="861"/>
      <c r="AD55" s="861"/>
      <c r="AE55" s="861"/>
      <c r="AF55" s="861"/>
      <c r="AG55" s="861"/>
      <c r="AH55" s="861"/>
      <c r="AI55" s="861"/>
      <c r="AJ55" s="861"/>
      <c r="AK55" s="861"/>
      <c r="AL55" s="861"/>
      <c r="AM55" s="861"/>
    </row>
    <row r="56" spans="1:40" ht="21" customHeight="1" x14ac:dyDescent="0.15">
      <c r="A56" s="198" t="str">
        <f>IF(事前入力シート!$I$4="特定共同企業体",IF(U45="取得無し","不要",IF(OR(U56="○",U58="○"),"○",IF(AND(U56&lt;&gt;"",U58&lt;&gt;""),"○","未入力"))),"不要")</f>
        <v>不要</v>
      </c>
      <c r="C56" s="861" t="s">
        <v>137</v>
      </c>
      <c r="D56" s="861"/>
      <c r="E56" s="861"/>
      <c r="F56" s="861"/>
      <c r="G56" s="861"/>
      <c r="H56" s="861"/>
      <c r="I56" s="861"/>
      <c r="J56" s="861"/>
      <c r="K56" s="861"/>
      <c r="L56" s="861"/>
      <c r="M56" s="861"/>
      <c r="N56" s="861"/>
      <c r="O56" s="861"/>
      <c r="P56" s="861"/>
      <c r="Q56" s="861"/>
      <c r="R56" s="861"/>
      <c r="S56" s="861"/>
      <c r="T56" s="862"/>
      <c r="U56" s="778"/>
      <c r="V56" s="778"/>
      <c r="W56" s="778"/>
      <c r="X56" s="778"/>
      <c r="Y56" s="863" t="s">
        <v>138</v>
      </c>
      <c r="Z56" s="861"/>
      <c r="AA56" s="861"/>
      <c r="AB56" s="861"/>
      <c r="AC56" s="861"/>
      <c r="AD56" s="861"/>
      <c r="AE56" s="861"/>
      <c r="AF56" s="861"/>
      <c r="AG56" s="861"/>
      <c r="AH56" s="861"/>
      <c r="AI56" s="861"/>
      <c r="AJ56" s="861"/>
      <c r="AK56" s="861"/>
      <c r="AL56" s="861"/>
      <c r="AM56" s="861"/>
    </row>
    <row r="57" spans="1:40" ht="21" customHeight="1" x14ac:dyDescent="0.15">
      <c r="C57" s="861"/>
      <c r="D57" s="861"/>
      <c r="E57" s="861"/>
      <c r="F57" s="861"/>
      <c r="G57" s="861"/>
      <c r="H57" s="861"/>
      <c r="I57" s="861"/>
      <c r="J57" s="861"/>
      <c r="K57" s="861"/>
      <c r="L57" s="861"/>
      <c r="M57" s="861"/>
      <c r="N57" s="861"/>
      <c r="O57" s="861"/>
      <c r="P57" s="861"/>
      <c r="Q57" s="861"/>
      <c r="R57" s="861"/>
      <c r="S57" s="861"/>
      <c r="T57" s="862"/>
      <c r="U57" s="721"/>
      <c r="V57" s="721"/>
      <c r="W57" s="721"/>
      <c r="X57" s="721"/>
      <c r="Y57" s="864"/>
      <c r="Z57" s="865"/>
      <c r="AA57" s="865"/>
      <c r="AB57" s="865"/>
      <c r="AC57" s="865"/>
      <c r="AD57" s="865"/>
      <c r="AE57" s="865"/>
      <c r="AF57" s="865"/>
      <c r="AG57" s="865"/>
      <c r="AH57" s="865"/>
      <c r="AI57" s="865"/>
      <c r="AJ57" s="865"/>
      <c r="AK57" s="865"/>
      <c r="AL57" s="865"/>
      <c r="AM57" s="865"/>
    </row>
    <row r="58" spans="1:40" ht="21" customHeight="1" x14ac:dyDescent="0.15">
      <c r="A58" s="198" t="str">
        <f>IF(事前入力シート!$I$4="特定共同企業体",IF(U45="取得無し","不要",IF(OR(U56="○",U58="○"),"○",IF(AND(U56&lt;&gt;"",U58&lt;&gt;""),"○","未入力"))),"不要")</f>
        <v>不要</v>
      </c>
      <c r="C58" s="861"/>
      <c r="D58" s="861"/>
      <c r="E58" s="861"/>
      <c r="F58" s="861"/>
      <c r="G58" s="861"/>
      <c r="H58" s="861"/>
      <c r="I58" s="861"/>
      <c r="J58" s="861"/>
      <c r="K58" s="861"/>
      <c r="L58" s="861"/>
      <c r="M58" s="861"/>
      <c r="N58" s="861"/>
      <c r="O58" s="861"/>
      <c r="P58" s="861"/>
      <c r="Q58" s="861"/>
      <c r="R58" s="861"/>
      <c r="S58" s="861"/>
      <c r="T58" s="862"/>
      <c r="U58" s="688"/>
      <c r="V58" s="688"/>
      <c r="W58" s="688"/>
      <c r="X58" s="688"/>
      <c r="Y58" s="866" t="s">
        <v>139</v>
      </c>
      <c r="Z58" s="867"/>
      <c r="AA58" s="867"/>
      <c r="AB58" s="867"/>
      <c r="AC58" s="867"/>
      <c r="AD58" s="867"/>
      <c r="AE58" s="867"/>
      <c r="AF58" s="867"/>
      <c r="AG58" s="867"/>
      <c r="AH58" s="867"/>
      <c r="AI58" s="867"/>
      <c r="AJ58" s="867"/>
      <c r="AK58" s="867"/>
      <c r="AL58" s="867"/>
      <c r="AM58" s="867"/>
    </row>
    <row r="59" spans="1:40" ht="21" customHeight="1" x14ac:dyDescent="0.15">
      <c r="C59" s="861"/>
      <c r="D59" s="861"/>
      <c r="E59" s="861"/>
      <c r="F59" s="861"/>
      <c r="G59" s="861"/>
      <c r="H59" s="861"/>
      <c r="I59" s="861"/>
      <c r="J59" s="861"/>
      <c r="K59" s="861"/>
      <c r="L59" s="861"/>
      <c r="M59" s="861"/>
      <c r="N59" s="861"/>
      <c r="O59" s="861"/>
      <c r="P59" s="861"/>
      <c r="Q59" s="861"/>
      <c r="R59" s="861"/>
      <c r="S59" s="861"/>
      <c r="T59" s="862"/>
      <c r="U59" s="778"/>
      <c r="V59" s="778"/>
      <c r="W59" s="778"/>
      <c r="X59" s="778"/>
      <c r="Y59" s="863"/>
      <c r="Z59" s="861"/>
      <c r="AA59" s="861"/>
      <c r="AB59" s="861"/>
      <c r="AC59" s="861"/>
      <c r="AD59" s="861"/>
      <c r="AE59" s="861"/>
      <c r="AF59" s="861"/>
      <c r="AG59" s="861"/>
      <c r="AH59" s="861"/>
      <c r="AI59" s="861"/>
      <c r="AJ59" s="861"/>
      <c r="AK59" s="861"/>
      <c r="AL59" s="861"/>
      <c r="AM59" s="861"/>
    </row>
    <row r="60" spans="1:40" ht="5.25" customHeight="1" x14ac:dyDescent="0.15">
      <c r="B60" s="24"/>
      <c r="C60" s="75"/>
      <c r="D60" s="75"/>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40"/>
    </row>
    <row r="61" spans="1:40" ht="17.25" customHeight="1" x14ac:dyDescent="0.15">
      <c r="C61" s="859" t="s">
        <v>237</v>
      </c>
      <c r="D61" s="859"/>
      <c r="E61" s="860" t="s">
        <v>140</v>
      </c>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40"/>
    </row>
    <row r="62" spans="1:40" ht="21" customHeight="1" x14ac:dyDescent="0.15">
      <c r="B62" s="24"/>
      <c r="C62" s="859" t="s">
        <v>238</v>
      </c>
      <c r="D62" s="859"/>
      <c r="E62" s="860" t="s">
        <v>141</v>
      </c>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40"/>
    </row>
    <row r="63" spans="1:40" ht="21" customHeight="1" x14ac:dyDescent="0.15">
      <c r="B63" s="24"/>
      <c r="C63" s="75"/>
      <c r="D63" s="75"/>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40"/>
    </row>
    <row r="64" spans="1:40" ht="21" customHeight="1" x14ac:dyDescent="0.15">
      <c r="B64" s="24"/>
      <c r="C64" s="75"/>
      <c r="D64" s="75"/>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40"/>
    </row>
    <row r="65" spans="1:40" ht="21" customHeight="1" x14ac:dyDescent="0.15">
      <c r="B65" s="24"/>
      <c r="C65" s="75"/>
      <c r="D65" s="75"/>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40"/>
    </row>
    <row r="66" spans="1:40" ht="20.25" customHeight="1" x14ac:dyDescent="0.15">
      <c r="B66" s="24"/>
      <c r="C66" s="75"/>
      <c r="D66" s="75"/>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40"/>
    </row>
    <row r="67" spans="1:40" ht="20.25" customHeight="1" x14ac:dyDescent="0.15">
      <c r="B67" s="24"/>
      <c r="C67" s="75"/>
      <c r="D67" s="75"/>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40"/>
    </row>
    <row r="68" spans="1:40" ht="20.25" customHeight="1" x14ac:dyDescent="0.15">
      <c r="B68" s="24"/>
      <c r="C68" s="75"/>
      <c r="D68" s="75"/>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40"/>
    </row>
    <row r="69" spans="1:40" ht="20.25" customHeight="1" x14ac:dyDescent="0.15">
      <c r="B69" s="24"/>
      <c r="C69" s="75"/>
      <c r="D69" s="75"/>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40"/>
    </row>
    <row r="70" spans="1:40" ht="20.25" customHeight="1" x14ac:dyDescent="0.15">
      <c r="B70" s="24"/>
      <c r="C70" s="75"/>
      <c r="D70" s="75"/>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40"/>
    </row>
    <row r="71" spans="1:40" ht="20.25" customHeight="1" x14ac:dyDescent="0.15">
      <c r="B71" s="24"/>
      <c r="C71" s="75"/>
      <c r="D71" s="75"/>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40"/>
    </row>
    <row r="72" spans="1:40" ht="20.25" customHeight="1" x14ac:dyDescent="0.15">
      <c r="B72" s="24"/>
      <c r="C72" s="75"/>
      <c r="D72" s="75"/>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40"/>
    </row>
    <row r="73" spans="1:40" ht="20.25" customHeight="1" x14ac:dyDescent="0.15">
      <c r="C73" s="75"/>
      <c r="D73" s="75"/>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40"/>
    </row>
    <row r="74" spans="1:40" ht="20.25" customHeight="1" x14ac:dyDescent="0.15">
      <c r="C74" s="75"/>
      <c r="D74" s="75"/>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40"/>
    </row>
    <row r="75" spans="1:40" ht="20.25" customHeight="1" x14ac:dyDescent="0.15">
      <c r="C75" s="75"/>
      <c r="D75" s="75"/>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row>
    <row r="76" spans="1:40" ht="20.25" customHeight="1" x14ac:dyDescent="0.15"/>
    <row r="77" spans="1:40" ht="20.25" customHeight="1" x14ac:dyDescent="0.15"/>
    <row r="78" spans="1:40" ht="20.25" customHeight="1" x14ac:dyDescent="0.15">
      <c r="A78" s="197"/>
    </row>
    <row r="79" spans="1:40" ht="20.25" customHeight="1" x14ac:dyDescent="0.15"/>
    <row r="80" spans="1:40" ht="20.25" customHeight="1" x14ac:dyDescent="0.15"/>
    <row r="81" spans="1:40" ht="21" customHeight="1" x14ac:dyDescent="0.15">
      <c r="A81" s="202" t="str">
        <f>IF('発注者入力シート(◆◇)'!$H$16="","",IF(事前入力シート!$I$4="特定共同企業体",IF(COUNTIF(A84:A120,"未入力")&gt;=1,"未入力あり",""),"使用しない"))</f>
        <v/>
      </c>
      <c r="C81" s="76" t="str">
        <f>IF(事前入力シート!T86&lt;&gt;"","※提出不要","")</f>
        <v/>
      </c>
      <c r="AN81" s="39" t="s">
        <v>134</v>
      </c>
    </row>
    <row r="82" spans="1:40" ht="21" customHeight="1" x14ac:dyDescent="0.15">
      <c r="C82" s="798" t="s">
        <v>16</v>
      </c>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798"/>
      <c r="AB82" s="798"/>
      <c r="AC82" s="798"/>
      <c r="AD82" s="798"/>
      <c r="AE82" s="798"/>
      <c r="AF82" s="798"/>
      <c r="AG82" s="798"/>
      <c r="AH82" s="798"/>
      <c r="AI82" s="798"/>
      <c r="AJ82" s="798"/>
      <c r="AK82" s="798"/>
      <c r="AL82" s="798"/>
      <c r="AM82" s="798"/>
    </row>
    <row r="83" spans="1:40" ht="21" customHeight="1" x14ac:dyDescent="0.15">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row>
    <row r="84" spans="1:40" s="27" customFormat="1" ht="21" customHeight="1" thickBot="1" x14ac:dyDescent="0.2">
      <c r="A84" s="67" t="str">
        <f>IF(事前入力シート!$I$4="特定共同企業体",IF(AE84&lt;&gt;"","○","未入力"),"不要")</f>
        <v>不要</v>
      </c>
      <c r="AC84" s="174"/>
      <c r="AD84" s="175" t="s">
        <v>303</v>
      </c>
      <c r="AE84" s="654" t="s">
        <v>304</v>
      </c>
      <c r="AF84" s="654"/>
      <c r="AG84" s="654"/>
      <c r="AH84" s="654"/>
      <c r="AI84" s="654"/>
      <c r="AJ84" s="654"/>
      <c r="AK84" s="654"/>
      <c r="AL84" s="654"/>
      <c r="AM84" s="654"/>
    </row>
    <row r="85" spans="1:40" ht="21" customHeight="1" x14ac:dyDescent="0.15">
      <c r="A85" s="67" t="str">
        <f>IF(事前入力シート!$I$4="特定共同企業体",IF(U85&lt;&gt;"","○","未入力"),"不要")</f>
        <v>不要</v>
      </c>
      <c r="C85" s="861" t="s">
        <v>135</v>
      </c>
      <c r="D85" s="799"/>
      <c r="E85" s="799"/>
      <c r="F85" s="799"/>
      <c r="G85" s="799"/>
      <c r="H85" s="799"/>
      <c r="I85" s="799"/>
      <c r="J85" s="799"/>
      <c r="K85" s="799"/>
      <c r="L85" s="799"/>
      <c r="M85" s="799"/>
      <c r="N85" s="799"/>
      <c r="O85" s="799"/>
      <c r="P85" s="799"/>
      <c r="Q85" s="799"/>
      <c r="R85" s="799"/>
      <c r="S85" s="799"/>
      <c r="T85" s="800"/>
      <c r="U85" s="801"/>
      <c r="V85" s="802"/>
      <c r="W85" s="802"/>
      <c r="X85" s="802"/>
      <c r="Y85" s="802"/>
      <c r="Z85" s="802"/>
      <c r="AA85" s="802"/>
      <c r="AB85" s="802"/>
      <c r="AC85" s="802"/>
      <c r="AD85" s="802"/>
      <c r="AE85" s="802"/>
      <c r="AF85" s="802"/>
      <c r="AG85" s="802"/>
      <c r="AH85" s="802"/>
      <c r="AI85" s="802"/>
      <c r="AJ85" s="802"/>
      <c r="AK85" s="802"/>
      <c r="AL85" s="802"/>
      <c r="AM85" s="803"/>
    </row>
    <row r="86" spans="1:40" ht="21" customHeight="1" thickBot="1" x14ac:dyDescent="0.2">
      <c r="C86" s="799"/>
      <c r="D86" s="799"/>
      <c r="E86" s="799"/>
      <c r="F86" s="799"/>
      <c r="G86" s="799"/>
      <c r="H86" s="799"/>
      <c r="I86" s="799"/>
      <c r="J86" s="799"/>
      <c r="K86" s="799"/>
      <c r="L86" s="799"/>
      <c r="M86" s="799"/>
      <c r="N86" s="799"/>
      <c r="O86" s="799"/>
      <c r="P86" s="799"/>
      <c r="Q86" s="799"/>
      <c r="R86" s="799"/>
      <c r="S86" s="799"/>
      <c r="T86" s="800"/>
      <c r="U86" s="804"/>
      <c r="V86" s="805"/>
      <c r="W86" s="805"/>
      <c r="X86" s="805"/>
      <c r="Y86" s="805"/>
      <c r="Z86" s="805"/>
      <c r="AA86" s="805"/>
      <c r="AB86" s="805"/>
      <c r="AC86" s="805"/>
      <c r="AD86" s="805"/>
      <c r="AE86" s="805"/>
      <c r="AF86" s="805"/>
      <c r="AG86" s="805"/>
      <c r="AH86" s="805"/>
      <c r="AI86" s="805"/>
      <c r="AJ86" s="805"/>
      <c r="AK86" s="805"/>
      <c r="AL86" s="805"/>
      <c r="AM86" s="806"/>
    </row>
    <row r="88" spans="1:40" ht="21" customHeight="1" x14ac:dyDescent="0.15">
      <c r="A88" s="198" t="str">
        <f>IF(事前入力シート!$I$4="特定共同企業体",IF(U85="取得無し","不要",IF(OR(U88="○",U90="○"),"○",IF(AND(U88&lt;&gt;"",U90&lt;&gt;""),"○","未入力"))),"不要")</f>
        <v>不要</v>
      </c>
      <c r="C88" s="861" t="s">
        <v>421</v>
      </c>
      <c r="D88" s="861"/>
      <c r="E88" s="861"/>
      <c r="F88" s="861"/>
      <c r="G88" s="861"/>
      <c r="H88" s="861"/>
      <c r="I88" s="861"/>
      <c r="J88" s="861"/>
      <c r="K88" s="861"/>
      <c r="L88" s="861"/>
      <c r="M88" s="861"/>
      <c r="N88" s="861"/>
      <c r="O88" s="861"/>
      <c r="P88" s="861"/>
      <c r="Q88" s="861"/>
      <c r="R88" s="861"/>
      <c r="S88" s="861"/>
      <c r="T88" s="862"/>
      <c r="U88" s="778"/>
      <c r="V88" s="778"/>
      <c r="W88" s="778"/>
      <c r="X88" s="778"/>
      <c r="Y88" s="863" t="s">
        <v>138</v>
      </c>
      <c r="Z88" s="861"/>
      <c r="AA88" s="861"/>
      <c r="AB88" s="861"/>
      <c r="AC88" s="861"/>
      <c r="AD88" s="861"/>
      <c r="AE88" s="861"/>
      <c r="AF88" s="861"/>
      <c r="AG88" s="861"/>
      <c r="AH88" s="861"/>
      <c r="AI88" s="861"/>
      <c r="AJ88" s="861"/>
      <c r="AK88" s="861"/>
      <c r="AL88" s="861"/>
      <c r="AM88" s="861"/>
    </row>
    <row r="89" spans="1:40" ht="21" customHeight="1" x14ac:dyDescent="0.15">
      <c r="C89" s="861"/>
      <c r="D89" s="861"/>
      <c r="E89" s="861"/>
      <c r="F89" s="861"/>
      <c r="G89" s="861"/>
      <c r="H89" s="861"/>
      <c r="I89" s="861"/>
      <c r="J89" s="861"/>
      <c r="K89" s="861"/>
      <c r="L89" s="861"/>
      <c r="M89" s="861"/>
      <c r="N89" s="861"/>
      <c r="O89" s="861"/>
      <c r="P89" s="861"/>
      <c r="Q89" s="861"/>
      <c r="R89" s="861"/>
      <c r="S89" s="861"/>
      <c r="T89" s="862"/>
      <c r="U89" s="721"/>
      <c r="V89" s="721"/>
      <c r="W89" s="721"/>
      <c r="X89" s="721"/>
      <c r="Y89" s="864"/>
      <c r="Z89" s="865"/>
      <c r="AA89" s="865"/>
      <c r="AB89" s="865"/>
      <c r="AC89" s="865"/>
      <c r="AD89" s="865"/>
      <c r="AE89" s="865"/>
      <c r="AF89" s="865"/>
      <c r="AG89" s="865"/>
      <c r="AH89" s="865"/>
      <c r="AI89" s="865"/>
      <c r="AJ89" s="865"/>
      <c r="AK89" s="865"/>
      <c r="AL89" s="865"/>
      <c r="AM89" s="865"/>
    </row>
    <row r="90" spans="1:40" ht="21" customHeight="1" x14ac:dyDescent="0.15">
      <c r="A90" s="198" t="str">
        <f>IF(事前入力シート!$I$4="特定共同企業体",IF(U85="取得無し","不要",IF(OR(U88="○",U90="○"),"○",IF(AND(U88&lt;&gt;"",U90&lt;&gt;""),"○","未入力"))),"不要")</f>
        <v>不要</v>
      </c>
      <c r="C90" s="861"/>
      <c r="D90" s="861"/>
      <c r="E90" s="861"/>
      <c r="F90" s="861"/>
      <c r="G90" s="861"/>
      <c r="H90" s="861"/>
      <c r="I90" s="861"/>
      <c r="J90" s="861"/>
      <c r="K90" s="861"/>
      <c r="L90" s="861"/>
      <c r="M90" s="861"/>
      <c r="N90" s="861"/>
      <c r="O90" s="861"/>
      <c r="P90" s="861"/>
      <c r="Q90" s="861"/>
      <c r="R90" s="861"/>
      <c r="S90" s="861"/>
      <c r="T90" s="862"/>
      <c r="U90" s="688"/>
      <c r="V90" s="688"/>
      <c r="W90" s="688"/>
      <c r="X90" s="688"/>
      <c r="Y90" s="866" t="s">
        <v>139</v>
      </c>
      <c r="Z90" s="867"/>
      <c r="AA90" s="867"/>
      <c r="AB90" s="867"/>
      <c r="AC90" s="867"/>
      <c r="AD90" s="867"/>
      <c r="AE90" s="867"/>
      <c r="AF90" s="867"/>
      <c r="AG90" s="867"/>
      <c r="AH90" s="867"/>
      <c r="AI90" s="867"/>
      <c r="AJ90" s="867"/>
      <c r="AK90" s="867"/>
      <c r="AL90" s="867"/>
      <c r="AM90" s="867"/>
    </row>
    <row r="91" spans="1:40" ht="21" customHeight="1" x14ac:dyDescent="0.15">
      <c r="C91" s="861"/>
      <c r="D91" s="861"/>
      <c r="E91" s="861"/>
      <c r="F91" s="861"/>
      <c r="G91" s="861"/>
      <c r="H91" s="861"/>
      <c r="I91" s="861"/>
      <c r="J91" s="861"/>
      <c r="K91" s="861"/>
      <c r="L91" s="861"/>
      <c r="M91" s="861"/>
      <c r="N91" s="861"/>
      <c r="O91" s="861"/>
      <c r="P91" s="861"/>
      <c r="Q91" s="861"/>
      <c r="R91" s="861"/>
      <c r="S91" s="861"/>
      <c r="T91" s="862"/>
      <c r="U91" s="778"/>
      <c r="V91" s="778"/>
      <c r="W91" s="778"/>
      <c r="X91" s="778"/>
      <c r="Y91" s="863"/>
      <c r="Z91" s="861"/>
      <c r="AA91" s="861"/>
      <c r="AB91" s="861"/>
      <c r="AC91" s="861"/>
      <c r="AD91" s="861"/>
      <c r="AE91" s="861"/>
      <c r="AF91" s="861"/>
      <c r="AG91" s="861"/>
      <c r="AH91" s="861"/>
      <c r="AI91" s="861"/>
      <c r="AJ91" s="861"/>
      <c r="AK91" s="861"/>
      <c r="AL91" s="861"/>
      <c r="AM91" s="861"/>
    </row>
    <row r="92" spans="1:40" ht="21" customHeight="1" x14ac:dyDescent="0.15">
      <c r="A92" s="198" t="str">
        <f>IF(事前入力シート!$I$4="特定共同企業体",IF(U85="取得無し","不要",IF(OR(U92="○",U94="○"),"○",IF(AND(U92&lt;&gt;"",U94&lt;&gt;""),"○","未入力"))),"不要")</f>
        <v>不要</v>
      </c>
      <c r="C92" s="861" t="s">
        <v>136</v>
      </c>
      <c r="D92" s="861"/>
      <c r="E92" s="861"/>
      <c r="F92" s="861"/>
      <c r="G92" s="861"/>
      <c r="H92" s="861"/>
      <c r="I92" s="861"/>
      <c r="J92" s="861"/>
      <c r="K92" s="861"/>
      <c r="L92" s="861"/>
      <c r="M92" s="861"/>
      <c r="N92" s="861"/>
      <c r="O92" s="861"/>
      <c r="P92" s="861"/>
      <c r="Q92" s="861"/>
      <c r="R92" s="861"/>
      <c r="S92" s="861"/>
      <c r="T92" s="862"/>
      <c r="U92" s="778"/>
      <c r="V92" s="778"/>
      <c r="W92" s="778"/>
      <c r="X92" s="778"/>
      <c r="Y92" s="863" t="s">
        <v>138</v>
      </c>
      <c r="Z92" s="861"/>
      <c r="AA92" s="861"/>
      <c r="AB92" s="861"/>
      <c r="AC92" s="861"/>
      <c r="AD92" s="861"/>
      <c r="AE92" s="861"/>
      <c r="AF92" s="861"/>
      <c r="AG92" s="861"/>
      <c r="AH92" s="861"/>
      <c r="AI92" s="861"/>
      <c r="AJ92" s="861"/>
      <c r="AK92" s="861"/>
      <c r="AL92" s="861"/>
      <c r="AM92" s="861"/>
    </row>
    <row r="93" spans="1:40" ht="21" customHeight="1" x14ac:dyDescent="0.15">
      <c r="C93" s="861"/>
      <c r="D93" s="861"/>
      <c r="E93" s="861"/>
      <c r="F93" s="861"/>
      <c r="G93" s="861"/>
      <c r="H93" s="861"/>
      <c r="I93" s="861"/>
      <c r="J93" s="861"/>
      <c r="K93" s="861"/>
      <c r="L93" s="861"/>
      <c r="M93" s="861"/>
      <c r="N93" s="861"/>
      <c r="O93" s="861"/>
      <c r="P93" s="861"/>
      <c r="Q93" s="861"/>
      <c r="R93" s="861"/>
      <c r="S93" s="861"/>
      <c r="T93" s="862"/>
      <c r="U93" s="721"/>
      <c r="V93" s="721"/>
      <c r="W93" s="721"/>
      <c r="X93" s="721"/>
      <c r="Y93" s="864"/>
      <c r="Z93" s="865"/>
      <c r="AA93" s="865"/>
      <c r="AB93" s="865"/>
      <c r="AC93" s="865"/>
      <c r="AD93" s="865"/>
      <c r="AE93" s="865"/>
      <c r="AF93" s="865"/>
      <c r="AG93" s="865"/>
      <c r="AH93" s="865"/>
      <c r="AI93" s="865"/>
      <c r="AJ93" s="865"/>
      <c r="AK93" s="865"/>
      <c r="AL93" s="865"/>
      <c r="AM93" s="865"/>
    </row>
    <row r="94" spans="1:40" ht="21" customHeight="1" x14ac:dyDescent="0.15">
      <c r="A94" s="198" t="str">
        <f>IF(事前入力シート!$I$4="特定共同企業体",IF(U85="取得無し","不要",IF(OR(U92="○",U94="○"),"○",IF(AND(U92&lt;&gt;"",U94&lt;&gt;""),"○","未入力"))),"不要")</f>
        <v>不要</v>
      </c>
      <c r="C94" s="861"/>
      <c r="D94" s="861"/>
      <c r="E94" s="861"/>
      <c r="F94" s="861"/>
      <c r="G94" s="861"/>
      <c r="H94" s="861"/>
      <c r="I94" s="861"/>
      <c r="J94" s="861"/>
      <c r="K94" s="861"/>
      <c r="L94" s="861"/>
      <c r="M94" s="861"/>
      <c r="N94" s="861"/>
      <c r="O94" s="861"/>
      <c r="P94" s="861"/>
      <c r="Q94" s="861"/>
      <c r="R94" s="861"/>
      <c r="S94" s="861"/>
      <c r="T94" s="862"/>
      <c r="U94" s="688"/>
      <c r="V94" s="688"/>
      <c r="W94" s="688"/>
      <c r="X94" s="688"/>
      <c r="Y94" s="866" t="s">
        <v>139</v>
      </c>
      <c r="Z94" s="867"/>
      <c r="AA94" s="867"/>
      <c r="AB94" s="867"/>
      <c r="AC94" s="867"/>
      <c r="AD94" s="867"/>
      <c r="AE94" s="867"/>
      <c r="AF94" s="867"/>
      <c r="AG94" s="867"/>
      <c r="AH94" s="867"/>
      <c r="AI94" s="867"/>
      <c r="AJ94" s="867"/>
      <c r="AK94" s="867"/>
      <c r="AL94" s="867"/>
      <c r="AM94" s="867"/>
    </row>
    <row r="95" spans="1:40" ht="21" customHeight="1" x14ac:dyDescent="0.15">
      <c r="C95" s="861"/>
      <c r="D95" s="861"/>
      <c r="E95" s="861"/>
      <c r="F95" s="861"/>
      <c r="G95" s="861"/>
      <c r="H95" s="861"/>
      <c r="I95" s="861"/>
      <c r="J95" s="861"/>
      <c r="K95" s="861"/>
      <c r="L95" s="861"/>
      <c r="M95" s="861"/>
      <c r="N95" s="861"/>
      <c r="O95" s="861"/>
      <c r="P95" s="861"/>
      <c r="Q95" s="861"/>
      <c r="R95" s="861"/>
      <c r="S95" s="861"/>
      <c r="T95" s="862"/>
      <c r="U95" s="778"/>
      <c r="V95" s="778"/>
      <c r="W95" s="778"/>
      <c r="X95" s="778"/>
      <c r="Y95" s="863"/>
      <c r="Z95" s="861"/>
      <c r="AA95" s="861"/>
      <c r="AB95" s="861"/>
      <c r="AC95" s="861"/>
      <c r="AD95" s="861"/>
      <c r="AE95" s="861"/>
      <c r="AF95" s="861"/>
      <c r="AG95" s="861"/>
      <c r="AH95" s="861"/>
      <c r="AI95" s="861"/>
      <c r="AJ95" s="861"/>
      <c r="AK95" s="861"/>
      <c r="AL95" s="861"/>
      <c r="AM95" s="861"/>
    </row>
    <row r="96" spans="1:40" ht="21" customHeight="1" x14ac:dyDescent="0.15">
      <c r="A96" s="198" t="str">
        <f>IF(事前入力シート!$I$4="特定共同企業体",IF(U85="取得無し","不要",IF(OR(U96="○",U98="○"),"○",IF(AND(U96&lt;&gt;"",U98&lt;&gt;""),"○","未入力"))),"不要")</f>
        <v>不要</v>
      </c>
      <c r="C96" s="861" t="s">
        <v>137</v>
      </c>
      <c r="D96" s="861"/>
      <c r="E96" s="861"/>
      <c r="F96" s="861"/>
      <c r="G96" s="861"/>
      <c r="H96" s="861"/>
      <c r="I96" s="861"/>
      <c r="J96" s="861"/>
      <c r="K96" s="861"/>
      <c r="L96" s="861"/>
      <c r="M96" s="861"/>
      <c r="N96" s="861"/>
      <c r="O96" s="861"/>
      <c r="P96" s="861"/>
      <c r="Q96" s="861"/>
      <c r="R96" s="861"/>
      <c r="S96" s="861"/>
      <c r="T96" s="862"/>
      <c r="U96" s="778"/>
      <c r="V96" s="778"/>
      <c r="W96" s="778"/>
      <c r="X96" s="778"/>
      <c r="Y96" s="863" t="s">
        <v>138</v>
      </c>
      <c r="Z96" s="861"/>
      <c r="AA96" s="861"/>
      <c r="AB96" s="861"/>
      <c r="AC96" s="861"/>
      <c r="AD96" s="861"/>
      <c r="AE96" s="861"/>
      <c r="AF96" s="861"/>
      <c r="AG96" s="861"/>
      <c r="AH96" s="861"/>
      <c r="AI96" s="861"/>
      <c r="AJ96" s="861"/>
      <c r="AK96" s="861"/>
      <c r="AL96" s="861"/>
      <c r="AM96" s="861"/>
    </row>
    <row r="97" spans="1:40" ht="21" customHeight="1" x14ac:dyDescent="0.15">
      <c r="C97" s="861"/>
      <c r="D97" s="861"/>
      <c r="E97" s="861"/>
      <c r="F97" s="861"/>
      <c r="G97" s="861"/>
      <c r="H97" s="861"/>
      <c r="I97" s="861"/>
      <c r="J97" s="861"/>
      <c r="K97" s="861"/>
      <c r="L97" s="861"/>
      <c r="M97" s="861"/>
      <c r="N97" s="861"/>
      <c r="O97" s="861"/>
      <c r="P97" s="861"/>
      <c r="Q97" s="861"/>
      <c r="R97" s="861"/>
      <c r="S97" s="861"/>
      <c r="T97" s="862"/>
      <c r="U97" s="721"/>
      <c r="V97" s="721"/>
      <c r="W97" s="721"/>
      <c r="X97" s="721"/>
      <c r="Y97" s="864"/>
      <c r="Z97" s="865"/>
      <c r="AA97" s="865"/>
      <c r="AB97" s="865"/>
      <c r="AC97" s="865"/>
      <c r="AD97" s="865"/>
      <c r="AE97" s="865"/>
      <c r="AF97" s="865"/>
      <c r="AG97" s="865"/>
      <c r="AH97" s="865"/>
      <c r="AI97" s="865"/>
      <c r="AJ97" s="865"/>
      <c r="AK97" s="865"/>
      <c r="AL97" s="865"/>
      <c r="AM97" s="865"/>
    </row>
    <row r="98" spans="1:40" ht="21" customHeight="1" x14ac:dyDescent="0.15">
      <c r="A98" s="198" t="str">
        <f>IF(事前入力シート!$I$4="特定共同企業体",IF(U85="取得無し","不要",IF(OR(U96="○",U98="○"),"○",IF(AND(U96&lt;&gt;"",U98&lt;&gt;""),"○","未入力"))),"不要")</f>
        <v>不要</v>
      </c>
      <c r="C98" s="861"/>
      <c r="D98" s="861"/>
      <c r="E98" s="861"/>
      <c r="F98" s="861"/>
      <c r="G98" s="861"/>
      <c r="H98" s="861"/>
      <c r="I98" s="861"/>
      <c r="J98" s="861"/>
      <c r="K98" s="861"/>
      <c r="L98" s="861"/>
      <c r="M98" s="861"/>
      <c r="N98" s="861"/>
      <c r="O98" s="861"/>
      <c r="P98" s="861"/>
      <c r="Q98" s="861"/>
      <c r="R98" s="861"/>
      <c r="S98" s="861"/>
      <c r="T98" s="862"/>
      <c r="U98" s="688"/>
      <c r="V98" s="688"/>
      <c r="W98" s="688"/>
      <c r="X98" s="688"/>
      <c r="Y98" s="866" t="s">
        <v>139</v>
      </c>
      <c r="Z98" s="867"/>
      <c r="AA98" s="867"/>
      <c r="AB98" s="867"/>
      <c r="AC98" s="867"/>
      <c r="AD98" s="867"/>
      <c r="AE98" s="867"/>
      <c r="AF98" s="867"/>
      <c r="AG98" s="867"/>
      <c r="AH98" s="867"/>
      <c r="AI98" s="867"/>
      <c r="AJ98" s="867"/>
      <c r="AK98" s="867"/>
      <c r="AL98" s="867"/>
      <c r="AM98" s="867"/>
    </row>
    <row r="99" spans="1:40" ht="21" customHeight="1" x14ac:dyDescent="0.15">
      <c r="C99" s="861"/>
      <c r="D99" s="861"/>
      <c r="E99" s="861"/>
      <c r="F99" s="861"/>
      <c r="G99" s="861"/>
      <c r="H99" s="861"/>
      <c r="I99" s="861"/>
      <c r="J99" s="861"/>
      <c r="K99" s="861"/>
      <c r="L99" s="861"/>
      <c r="M99" s="861"/>
      <c r="N99" s="861"/>
      <c r="O99" s="861"/>
      <c r="P99" s="861"/>
      <c r="Q99" s="861"/>
      <c r="R99" s="861"/>
      <c r="S99" s="861"/>
      <c r="T99" s="862"/>
      <c r="U99" s="778"/>
      <c r="V99" s="778"/>
      <c r="W99" s="778"/>
      <c r="X99" s="778"/>
      <c r="Y99" s="863"/>
      <c r="Z99" s="861"/>
      <c r="AA99" s="861"/>
      <c r="AB99" s="861"/>
      <c r="AC99" s="861"/>
      <c r="AD99" s="861"/>
      <c r="AE99" s="861"/>
      <c r="AF99" s="861"/>
      <c r="AG99" s="861"/>
      <c r="AH99" s="861"/>
      <c r="AI99" s="861"/>
      <c r="AJ99" s="861"/>
      <c r="AK99" s="861"/>
      <c r="AL99" s="861"/>
      <c r="AM99" s="861"/>
    </row>
    <row r="100" spans="1:40" ht="5.25" customHeight="1" x14ac:dyDescent="0.15">
      <c r="B100" s="24"/>
      <c r="C100" s="75"/>
      <c r="D100" s="75"/>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40"/>
    </row>
    <row r="101" spans="1:40" ht="17.25" customHeight="1" x14ac:dyDescent="0.15">
      <c r="C101" s="859" t="s">
        <v>237</v>
      </c>
      <c r="D101" s="859"/>
      <c r="E101" s="860" t="s">
        <v>140</v>
      </c>
      <c r="F101" s="860"/>
      <c r="G101" s="860"/>
      <c r="H101" s="860"/>
      <c r="I101" s="860"/>
      <c r="J101" s="860"/>
      <c r="K101" s="860"/>
      <c r="L101" s="860"/>
      <c r="M101" s="860"/>
      <c r="N101" s="860"/>
      <c r="O101" s="860"/>
      <c r="P101" s="860"/>
      <c r="Q101" s="860"/>
      <c r="R101" s="860"/>
      <c r="S101" s="860"/>
      <c r="T101" s="860"/>
      <c r="U101" s="860"/>
      <c r="V101" s="860"/>
      <c r="W101" s="860"/>
      <c r="X101" s="860"/>
      <c r="Y101" s="860"/>
      <c r="Z101" s="860"/>
      <c r="AA101" s="860"/>
      <c r="AB101" s="860"/>
      <c r="AC101" s="860"/>
      <c r="AD101" s="860"/>
      <c r="AE101" s="860"/>
      <c r="AF101" s="860"/>
      <c r="AG101" s="860"/>
      <c r="AH101" s="860"/>
      <c r="AI101" s="860"/>
      <c r="AJ101" s="860"/>
      <c r="AK101" s="860"/>
      <c r="AL101" s="860"/>
      <c r="AM101" s="860"/>
      <c r="AN101" s="40"/>
    </row>
    <row r="102" spans="1:40" ht="21" customHeight="1" x14ac:dyDescent="0.15">
      <c r="B102" s="24"/>
      <c r="C102" s="859" t="s">
        <v>238</v>
      </c>
      <c r="D102" s="859"/>
      <c r="E102" s="860" t="s">
        <v>141</v>
      </c>
      <c r="F102" s="860"/>
      <c r="G102" s="860"/>
      <c r="H102" s="860"/>
      <c r="I102" s="860"/>
      <c r="J102" s="860"/>
      <c r="K102" s="860"/>
      <c r="L102" s="860"/>
      <c r="M102" s="860"/>
      <c r="N102" s="860"/>
      <c r="O102" s="860"/>
      <c r="P102" s="860"/>
      <c r="Q102" s="860"/>
      <c r="R102" s="860"/>
      <c r="S102" s="860"/>
      <c r="T102" s="860"/>
      <c r="U102" s="860"/>
      <c r="V102" s="860"/>
      <c r="W102" s="860"/>
      <c r="X102" s="860"/>
      <c r="Y102" s="860"/>
      <c r="Z102" s="860"/>
      <c r="AA102" s="860"/>
      <c r="AB102" s="860"/>
      <c r="AC102" s="860"/>
      <c r="AD102" s="860"/>
      <c r="AE102" s="860"/>
      <c r="AF102" s="860"/>
      <c r="AG102" s="860"/>
      <c r="AH102" s="860"/>
      <c r="AI102" s="860"/>
      <c r="AJ102" s="860"/>
      <c r="AK102" s="860"/>
      <c r="AL102" s="860"/>
      <c r="AM102" s="860"/>
      <c r="AN102" s="40"/>
    </row>
    <row r="103" spans="1:40" ht="21" customHeight="1" x14ac:dyDescent="0.15">
      <c r="B103" s="24"/>
      <c r="C103" s="75"/>
      <c r="D103" s="75"/>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40"/>
    </row>
    <row r="104" spans="1:40" ht="21" customHeight="1" x14ac:dyDescent="0.15">
      <c r="B104" s="24"/>
      <c r="C104" s="75"/>
      <c r="D104" s="75"/>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40"/>
    </row>
    <row r="105" spans="1:40" ht="21" customHeight="1" x14ac:dyDescent="0.15">
      <c r="B105" s="24"/>
      <c r="C105" s="75"/>
      <c r="D105" s="75"/>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40"/>
    </row>
    <row r="106" spans="1:40" ht="20.25" customHeight="1" x14ac:dyDescent="0.15">
      <c r="B106" s="24"/>
      <c r="C106" s="75"/>
      <c r="D106" s="75"/>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40"/>
    </row>
    <row r="107" spans="1:40" ht="20.25" customHeight="1" x14ac:dyDescent="0.15">
      <c r="B107" s="24"/>
      <c r="C107" s="75"/>
      <c r="D107" s="75"/>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40"/>
    </row>
    <row r="108" spans="1:40" ht="20.25" customHeight="1" x14ac:dyDescent="0.15">
      <c r="B108" s="24"/>
      <c r="C108" s="75"/>
      <c r="D108" s="75"/>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40"/>
    </row>
    <row r="109" spans="1:40" ht="20.25" customHeight="1" x14ac:dyDescent="0.15">
      <c r="B109" s="24"/>
      <c r="C109" s="75"/>
      <c r="D109" s="75"/>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40"/>
    </row>
    <row r="110" spans="1:40" ht="20.25" customHeight="1" x14ac:dyDescent="0.15">
      <c r="B110" s="24"/>
      <c r="C110" s="75"/>
      <c r="D110" s="75"/>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40"/>
    </row>
    <row r="111" spans="1:40" ht="20.25" customHeight="1" x14ac:dyDescent="0.15">
      <c r="B111" s="24"/>
      <c r="C111" s="75"/>
      <c r="D111" s="75"/>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40"/>
    </row>
    <row r="112" spans="1:40" ht="20.25" customHeight="1" x14ac:dyDescent="0.15">
      <c r="B112" s="24"/>
      <c r="C112" s="75"/>
      <c r="D112" s="75"/>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40"/>
    </row>
    <row r="113" spans="1:40" ht="20.25" customHeight="1" x14ac:dyDescent="0.15">
      <c r="C113" s="75"/>
      <c r="D113" s="75"/>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40"/>
    </row>
    <row r="114" spans="1:40" ht="20.25" customHeight="1" x14ac:dyDescent="0.15">
      <c r="C114" s="75"/>
      <c r="D114" s="75"/>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40"/>
    </row>
    <row r="115" spans="1:40" ht="20.25" customHeight="1" x14ac:dyDescent="0.15">
      <c r="C115" s="75"/>
      <c r="D115" s="75"/>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row>
    <row r="116" spans="1:40" ht="20.25" customHeight="1" x14ac:dyDescent="0.15"/>
    <row r="117" spans="1:40" ht="20.25" customHeight="1" x14ac:dyDescent="0.15"/>
    <row r="118" spans="1:40" ht="20.25" customHeight="1" x14ac:dyDescent="0.15"/>
    <row r="119" spans="1:40" ht="20.25" customHeight="1" x14ac:dyDescent="0.15">
      <c r="A119" s="197"/>
    </row>
    <row r="120" spans="1:40" ht="20.25" customHeight="1" x14ac:dyDescent="0.15"/>
    <row r="122" spans="1:40" ht="21" customHeight="1" x14ac:dyDescent="0.15">
      <c r="A122" s="198"/>
    </row>
  </sheetData>
  <sheetProtection sheet="1" objects="1" scenarios="1" selectLockedCells="1"/>
  <customSheetViews>
    <customSheetView guid="{1C967CD3-22AF-4928-9CB8-5279C2ED784C}" scale="70" showPageBreaks="1" showGridLines="0" printArea="1" view="pageBreakPreview">
      <selection activeCell="U5" sqref="U5:AM6"/>
      <pageMargins left="0.7" right="0.7" top="0.75" bottom="0.75" header="0.3" footer="0.3"/>
      <pageSetup paperSize="9" orientation="portrait" r:id="rId1"/>
    </customSheetView>
  </customSheetViews>
  <mergeCells count="69">
    <mergeCell ref="C96:T99"/>
    <mergeCell ref="U96:X97"/>
    <mergeCell ref="Y96:AM97"/>
    <mergeCell ref="U98:X99"/>
    <mergeCell ref="Y98:AM99"/>
    <mergeCell ref="C92:T95"/>
    <mergeCell ref="U92:X93"/>
    <mergeCell ref="Y92:AM93"/>
    <mergeCell ref="U94:X95"/>
    <mergeCell ref="Y94:AM95"/>
    <mergeCell ref="AE84:AM84"/>
    <mergeCell ref="C85:T86"/>
    <mergeCell ref="U85:AM86"/>
    <mergeCell ref="C88:T91"/>
    <mergeCell ref="U88:X89"/>
    <mergeCell ref="Y88:AM89"/>
    <mergeCell ref="U90:X91"/>
    <mergeCell ref="Y90:AM91"/>
    <mergeCell ref="C61:D61"/>
    <mergeCell ref="E61:AM61"/>
    <mergeCell ref="C62:D62"/>
    <mergeCell ref="E62:AM62"/>
    <mergeCell ref="C82:AM82"/>
    <mergeCell ref="C56:T59"/>
    <mergeCell ref="U56:X57"/>
    <mergeCell ref="Y56:AM57"/>
    <mergeCell ref="U58:X59"/>
    <mergeCell ref="Y58:AM59"/>
    <mergeCell ref="C52:T55"/>
    <mergeCell ref="U52:X53"/>
    <mergeCell ref="Y52:AM53"/>
    <mergeCell ref="U54:X55"/>
    <mergeCell ref="Y54:AM55"/>
    <mergeCell ref="C42:AM42"/>
    <mergeCell ref="AE44:AM44"/>
    <mergeCell ref="C45:T46"/>
    <mergeCell ref="U45:AM46"/>
    <mergeCell ref="C48:T51"/>
    <mergeCell ref="U48:X49"/>
    <mergeCell ref="Y48:AM49"/>
    <mergeCell ref="U50:X51"/>
    <mergeCell ref="Y50:AM51"/>
    <mergeCell ref="Y18:AM19"/>
    <mergeCell ref="C21:D21"/>
    <mergeCell ref="E21:AM21"/>
    <mergeCell ref="Y10:AM11"/>
    <mergeCell ref="Y8:AM9"/>
    <mergeCell ref="U10:X11"/>
    <mergeCell ref="U8:X9"/>
    <mergeCell ref="U12:X13"/>
    <mergeCell ref="Y12:AM13"/>
    <mergeCell ref="U14:X15"/>
    <mergeCell ref="Y14:AM15"/>
    <mergeCell ref="C101:D101"/>
    <mergeCell ref="E101:AM101"/>
    <mergeCell ref="C102:D102"/>
    <mergeCell ref="E102:AM102"/>
    <mergeCell ref="C2:AM2"/>
    <mergeCell ref="C5:T6"/>
    <mergeCell ref="U5:AM6"/>
    <mergeCell ref="E22:AM22"/>
    <mergeCell ref="C22:D22"/>
    <mergeCell ref="C8:T11"/>
    <mergeCell ref="C12:T15"/>
    <mergeCell ref="C16:T19"/>
    <mergeCell ref="U16:X17"/>
    <mergeCell ref="AE4:AM4"/>
    <mergeCell ref="Y16:AM17"/>
    <mergeCell ref="U18:X19"/>
  </mergeCells>
  <phoneticPr fontId="2"/>
  <conditionalFormatting sqref="C1:AM1048576">
    <cfRule type="expression" dxfId="70" priority="8" stopIfTrue="1">
      <formula>$A1="不要"</formula>
    </cfRule>
    <cfRule type="expression" dxfId="69" priority="15" stopIfTrue="1">
      <formula>$A1="○"</formula>
    </cfRule>
  </conditionalFormatting>
  <conditionalFormatting sqref="A1:A1048576">
    <cfRule type="expression" dxfId="68" priority="9" stopIfTrue="1">
      <formula>$A1="未入力"</formula>
    </cfRule>
  </conditionalFormatting>
  <dataValidations count="2">
    <dataValidation type="list" allowBlank="1" showInputMessage="1" showErrorMessage="1" sqref="U8:X19 U48:X59 U88:X99">
      <formula1>"○"</formula1>
    </dataValidation>
    <dataValidation type="list" allowBlank="1" showInputMessage="1" showErrorMessage="1" sqref="U5:AM6 U45:AM46 U85:AM86">
      <formula1>"取得有り,取得無し"</formula1>
    </dataValidation>
  </dataValidations>
  <pageMargins left="0.70866141732283472" right="0.70866141732283472" top="0.74803149606299213" bottom="0.74803149606299213" header="0.31496062992125984" footer="0.31496062992125984"/>
  <pageSetup paperSize="9" scale="97" orientation="portrait" blackAndWhite="1" r:id="rId2"/>
  <rowBreaks count="1" manualBreakCount="1">
    <brk id="40" min="1" max="39"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79998168889431442"/>
  </sheetPr>
  <dimension ref="A1:BL200"/>
  <sheetViews>
    <sheetView showGridLines="0" tabSelected="1" view="pageBreakPreview" zoomScale="70" zoomScaleNormal="100" zoomScaleSheetLayoutView="70" workbookViewId="0">
      <selection activeCell="F23" sqref="F23:AM29"/>
    </sheetView>
  </sheetViews>
  <sheetFormatPr defaultColWidth="2.25" defaultRowHeight="21" customHeight="1" x14ac:dyDescent="0.15"/>
  <cols>
    <col min="1" max="1" width="8.5" style="67" bestFit="1" customWidth="1"/>
    <col min="2" max="2" width="2.25" style="43"/>
    <col min="3" max="3" width="3" style="43" bestFit="1" customWidth="1"/>
    <col min="4" max="63" width="2.25" style="43"/>
    <col min="65" max="16384" width="2.25" style="43"/>
  </cols>
  <sheetData>
    <row r="1" spans="1:56" ht="21" customHeight="1" x14ac:dyDescent="0.15">
      <c r="A1" s="202" t="str">
        <f>IF('発注者入力シート(◆◇)'!$H$16="","",IF(COUNTIF(A4:A41,"未入力")&gt;=1,"未入力あり",""))</f>
        <v/>
      </c>
      <c r="AN1" s="151" t="s">
        <v>142</v>
      </c>
      <c r="AO1" s="27"/>
      <c r="AP1" s="43" t="s">
        <v>344</v>
      </c>
      <c r="AZ1" s="27"/>
    </row>
    <row r="2" spans="1:56" ht="21" customHeight="1" x14ac:dyDescent="0.15">
      <c r="C2" s="679" t="s">
        <v>143</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27"/>
      <c r="AZ2" s="27"/>
    </row>
    <row r="3" spans="1:56" ht="21" customHeight="1" thickBot="1" x14ac:dyDescent="0.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row>
    <row r="4" spans="1:56" ht="21" customHeight="1" x14ac:dyDescent="0.15">
      <c r="A4" s="198" t="str">
        <f>IF(Q4&lt;&gt;"","○","未入力")</f>
        <v>未入力</v>
      </c>
      <c r="C4" s="933" t="s">
        <v>305</v>
      </c>
      <c r="D4" s="934"/>
      <c r="E4" s="934"/>
      <c r="F4" s="934"/>
      <c r="G4" s="934"/>
      <c r="H4" s="934"/>
      <c r="I4" s="934"/>
      <c r="J4" s="934"/>
      <c r="K4" s="934"/>
      <c r="L4" s="934"/>
      <c r="M4" s="934"/>
      <c r="N4" s="934"/>
      <c r="O4" s="934"/>
      <c r="P4" s="934"/>
      <c r="Q4" s="801"/>
      <c r="R4" s="802"/>
      <c r="S4" s="802"/>
      <c r="T4" s="802"/>
      <c r="U4" s="802"/>
      <c r="V4" s="802"/>
      <c r="W4" s="802"/>
      <c r="X4" s="802"/>
      <c r="Y4" s="802"/>
      <c r="Z4" s="802"/>
      <c r="AA4" s="802"/>
      <c r="AB4" s="802"/>
      <c r="AC4" s="802"/>
      <c r="AD4" s="802"/>
      <c r="AE4" s="802"/>
      <c r="AF4" s="802"/>
      <c r="AG4" s="802"/>
      <c r="AH4" s="802"/>
      <c r="AI4" s="802"/>
      <c r="AJ4" s="802"/>
      <c r="AK4" s="802"/>
      <c r="AL4" s="802"/>
      <c r="AM4" s="803"/>
    </row>
    <row r="5" spans="1:56" ht="21" customHeight="1" x14ac:dyDescent="0.15">
      <c r="C5" s="935"/>
      <c r="D5" s="936"/>
      <c r="E5" s="936"/>
      <c r="F5" s="936"/>
      <c r="G5" s="936"/>
      <c r="H5" s="936"/>
      <c r="I5" s="936"/>
      <c r="J5" s="936"/>
      <c r="K5" s="936"/>
      <c r="L5" s="936"/>
      <c r="M5" s="936"/>
      <c r="N5" s="936"/>
      <c r="O5" s="936"/>
      <c r="P5" s="936"/>
      <c r="Q5" s="950"/>
      <c r="R5" s="672"/>
      <c r="S5" s="672"/>
      <c r="T5" s="672"/>
      <c r="U5" s="672"/>
      <c r="V5" s="672"/>
      <c r="W5" s="672"/>
      <c r="X5" s="672"/>
      <c r="Y5" s="672"/>
      <c r="Z5" s="672"/>
      <c r="AA5" s="672"/>
      <c r="AB5" s="672"/>
      <c r="AC5" s="672"/>
      <c r="AD5" s="672"/>
      <c r="AE5" s="672"/>
      <c r="AF5" s="672"/>
      <c r="AG5" s="672"/>
      <c r="AH5" s="672"/>
      <c r="AI5" s="672"/>
      <c r="AJ5" s="672"/>
      <c r="AK5" s="672"/>
      <c r="AL5" s="672"/>
      <c r="AM5" s="951"/>
    </row>
    <row r="6" spans="1:56" ht="21" customHeight="1" x14ac:dyDescent="0.15">
      <c r="A6" s="67" t="str">
        <f>IF(AND(X6&lt;&gt;"",AB6&lt;&gt;"",AF6&lt;&gt;""),"○","未入力")</f>
        <v>未入力</v>
      </c>
      <c r="C6" s="952" t="s">
        <v>144</v>
      </c>
      <c r="D6" s="953"/>
      <c r="E6" s="953"/>
      <c r="F6" s="953"/>
      <c r="G6" s="953"/>
      <c r="H6" s="953"/>
      <c r="I6" s="953"/>
      <c r="J6" s="953"/>
      <c r="K6" s="953"/>
      <c r="L6" s="953"/>
      <c r="M6" s="953"/>
      <c r="N6" s="953"/>
      <c r="O6" s="953"/>
      <c r="P6" s="953"/>
      <c r="Q6" s="954"/>
      <c r="R6" s="955"/>
      <c r="S6" s="955"/>
      <c r="T6" s="955"/>
      <c r="U6" s="956" t="s">
        <v>61</v>
      </c>
      <c r="V6" s="956"/>
      <c r="W6" s="956"/>
      <c r="X6" s="971"/>
      <c r="Y6" s="971"/>
      <c r="Z6" s="930" t="s">
        <v>60</v>
      </c>
      <c r="AA6" s="930"/>
      <c r="AB6" s="971"/>
      <c r="AC6" s="971"/>
      <c r="AD6" s="930" t="s">
        <v>120</v>
      </c>
      <c r="AE6" s="930"/>
      <c r="AF6" s="971"/>
      <c r="AG6" s="971"/>
      <c r="AH6" s="930" t="s">
        <v>121</v>
      </c>
      <c r="AI6" s="930"/>
      <c r="AJ6" s="931"/>
      <c r="AK6" s="931"/>
      <c r="AL6" s="931"/>
      <c r="AM6" s="932"/>
    </row>
    <row r="7" spans="1:56" ht="21" customHeight="1" x14ac:dyDescent="0.15">
      <c r="A7" s="67" t="str">
        <f>IF(Q7&lt;&gt;"","○","未入力")</f>
        <v>未入力</v>
      </c>
      <c r="C7" s="933" t="s">
        <v>306</v>
      </c>
      <c r="D7" s="934"/>
      <c r="E7" s="934"/>
      <c r="F7" s="934"/>
      <c r="G7" s="934"/>
      <c r="H7" s="934"/>
      <c r="I7" s="934"/>
      <c r="J7" s="934"/>
      <c r="K7" s="934"/>
      <c r="L7" s="934"/>
      <c r="M7" s="934"/>
      <c r="N7" s="934"/>
      <c r="O7" s="934"/>
      <c r="P7" s="934"/>
      <c r="Q7" s="972"/>
      <c r="R7" s="834"/>
      <c r="S7" s="834"/>
      <c r="T7" s="834"/>
      <c r="U7" s="834"/>
      <c r="V7" s="834"/>
      <c r="W7" s="834"/>
      <c r="X7" s="834"/>
      <c r="Y7" s="834"/>
      <c r="Z7" s="834"/>
      <c r="AA7" s="834"/>
      <c r="AB7" s="834"/>
      <c r="AC7" s="834"/>
      <c r="AD7" s="834"/>
      <c r="AE7" s="834"/>
      <c r="AF7" s="834"/>
      <c r="AG7" s="834"/>
      <c r="AH7" s="834"/>
      <c r="AI7" s="834"/>
      <c r="AJ7" s="834"/>
      <c r="AK7" s="834"/>
      <c r="AL7" s="834"/>
      <c r="AM7" s="973"/>
    </row>
    <row r="8" spans="1:56" ht="21" customHeight="1" x14ac:dyDescent="0.15">
      <c r="C8" s="935"/>
      <c r="D8" s="936"/>
      <c r="E8" s="936"/>
      <c r="F8" s="936"/>
      <c r="G8" s="936"/>
      <c r="H8" s="936"/>
      <c r="I8" s="936"/>
      <c r="J8" s="936"/>
      <c r="K8" s="936"/>
      <c r="L8" s="936"/>
      <c r="M8" s="936"/>
      <c r="N8" s="936"/>
      <c r="O8" s="936"/>
      <c r="P8" s="936"/>
      <c r="Q8" s="974"/>
      <c r="R8" s="975"/>
      <c r="S8" s="975"/>
      <c r="T8" s="837"/>
      <c r="U8" s="837"/>
      <c r="V8" s="837"/>
      <c r="W8" s="837"/>
      <c r="X8" s="837"/>
      <c r="Y8" s="837"/>
      <c r="Z8" s="837"/>
      <c r="AA8" s="837"/>
      <c r="AB8" s="837"/>
      <c r="AC8" s="837"/>
      <c r="AD8" s="837"/>
      <c r="AE8" s="837"/>
      <c r="AF8" s="837"/>
      <c r="AG8" s="837"/>
      <c r="AH8" s="837"/>
      <c r="AI8" s="837"/>
      <c r="AJ8" s="837"/>
      <c r="AK8" s="837"/>
      <c r="AL8" s="837"/>
      <c r="AM8" s="976"/>
    </row>
    <row r="9" spans="1:56" ht="21" customHeight="1" x14ac:dyDescent="0.15">
      <c r="A9" s="67" t="str">
        <f>IF(OR(Q10="○",Q11="○"),"○",IF(AND(Q9&lt;&gt;"",X9&lt;&gt;""),"○","未入力"))</f>
        <v>未入力</v>
      </c>
      <c r="C9" s="943" t="s">
        <v>310</v>
      </c>
      <c r="D9" s="695"/>
      <c r="E9" s="696"/>
      <c r="F9" s="553" t="s">
        <v>307</v>
      </c>
      <c r="G9" s="920"/>
      <c r="H9" s="920"/>
      <c r="I9" s="920"/>
      <c r="J9" s="920"/>
      <c r="K9" s="920"/>
      <c r="L9" s="920"/>
      <c r="M9" s="920"/>
      <c r="N9" s="920"/>
      <c r="O9" s="920"/>
      <c r="P9" s="920"/>
      <c r="Q9" s="950"/>
      <c r="R9" s="672"/>
      <c r="S9" s="977"/>
      <c r="T9" s="945" t="s">
        <v>308</v>
      </c>
      <c r="U9" s="946"/>
      <c r="V9" s="946"/>
      <c r="W9" s="947"/>
      <c r="X9" s="978"/>
      <c r="Y9" s="672"/>
      <c r="Z9" s="672"/>
      <c r="AA9" s="672"/>
      <c r="AB9" s="672"/>
      <c r="AC9" s="672"/>
      <c r="AD9" s="672"/>
      <c r="AE9" s="672"/>
      <c r="AF9" s="672"/>
      <c r="AG9" s="672"/>
      <c r="AH9" s="672"/>
      <c r="AI9" s="672"/>
      <c r="AJ9" s="672"/>
      <c r="AK9" s="672"/>
      <c r="AL9" s="672"/>
      <c r="AM9" s="951"/>
    </row>
    <row r="10" spans="1:56" ht="21" customHeight="1" x14ac:dyDescent="0.15">
      <c r="A10" s="67" t="str">
        <f>IF(OR(Q9="○",Q11="○"),"○",IF(Q10&lt;&gt;"","○","未入力"))</f>
        <v>未入力</v>
      </c>
      <c r="C10" s="697"/>
      <c r="D10" s="698"/>
      <c r="E10" s="699"/>
      <c r="F10" s="553" t="s">
        <v>322</v>
      </c>
      <c r="G10" s="920"/>
      <c r="H10" s="920"/>
      <c r="I10" s="920"/>
      <c r="J10" s="920"/>
      <c r="K10" s="920"/>
      <c r="L10" s="920"/>
      <c r="M10" s="920"/>
      <c r="N10" s="920"/>
      <c r="O10" s="920"/>
      <c r="P10" s="920"/>
      <c r="Q10" s="950"/>
      <c r="R10" s="672"/>
      <c r="S10" s="672"/>
      <c r="T10" s="923"/>
      <c r="U10" s="923"/>
      <c r="V10" s="923"/>
      <c r="W10" s="923"/>
      <c r="X10" s="923"/>
      <c r="Y10" s="923"/>
      <c r="Z10" s="923"/>
      <c r="AA10" s="923"/>
      <c r="AB10" s="923"/>
      <c r="AC10" s="923"/>
      <c r="AD10" s="923"/>
      <c r="AE10" s="923"/>
      <c r="AF10" s="923"/>
      <c r="AG10" s="923"/>
      <c r="AH10" s="923"/>
      <c r="AI10" s="923"/>
      <c r="AJ10" s="923"/>
      <c r="AK10" s="923"/>
      <c r="AL10" s="923"/>
      <c r="AM10" s="924"/>
    </row>
    <row r="11" spans="1:56" ht="21" customHeight="1" thickBot="1" x14ac:dyDescent="0.2">
      <c r="A11" s="67" t="str">
        <f>IF(OR(Q9="○",Q10="○"),"○",IF(AND(Q11&lt;&gt;"",X11&lt;&gt;""),"○","未入力"))</f>
        <v>未入力</v>
      </c>
      <c r="C11" s="700"/>
      <c r="D11" s="701"/>
      <c r="E11" s="702"/>
      <c r="F11" s="553" t="s">
        <v>323</v>
      </c>
      <c r="G11" s="920"/>
      <c r="H11" s="920"/>
      <c r="I11" s="920"/>
      <c r="J11" s="920"/>
      <c r="K11" s="920"/>
      <c r="L11" s="920"/>
      <c r="M11" s="920"/>
      <c r="N11" s="920"/>
      <c r="O11" s="920"/>
      <c r="P11" s="920"/>
      <c r="Q11" s="804"/>
      <c r="R11" s="805"/>
      <c r="S11" s="979"/>
      <c r="T11" s="926" t="s">
        <v>309</v>
      </c>
      <c r="U11" s="927"/>
      <c r="V11" s="927"/>
      <c r="W11" s="928"/>
      <c r="X11" s="980"/>
      <c r="Y11" s="805"/>
      <c r="Z11" s="805"/>
      <c r="AA11" s="805"/>
      <c r="AB11" s="805"/>
      <c r="AC11" s="805"/>
      <c r="AD11" s="805"/>
      <c r="AE11" s="805"/>
      <c r="AF11" s="805"/>
      <c r="AG11" s="805"/>
      <c r="AH11" s="805"/>
      <c r="AI11" s="805"/>
      <c r="AJ11" s="805"/>
      <c r="AK11" s="805"/>
      <c r="AL11" s="805"/>
      <c r="AM11" s="806"/>
      <c r="BD11" s="176"/>
    </row>
    <row r="12" spans="1:56" ht="6" customHeight="1" thickBot="1" x14ac:dyDescent="0.2">
      <c r="C12" s="178" t="str">
        <f>IF(U13="実績有り",IF(OR(Q15="",Q16="",Q17="",Q18="",S19="",V19="",Y19="",AE19="",,AH19="",AK19="",Q22="",F23="※工事概要は、同種工事の要件を満たすことが分かるように記入してください。(入力時にこの文章は削除してください。)",F23=""),"注意！未入力の箇所があります。再度確認してください。",""),"")</f>
        <v/>
      </c>
      <c r="D12" s="55"/>
      <c r="E12" s="55"/>
      <c r="F12" s="55"/>
      <c r="G12" s="55"/>
      <c r="H12" s="55"/>
      <c r="I12" s="55"/>
      <c r="J12" s="55"/>
      <c r="K12" s="55"/>
      <c r="L12" s="55"/>
      <c r="M12" s="55"/>
      <c r="N12" s="55"/>
      <c r="O12" s="55"/>
      <c r="P12" s="55"/>
      <c r="R12" s="55"/>
      <c r="S12" s="55"/>
      <c r="T12" s="55"/>
      <c r="U12" s="55"/>
      <c r="V12" s="55"/>
      <c r="W12" s="55"/>
      <c r="X12" s="55"/>
      <c r="Y12" s="55"/>
      <c r="Z12" s="55"/>
      <c r="AA12" s="55"/>
      <c r="AB12" s="55"/>
      <c r="AC12" s="55"/>
      <c r="AD12" s="55"/>
      <c r="AE12" s="55"/>
      <c r="AF12" s="55"/>
      <c r="AG12" s="55"/>
      <c r="AH12" s="55"/>
      <c r="AI12" s="55"/>
      <c r="AJ12" s="55"/>
      <c r="AK12" s="55"/>
      <c r="AL12" s="55"/>
      <c r="AM12" s="55"/>
      <c r="AN12" s="50"/>
      <c r="BD12" s="177"/>
    </row>
    <row r="13" spans="1:56" ht="21" customHeight="1" x14ac:dyDescent="0.15">
      <c r="A13" s="67" t="str">
        <f>IF(U13&lt;&gt;"","○","未入力")</f>
        <v>未入力</v>
      </c>
      <c r="C13" s="562" t="s">
        <v>157</v>
      </c>
      <c r="D13" s="562"/>
      <c r="E13" s="562"/>
      <c r="F13" s="562"/>
      <c r="G13" s="562"/>
      <c r="H13" s="562"/>
      <c r="I13" s="562"/>
      <c r="J13" s="562"/>
      <c r="K13" s="562"/>
      <c r="L13" s="562"/>
      <c r="M13" s="562"/>
      <c r="N13" s="562"/>
      <c r="O13" s="562"/>
      <c r="P13" s="562"/>
      <c r="Q13" s="562"/>
      <c r="R13" s="562"/>
      <c r="S13" s="562"/>
      <c r="T13" s="553"/>
      <c r="U13" s="801"/>
      <c r="V13" s="802"/>
      <c r="W13" s="802"/>
      <c r="X13" s="802"/>
      <c r="Y13" s="802"/>
      <c r="Z13" s="802"/>
      <c r="AA13" s="802"/>
      <c r="AB13" s="802"/>
      <c r="AC13" s="802"/>
      <c r="AD13" s="802"/>
      <c r="AE13" s="802"/>
      <c r="AF13" s="802"/>
      <c r="AG13" s="802"/>
      <c r="AH13" s="802"/>
      <c r="AI13" s="802"/>
      <c r="AJ13" s="802"/>
      <c r="AK13" s="802"/>
      <c r="AL13" s="802"/>
      <c r="AM13" s="803"/>
      <c r="BD13" s="177"/>
    </row>
    <row r="14" spans="1:56" ht="21" customHeight="1" thickBot="1" x14ac:dyDescent="0.2">
      <c r="C14" s="562"/>
      <c r="D14" s="562"/>
      <c r="E14" s="562"/>
      <c r="F14" s="562"/>
      <c r="G14" s="562"/>
      <c r="H14" s="562"/>
      <c r="I14" s="562"/>
      <c r="J14" s="562"/>
      <c r="K14" s="562"/>
      <c r="L14" s="562"/>
      <c r="M14" s="562"/>
      <c r="N14" s="562"/>
      <c r="O14" s="562"/>
      <c r="P14" s="562"/>
      <c r="Q14" s="562"/>
      <c r="R14" s="562"/>
      <c r="S14" s="562"/>
      <c r="T14" s="553"/>
      <c r="U14" s="804"/>
      <c r="V14" s="805"/>
      <c r="W14" s="805"/>
      <c r="X14" s="805"/>
      <c r="Y14" s="805"/>
      <c r="Z14" s="805"/>
      <c r="AA14" s="805"/>
      <c r="AB14" s="805"/>
      <c r="AC14" s="805"/>
      <c r="AD14" s="805"/>
      <c r="AE14" s="805"/>
      <c r="AF14" s="805"/>
      <c r="AG14" s="805"/>
      <c r="AH14" s="805"/>
      <c r="AI14" s="805"/>
      <c r="AJ14" s="805"/>
      <c r="AK14" s="805"/>
      <c r="AL14" s="805"/>
      <c r="AM14" s="806"/>
      <c r="BD14" s="177"/>
    </row>
    <row r="15" spans="1:56" ht="21" customHeight="1" x14ac:dyDescent="0.15">
      <c r="A15" s="67" t="str">
        <f>IF(U13="経験無し","不要",IF(Q15&lt;&gt;"","○","未入力"))</f>
        <v>未入力</v>
      </c>
      <c r="C15" s="914" t="s">
        <v>146</v>
      </c>
      <c r="D15" s="915"/>
      <c r="E15" s="916"/>
      <c r="F15" s="917" t="s">
        <v>74</v>
      </c>
      <c r="G15" s="917"/>
      <c r="H15" s="917"/>
      <c r="I15" s="917"/>
      <c r="J15" s="917"/>
      <c r="K15" s="917"/>
      <c r="L15" s="917"/>
      <c r="M15" s="917"/>
      <c r="N15" s="917"/>
      <c r="O15" s="917"/>
      <c r="P15" s="917"/>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row>
    <row r="16" spans="1:56" ht="21" customHeight="1" x14ac:dyDescent="0.15">
      <c r="A16" s="67" t="str">
        <f>IF(U13="経験無し","不要",IF(Q16&lt;&gt;"","○","未入力"))</f>
        <v>未入力</v>
      </c>
      <c r="C16" s="914"/>
      <c r="D16" s="915"/>
      <c r="E16" s="916"/>
      <c r="F16" s="908" t="s">
        <v>106</v>
      </c>
      <c r="G16" s="908"/>
      <c r="H16" s="908"/>
      <c r="I16" s="908"/>
      <c r="J16" s="908"/>
      <c r="K16" s="908"/>
      <c r="L16" s="908"/>
      <c r="M16" s="908"/>
      <c r="N16" s="908"/>
      <c r="O16" s="908"/>
      <c r="P16" s="90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row>
    <row r="17" spans="1:56" ht="21" customHeight="1" x14ac:dyDescent="0.15">
      <c r="A17" s="67" t="str">
        <f>IF(U13="経験無し","不要",IF(Q17&lt;&gt;"","○","未入力"))</f>
        <v>未入力</v>
      </c>
      <c r="C17" s="914"/>
      <c r="D17" s="915"/>
      <c r="E17" s="916"/>
      <c r="F17" s="908" t="s">
        <v>107</v>
      </c>
      <c r="G17" s="908"/>
      <c r="H17" s="908"/>
      <c r="I17" s="908"/>
      <c r="J17" s="908"/>
      <c r="K17" s="908"/>
      <c r="L17" s="908"/>
      <c r="M17" s="908"/>
      <c r="N17" s="908"/>
      <c r="O17" s="908"/>
      <c r="P17" s="90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row>
    <row r="18" spans="1:56" ht="21" customHeight="1" x14ac:dyDescent="0.15">
      <c r="A18" s="67" t="str">
        <f>IF(U13="経験無し","不要",IF(Q18&lt;&gt;"","○","未入力"))</f>
        <v>未入力</v>
      </c>
      <c r="C18" s="914"/>
      <c r="D18" s="915"/>
      <c r="E18" s="916"/>
      <c r="F18" s="908" t="s">
        <v>108</v>
      </c>
      <c r="G18" s="908"/>
      <c r="H18" s="908"/>
      <c r="I18" s="908"/>
      <c r="J18" s="908"/>
      <c r="K18" s="908"/>
      <c r="L18" s="908"/>
      <c r="M18" s="908"/>
      <c r="N18" s="908"/>
      <c r="O18" s="908"/>
      <c r="P18" s="908"/>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row>
    <row r="19" spans="1:56" ht="21" customHeight="1" x14ac:dyDescent="0.15">
      <c r="A19" s="67" t="str">
        <f>IF(U13="経験無し","不要",IF(AND(AE19&lt;&gt;"",AH19&lt;&gt;"",AK19&lt;&gt;"",S19&lt;&gt;"",V19&lt;&gt;"",Y19&lt;&gt;""),"○","未入力"))</f>
        <v>未入力</v>
      </c>
      <c r="C19" s="914"/>
      <c r="D19" s="915"/>
      <c r="E19" s="916"/>
      <c r="F19" s="908" t="s">
        <v>109</v>
      </c>
      <c r="G19" s="908"/>
      <c r="H19" s="908"/>
      <c r="I19" s="908"/>
      <c r="J19" s="908"/>
      <c r="K19" s="908"/>
      <c r="L19" s="908"/>
      <c r="M19" s="908"/>
      <c r="N19" s="908"/>
      <c r="O19" s="908"/>
      <c r="P19" s="912"/>
      <c r="Q19" s="791" t="s">
        <v>61</v>
      </c>
      <c r="R19" s="707"/>
      <c r="S19" s="971"/>
      <c r="T19" s="971"/>
      <c r="U19" s="179" t="s">
        <v>60</v>
      </c>
      <c r="V19" s="971"/>
      <c r="W19" s="971"/>
      <c r="X19" s="179" t="s">
        <v>120</v>
      </c>
      <c r="Y19" s="971"/>
      <c r="Z19" s="971"/>
      <c r="AA19" s="179" t="s">
        <v>121</v>
      </c>
      <c r="AB19" s="179" t="s">
        <v>122</v>
      </c>
      <c r="AC19" s="707" t="s">
        <v>61</v>
      </c>
      <c r="AD19" s="707"/>
      <c r="AE19" s="971"/>
      <c r="AF19" s="971"/>
      <c r="AG19" s="179" t="s">
        <v>60</v>
      </c>
      <c r="AH19" s="971"/>
      <c r="AI19" s="971"/>
      <c r="AJ19" s="179" t="s">
        <v>120</v>
      </c>
      <c r="AK19" s="971"/>
      <c r="AL19" s="971"/>
      <c r="AM19" s="180" t="s">
        <v>121</v>
      </c>
    </row>
    <row r="20" spans="1:56" ht="21" customHeight="1" x14ac:dyDescent="0.15">
      <c r="A20" s="67" t="str">
        <f>IF(U13="経験無し","不要",IF(AND(AE20&lt;&gt;"",AH20&lt;&gt;"",AK20&lt;&gt;"",S20&lt;&gt;"",V20&lt;&gt;"",Y20&lt;&gt;""),"○","未入力"))</f>
        <v>未入力</v>
      </c>
      <c r="C20" s="914"/>
      <c r="D20" s="915"/>
      <c r="E20" s="916"/>
      <c r="F20" s="908" t="s">
        <v>155</v>
      </c>
      <c r="G20" s="908"/>
      <c r="H20" s="908"/>
      <c r="I20" s="908"/>
      <c r="J20" s="908"/>
      <c r="K20" s="908"/>
      <c r="L20" s="908"/>
      <c r="M20" s="908"/>
      <c r="N20" s="908"/>
      <c r="O20" s="908"/>
      <c r="P20" s="912"/>
      <c r="Q20" s="791" t="s">
        <v>61</v>
      </c>
      <c r="R20" s="707"/>
      <c r="S20" s="971"/>
      <c r="T20" s="971"/>
      <c r="U20" s="179" t="s">
        <v>60</v>
      </c>
      <c r="V20" s="971"/>
      <c r="W20" s="971"/>
      <c r="X20" s="179" t="s">
        <v>120</v>
      </c>
      <c r="Y20" s="971"/>
      <c r="Z20" s="971"/>
      <c r="AA20" s="179" t="s">
        <v>121</v>
      </c>
      <c r="AB20" s="179" t="s">
        <v>122</v>
      </c>
      <c r="AC20" s="707" t="s">
        <v>61</v>
      </c>
      <c r="AD20" s="707"/>
      <c r="AE20" s="971"/>
      <c r="AF20" s="971"/>
      <c r="AG20" s="179" t="s">
        <v>60</v>
      </c>
      <c r="AH20" s="971"/>
      <c r="AI20" s="971"/>
      <c r="AJ20" s="179" t="s">
        <v>120</v>
      </c>
      <c r="AK20" s="971"/>
      <c r="AL20" s="971"/>
      <c r="AM20" s="180" t="s">
        <v>121</v>
      </c>
      <c r="AN20" s="181"/>
    </row>
    <row r="21" spans="1:56" ht="21" customHeight="1" x14ac:dyDescent="0.15">
      <c r="A21" s="67" t="str">
        <f>IF(U13="経験無し","不要",IF(Q21&lt;&gt;"","○","未入力"))</f>
        <v>未入力</v>
      </c>
      <c r="C21" s="914"/>
      <c r="D21" s="915"/>
      <c r="E21" s="916"/>
      <c r="F21" s="908" t="s">
        <v>110</v>
      </c>
      <c r="G21" s="908"/>
      <c r="H21" s="908"/>
      <c r="I21" s="908"/>
      <c r="J21" s="908"/>
      <c r="K21" s="908"/>
      <c r="L21" s="908"/>
      <c r="M21" s="908"/>
      <c r="N21" s="908"/>
      <c r="O21" s="908"/>
      <c r="P21" s="90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row>
    <row r="22" spans="1:56" ht="21" customHeight="1" x14ac:dyDescent="0.15">
      <c r="A22" s="67" t="str">
        <f>IF(U13="経験無し","不要",IF(Q22&lt;&gt;"","○","未入力"))</f>
        <v>未入力</v>
      </c>
      <c r="C22" s="914"/>
      <c r="D22" s="915"/>
      <c r="E22" s="916"/>
      <c r="F22" s="908" t="s">
        <v>145</v>
      </c>
      <c r="G22" s="908"/>
      <c r="H22" s="908"/>
      <c r="I22" s="908"/>
      <c r="J22" s="908"/>
      <c r="K22" s="908"/>
      <c r="L22" s="908"/>
      <c r="M22" s="908"/>
      <c r="N22" s="908"/>
      <c r="O22" s="908"/>
      <c r="P22" s="908"/>
      <c r="Q22" s="833"/>
      <c r="R22" s="834"/>
      <c r="S22" s="834"/>
      <c r="T22" s="834"/>
      <c r="U22" s="834"/>
      <c r="V22" s="834"/>
      <c r="W22" s="834"/>
      <c r="X22" s="834"/>
      <c r="Y22" s="834"/>
      <c r="Z22" s="834"/>
      <c r="AA22" s="834"/>
      <c r="AB22" s="834"/>
      <c r="AC22" s="834"/>
      <c r="AD22" s="834"/>
      <c r="AE22" s="834"/>
      <c r="AF22" s="834"/>
      <c r="AG22" s="834"/>
      <c r="AH22" s="834"/>
      <c r="AI22" s="834"/>
      <c r="AJ22" s="834"/>
      <c r="AK22" s="834"/>
      <c r="AL22" s="834"/>
      <c r="AM22" s="835"/>
    </row>
    <row r="23" spans="1:56" ht="21" customHeight="1" x14ac:dyDescent="0.15">
      <c r="A23" s="67" t="str">
        <f>IF(U13="経験無し","不要",IF(OR(F23="※工事概要は、同種工事の要件を満たすことが分かるように記入してください。(入力時にこの文章は削除してください。)",F23=""),"未入力","○"))</f>
        <v>未入力</v>
      </c>
      <c r="C23" s="885" t="s">
        <v>111</v>
      </c>
      <c r="D23" s="885"/>
      <c r="E23" s="885"/>
      <c r="F23" s="749" t="s">
        <v>112</v>
      </c>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1"/>
    </row>
    <row r="24" spans="1:56" ht="21" customHeight="1" x14ac:dyDescent="0.15">
      <c r="C24" s="885"/>
      <c r="D24" s="885"/>
      <c r="E24" s="885"/>
      <c r="F24" s="752"/>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1:56" ht="21" customHeight="1" x14ac:dyDescent="0.15">
      <c r="C25" s="885"/>
      <c r="D25" s="885"/>
      <c r="E25" s="885"/>
      <c r="F25" s="752"/>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4"/>
    </row>
    <row r="26" spans="1:56" ht="21" customHeight="1" x14ac:dyDescent="0.15">
      <c r="C26" s="885"/>
      <c r="D26" s="885"/>
      <c r="E26" s="885"/>
      <c r="F26" s="752"/>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1:56" ht="21" customHeight="1" x14ac:dyDescent="0.15">
      <c r="C27" s="885"/>
      <c r="D27" s="885"/>
      <c r="E27" s="885"/>
      <c r="F27" s="752"/>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1:56" ht="21" customHeight="1" x14ac:dyDescent="0.15">
      <c r="C28" s="885"/>
      <c r="D28" s="885"/>
      <c r="E28" s="885"/>
      <c r="F28" s="752"/>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4"/>
    </row>
    <row r="29" spans="1:56" ht="21" customHeight="1" x14ac:dyDescent="0.15">
      <c r="C29" s="885"/>
      <c r="D29" s="885"/>
      <c r="E29" s="885"/>
      <c r="F29" s="755"/>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7"/>
    </row>
    <row r="30" spans="1:56" ht="6" customHeight="1" thickBot="1" x14ac:dyDescent="0.2">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row>
    <row r="31" spans="1:56" ht="21" customHeight="1" x14ac:dyDescent="0.15">
      <c r="A31" s="67" t="str">
        <f>IF(U31&lt;&gt;"","○","未入力")</f>
        <v>未入力</v>
      </c>
      <c r="C31" s="846" t="s">
        <v>321</v>
      </c>
      <c r="D31" s="562"/>
      <c r="E31" s="562"/>
      <c r="F31" s="562"/>
      <c r="G31" s="562"/>
      <c r="H31" s="562"/>
      <c r="I31" s="562"/>
      <c r="J31" s="562"/>
      <c r="K31" s="562"/>
      <c r="L31" s="562"/>
      <c r="M31" s="562"/>
      <c r="N31" s="562"/>
      <c r="O31" s="562"/>
      <c r="P31" s="562"/>
      <c r="Q31" s="562"/>
      <c r="R31" s="562"/>
      <c r="S31" s="562"/>
      <c r="T31" s="553"/>
      <c r="U31" s="801"/>
      <c r="V31" s="802"/>
      <c r="W31" s="802"/>
      <c r="X31" s="802"/>
      <c r="Y31" s="802"/>
      <c r="Z31" s="802"/>
      <c r="AA31" s="802"/>
      <c r="AB31" s="802"/>
      <c r="AC31" s="802"/>
      <c r="AD31" s="802"/>
      <c r="AE31" s="802"/>
      <c r="AF31" s="802"/>
      <c r="AG31" s="802"/>
      <c r="AH31" s="802"/>
      <c r="AI31" s="802"/>
      <c r="AJ31" s="802"/>
      <c r="AK31" s="802"/>
      <c r="AL31" s="802"/>
      <c r="AM31" s="803"/>
      <c r="BD31" s="177"/>
    </row>
    <row r="32" spans="1:56" ht="21" customHeight="1" thickBot="1" x14ac:dyDescent="0.2">
      <c r="C32" s="562"/>
      <c r="D32" s="562"/>
      <c r="E32" s="562"/>
      <c r="F32" s="562"/>
      <c r="G32" s="562"/>
      <c r="H32" s="562"/>
      <c r="I32" s="562"/>
      <c r="J32" s="562"/>
      <c r="K32" s="562"/>
      <c r="L32" s="562"/>
      <c r="M32" s="562"/>
      <c r="N32" s="562"/>
      <c r="O32" s="562"/>
      <c r="P32" s="562"/>
      <c r="Q32" s="562"/>
      <c r="R32" s="562"/>
      <c r="S32" s="562"/>
      <c r="T32" s="553"/>
      <c r="U32" s="804"/>
      <c r="V32" s="805"/>
      <c r="W32" s="805"/>
      <c r="X32" s="805"/>
      <c r="Y32" s="805"/>
      <c r="Z32" s="805"/>
      <c r="AA32" s="805"/>
      <c r="AB32" s="805"/>
      <c r="AC32" s="805"/>
      <c r="AD32" s="805"/>
      <c r="AE32" s="805"/>
      <c r="AF32" s="805"/>
      <c r="AG32" s="805"/>
      <c r="AH32" s="805"/>
      <c r="AI32" s="805"/>
      <c r="AJ32" s="805"/>
      <c r="AK32" s="805"/>
      <c r="AL32" s="805"/>
      <c r="AM32" s="806"/>
      <c r="BD32" s="177"/>
    </row>
    <row r="33" spans="1:40" ht="6" customHeight="1" x14ac:dyDescent="0.15">
      <c r="C33" s="79"/>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row>
    <row r="34" spans="1:40" ht="21" customHeight="1" x14ac:dyDescent="0.15">
      <c r="C34" s="154"/>
      <c r="D34" s="154"/>
      <c r="E34" s="154"/>
      <c r="F34" s="182"/>
      <c r="G34" s="182"/>
      <c r="H34" s="182"/>
      <c r="I34" s="182"/>
      <c r="J34" s="182"/>
      <c r="K34" s="182"/>
      <c r="L34" s="182"/>
      <c r="M34" s="182"/>
      <c r="N34" s="182"/>
      <c r="O34" s="182"/>
      <c r="P34" s="182"/>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row>
    <row r="35" spans="1:40" ht="20.25" customHeight="1" x14ac:dyDescent="0.15">
      <c r="C35" s="79" t="s">
        <v>156</v>
      </c>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row>
    <row r="36" spans="1:40" ht="21" customHeight="1" x14ac:dyDescent="0.15">
      <c r="A36" s="67" t="str">
        <f>IF('発注者入力シート(◆◇)'!AA$32="選択しない","不要",IF(AND(H36&lt;&gt;"",AC37&lt;&gt;"",AI36&lt;&gt;""),"○","未入力"))</f>
        <v>未入力</v>
      </c>
      <c r="C36" s="885" t="s">
        <v>153</v>
      </c>
      <c r="D36" s="885"/>
      <c r="E36" s="885"/>
      <c r="F36" s="901" t="s">
        <v>74</v>
      </c>
      <c r="G36" s="901"/>
      <c r="H36" s="959"/>
      <c r="I36" s="960"/>
      <c r="J36" s="960"/>
      <c r="K36" s="960"/>
      <c r="L36" s="960"/>
      <c r="M36" s="960"/>
      <c r="N36" s="960"/>
      <c r="O36" s="960"/>
      <c r="P36" s="960"/>
      <c r="Q36" s="960"/>
      <c r="R36" s="960"/>
      <c r="S36" s="960"/>
      <c r="T36" s="960"/>
      <c r="U36" s="960"/>
      <c r="V36" s="960"/>
      <c r="W36" s="960"/>
      <c r="X36" s="960"/>
      <c r="Y36" s="960"/>
      <c r="Z36" s="960"/>
      <c r="AA36" s="881" t="s">
        <v>154</v>
      </c>
      <c r="AB36" s="881"/>
      <c r="AC36" s="881"/>
      <c r="AD36" s="881"/>
      <c r="AE36" s="881"/>
      <c r="AF36" s="881"/>
      <c r="AG36" s="965" t="s">
        <v>430</v>
      </c>
      <c r="AH36" s="966"/>
      <c r="AI36" s="778"/>
      <c r="AJ36" s="963"/>
      <c r="AK36" s="964"/>
      <c r="AL36" s="871" t="s">
        <v>130</v>
      </c>
      <c r="AM36" s="872"/>
    </row>
    <row r="37" spans="1:40" ht="21" customHeight="1" x14ac:dyDescent="0.15">
      <c r="A37" s="67" t="str">
        <f>IF('発注者入力シート(◆◇)'!AA$32="選択しない","不要",IF(AND(H36&lt;&gt;"",AC37&lt;&gt;"",AI36&lt;&gt;""),"○","未入力"))</f>
        <v>未入力</v>
      </c>
      <c r="C37" s="885"/>
      <c r="D37" s="885"/>
      <c r="E37" s="885"/>
      <c r="F37" s="901"/>
      <c r="G37" s="901"/>
      <c r="H37" s="961"/>
      <c r="I37" s="962"/>
      <c r="J37" s="962"/>
      <c r="K37" s="962"/>
      <c r="L37" s="962"/>
      <c r="M37" s="962"/>
      <c r="N37" s="962"/>
      <c r="O37" s="962"/>
      <c r="P37" s="962"/>
      <c r="Q37" s="962"/>
      <c r="R37" s="962"/>
      <c r="S37" s="962"/>
      <c r="T37" s="962"/>
      <c r="U37" s="962"/>
      <c r="V37" s="962"/>
      <c r="W37" s="962"/>
      <c r="X37" s="962"/>
      <c r="Y37" s="962"/>
      <c r="Z37" s="962"/>
      <c r="AA37" s="873" t="s">
        <v>61</v>
      </c>
      <c r="AB37" s="874"/>
      <c r="AC37" s="957"/>
      <c r="AD37" s="958"/>
      <c r="AE37" s="868" t="s">
        <v>298</v>
      </c>
      <c r="AF37" s="869"/>
      <c r="AG37" s="967"/>
      <c r="AH37" s="968"/>
      <c r="AI37" s="963"/>
      <c r="AJ37" s="963"/>
      <c r="AK37" s="964"/>
      <c r="AL37" s="871"/>
      <c r="AM37" s="872"/>
    </row>
    <row r="38" spans="1:40" ht="21" customHeight="1" x14ac:dyDescent="0.15">
      <c r="A38" s="67" t="str">
        <f>IF('発注者入力シート(◆◇)'!AA$32="選択しない","不要",IF(AND(H38&lt;&gt;"",AC39&lt;&gt;"",AI38&lt;&gt;""),"○","未入力"))</f>
        <v>未入力</v>
      </c>
      <c r="C38" s="885"/>
      <c r="D38" s="885"/>
      <c r="E38" s="885"/>
      <c r="F38" s="901"/>
      <c r="G38" s="901"/>
      <c r="H38" s="959"/>
      <c r="I38" s="960"/>
      <c r="J38" s="960"/>
      <c r="K38" s="960"/>
      <c r="L38" s="960"/>
      <c r="M38" s="960"/>
      <c r="N38" s="960"/>
      <c r="O38" s="960"/>
      <c r="P38" s="960"/>
      <c r="Q38" s="960"/>
      <c r="R38" s="960"/>
      <c r="S38" s="960"/>
      <c r="T38" s="960"/>
      <c r="U38" s="960"/>
      <c r="V38" s="960"/>
      <c r="W38" s="960"/>
      <c r="X38" s="960"/>
      <c r="Y38" s="960"/>
      <c r="Z38" s="960"/>
      <c r="AA38" s="881" t="s">
        <v>154</v>
      </c>
      <c r="AB38" s="881"/>
      <c r="AC38" s="881"/>
      <c r="AD38" s="881"/>
      <c r="AE38" s="881"/>
      <c r="AF38" s="881"/>
      <c r="AG38" s="967"/>
      <c r="AH38" s="968"/>
      <c r="AI38" s="778"/>
      <c r="AJ38" s="963"/>
      <c r="AK38" s="964"/>
      <c r="AL38" s="871" t="s">
        <v>130</v>
      </c>
      <c r="AM38" s="872"/>
    </row>
    <row r="39" spans="1:40" ht="21" customHeight="1" x14ac:dyDescent="0.15">
      <c r="A39" s="67" t="str">
        <f>IF('発注者入力シート(◆◇)'!AA$32="選択しない","不要",IF(AND(H38&lt;&gt;"",AC39&lt;&gt;"",AI38&lt;&gt;""),"○","未入力"))</f>
        <v>未入力</v>
      </c>
      <c r="C39" s="885"/>
      <c r="D39" s="885"/>
      <c r="E39" s="885"/>
      <c r="F39" s="901"/>
      <c r="G39" s="901"/>
      <c r="H39" s="961"/>
      <c r="I39" s="962"/>
      <c r="J39" s="962"/>
      <c r="K39" s="962"/>
      <c r="L39" s="962"/>
      <c r="M39" s="962"/>
      <c r="N39" s="962"/>
      <c r="O39" s="962"/>
      <c r="P39" s="962"/>
      <c r="Q39" s="962"/>
      <c r="R39" s="962"/>
      <c r="S39" s="962"/>
      <c r="T39" s="962"/>
      <c r="U39" s="962"/>
      <c r="V39" s="962"/>
      <c r="W39" s="962"/>
      <c r="X39" s="962"/>
      <c r="Y39" s="962"/>
      <c r="Z39" s="962"/>
      <c r="AA39" s="873" t="s">
        <v>61</v>
      </c>
      <c r="AB39" s="874"/>
      <c r="AC39" s="957"/>
      <c r="AD39" s="958"/>
      <c r="AE39" s="868" t="s">
        <v>298</v>
      </c>
      <c r="AF39" s="869"/>
      <c r="AG39" s="969"/>
      <c r="AH39" s="970"/>
      <c r="AI39" s="963"/>
      <c r="AJ39" s="963"/>
      <c r="AK39" s="964"/>
      <c r="AL39" s="871"/>
      <c r="AM39" s="872"/>
    </row>
    <row r="40" spans="1:40" ht="6" customHeight="1" x14ac:dyDescent="0.15">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row>
    <row r="41" spans="1:40" ht="21" customHeight="1" x14ac:dyDescent="0.15">
      <c r="A41" s="67" t="str">
        <f>IF('発注者入力シート(◆◇)'!AA$33="選択しない","不要",IF(Q41&lt;&gt;"","○","未入力"))</f>
        <v>未入力</v>
      </c>
      <c r="C41" s="870" t="s">
        <v>427</v>
      </c>
      <c r="D41" s="870"/>
      <c r="E41" s="870"/>
      <c r="F41" s="870"/>
      <c r="G41" s="870"/>
      <c r="H41" s="870"/>
      <c r="I41" s="870"/>
      <c r="J41" s="870"/>
      <c r="K41" s="870"/>
      <c r="L41" s="870"/>
      <c r="M41" s="870"/>
      <c r="N41" s="870"/>
      <c r="O41" s="870"/>
      <c r="P41" s="870"/>
      <c r="Q41" s="778"/>
      <c r="R41" s="778"/>
      <c r="S41" s="778"/>
      <c r="T41" s="778"/>
      <c r="U41" s="778"/>
      <c r="V41" s="778"/>
      <c r="W41" s="778"/>
      <c r="X41" s="778"/>
      <c r="Y41" s="778"/>
      <c r="Z41" s="778"/>
      <c r="AA41" s="778"/>
      <c r="AB41" s="778"/>
      <c r="AC41" s="778"/>
      <c r="AD41" s="778"/>
      <c r="AE41" s="778"/>
      <c r="AF41" s="778"/>
      <c r="AG41" s="778"/>
      <c r="AH41" s="778"/>
      <c r="AI41" s="778"/>
      <c r="AJ41" s="778"/>
      <c r="AK41" s="778"/>
      <c r="AL41" s="778"/>
      <c r="AM41" s="778"/>
    </row>
    <row r="42" spans="1:40" ht="21" customHeight="1" x14ac:dyDescent="0.15">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N42" s="151" t="s">
        <v>142</v>
      </c>
    </row>
    <row r="43" spans="1:40" ht="21" customHeight="1" x14ac:dyDescent="0.15">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1"/>
    </row>
    <row r="44" spans="1:40" ht="31.5" customHeight="1" x14ac:dyDescent="0.15">
      <c r="C44" s="733" t="s">
        <v>244</v>
      </c>
      <c r="D44" s="733"/>
      <c r="E44" s="734" t="s">
        <v>438</v>
      </c>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4"/>
      <c r="AL44" s="734"/>
      <c r="AM44" s="734"/>
      <c r="AN44" s="155"/>
    </row>
    <row r="45" spans="1:40" ht="21" customHeight="1" x14ac:dyDescent="0.15">
      <c r="C45" s="733" t="s">
        <v>245</v>
      </c>
      <c r="D45" s="733"/>
      <c r="E45" s="736" t="s">
        <v>147</v>
      </c>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155"/>
    </row>
    <row r="46" spans="1:40" ht="23.25" customHeight="1" x14ac:dyDescent="0.15">
      <c r="C46" s="733" t="s">
        <v>246</v>
      </c>
      <c r="D46" s="733"/>
      <c r="E46" s="734" t="s">
        <v>148</v>
      </c>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155"/>
    </row>
    <row r="47" spans="1:40" ht="35.25" customHeight="1" x14ac:dyDescent="0.15">
      <c r="C47" s="733" t="s">
        <v>247</v>
      </c>
      <c r="D47" s="733"/>
      <c r="E47" s="736" t="s">
        <v>149</v>
      </c>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155"/>
    </row>
    <row r="48" spans="1:40" ht="24.75" customHeight="1" x14ac:dyDescent="0.15">
      <c r="C48" s="859" t="s">
        <v>248</v>
      </c>
      <c r="D48" s="859"/>
      <c r="E48" s="860" t="s">
        <v>324</v>
      </c>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row>
    <row r="49" spans="1:39" ht="45" customHeight="1" x14ac:dyDescent="0.15">
      <c r="C49" s="733" t="s">
        <v>249</v>
      </c>
      <c r="D49" s="733"/>
      <c r="E49" s="736" t="s">
        <v>150</v>
      </c>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row>
    <row r="50" spans="1:39" s="183" customFormat="1" ht="15" customHeight="1" x14ac:dyDescent="0.15">
      <c r="A50" s="199"/>
      <c r="C50" s="733" t="s">
        <v>250</v>
      </c>
      <c r="D50" s="733"/>
      <c r="E50" s="736" t="s">
        <v>151</v>
      </c>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row>
    <row r="51" spans="1:39" s="183" customFormat="1" ht="15" customHeight="1" x14ac:dyDescent="0.15">
      <c r="A51" s="199"/>
      <c r="C51" s="733" t="s">
        <v>325</v>
      </c>
      <c r="D51" s="733"/>
      <c r="E51" s="736" t="s">
        <v>152</v>
      </c>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row>
    <row r="52" spans="1:39" ht="21" customHeight="1" x14ac:dyDescent="0.15">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row>
    <row r="53" spans="1:39" ht="21" customHeight="1" x14ac:dyDescent="0.15">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row>
    <row r="54" spans="1:39" ht="21" customHeight="1" x14ac:dyDescent="0.15">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row>
    <row r="55" spans="1:39" ht="21" customHeight="1" x14ac:dyDescent="0.15">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row>
    <row r="56" spans="1:39" ht="21" customHeight="1" x14ac:dyDescent="0.15">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row>
    <row r="57" spans="1:39" ht="21" customHeight="1" x14ac:dyDescent="0.15">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row>
    <row r="58" spans="1:39" ht="21" customHeight="1" x14ac:dyDescent="0.15">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row>
    <row r="59" spans="1:39" ht="21" customHeight="1" x14ac:dyDescent="0.15">
      <c r="E59" s="185"/>
    </row>
    <row r="78" spans="1:52" ht="21" customHeight="1" x14ac:dyDescent="0.15">
      <c r="A78" s="202" t="str">
        <f>IF('発注者入力シート(◆◇)'!$H$16="","",IF(COUNTIF(A81:A118,"未入力")&gt;=1,"未入力あり(必要時)",""))</f>
        <v/>
      </c>
      <c r="AN78" s="151" t="s">
        <v>142</v>
      </c>
      <c r="AO78" s="27"/>
      <c r="AZ78" s="27"/>
    </row>
    <row r="79" spans="1:52" ht="21" customHeight="1" x14ac:dyDescent="0.15">
      <c r="C79" s="679" t="s">
        <v>143</v>
      </c>
      <c r="D79" s="67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679"/>
      <c r="AM79" s="679"/>
      <c r="AO79" s="27"/>
      <c r="AZ79" s="27"/>
    </row>
    <row r="80" spans="1:52" ht="21" customHeight="1" thickBot="1" x14ac:dyDescent="0.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row>
    <row r="81" spans="1:56" ht="21" customHeight="1" x14ac:dyDescent="0.15">
      <c r="A81" s="198" t="str">
        <f>IF(Q81&lt;&gt;"","○","未入力")</f>
        <v>未入力</v>
      </c>
      <c r="C81" s="933" t="s">
        <v>305</v>
      </c>
      <c r="D81" s="934"/>
      <c r="E81" s="934"/>
      <c r="F81" s="934"/>
      <c r="G81" s="934"/>
      <c r="H81" s="934"/>
      <c r="I81" s="934"/>
      <c r="J81" s="934"/>
      <c r="K81" s="934"/>
      <c r="L81" s="934"/>
      <c r="M81" s="934"/>
      <c r="N81" s="934"/>
      <c r="O81" s="934"/>
      <c r="P81" s="934"/>
      <c r="Q81" s="801"/>
      <c r="R81" s="802"/>
      <c r="S81" s="802"/>
      <c r="T81" s="802"/>
      <c r="U81" s="802"/>
      <c r="V81" s="802"/>
      <c r="W81" s="802"/>
      <c r="X81" s="802"/>
      <c r="Y81" s="802"/>
      <c r="Z81" s="802"/>
      <c r="AA81" s="802"/>
      <c r="AB81" s="802"/>
      <c r="AC81" s="802"/>
      <c r="AD81" s="802"/>
      <c r="AE81" s="802"/>
      <c r="AF81" s="802"/>
      <c r="AG81" s="802"/>
      <c r="AH81" s="802"/>
      <c r="AI81" s="802"/>
      <c r="AJ81" s="802"/>
      <c r="AK81" s="802"/>
      <c r="AL81" s="802"/>
      <c r="AM81" s="803"/>
    </row>
    <row r="82" spans="1:56" ht="21" customHeight="1" x14ac:dyDescent="0.15">
      <c r="C82" s="935"/>
      <c r="D82" s="936"/>
      <c r="E82" s="936"/>
      <c r="F82" s="936"/>
      <c r="G82" s="936"/>
      <c r="H82" s="936"/>
      <c r="I82" s="936"/>
      <c r="J82" s="936"/>
      <c r="K82" s="936"/>
      <c r="L82" s="936"/>
      <c r="M82" s="936"/>
      <c r="N82" s="936"/>
      <c r="O82" s="936"/>
      <c r="P82" s="936"/>
      <c r="Q82" s="950"/>
      <c r="R82" s="672"/>
      <c r="S82" s="672"/>
      <c r="T82" s="672"/>
      <c r="U82" s="672"/>
      <c r="V82" s="672"/>
      <c r="W82" s="672"/>
      <c r="X82" s="672"/>
      <c r="Y82" s="672"/>
      <c r="Z82" s="672"/>
      <c r="AA82" s="672"/>
      <c r="AB82" s="672"/>
      <c r="AC82" s="672"/>
      <c r="AD82" s="672"/>
      <c r="AE82" s="672"/>
      <c r="AF82" s="672"/>
      <c r="AG82" s="672"/>
      <c r="AH82" s="672"/>
      <c r="AI82" s="672"/>
      <c r="AJ82" s="672"/>
      <c r="AK82" s="672"/>
      <c r="AL82" s="672"/>
      <c r="AM82" s="951"/>
    </row>
    <row r="83" spans="1:56" ht="21" customHeight="1" x14ac:dyDescent="0.15">
      <c r="A83" s="67" t="str">
        <f>IF(AND(X83&lt;&gt;"",AB83&lt;&gt;"",AF83&lt;&gt;""),"○","未入力")</f>
        <v>未入力</v>
      </c>
      <c r="C83" s="952" t="s">
        <v>144</v>
      </c>
      <c r="D83" s="953"/>
      <c r="E83" s="953"/>
      <c r="F83" s="953"/>
      <c r="G83" s="953"/>
      <c r="H83" s="953"/>
      <c r="I83" s="953"/>
      <c r="J83" s="953"/>
      <c r="K83" s="953"/>
      <c r="L83" s="953"/>
      <c r="M83" s="953"/>
      <c r="N83" s="953"/>
      <c r="O83" s="953"/>
      <c r="P83" s="953"/>
      <c r="Q83" s="954"/>
      <c r="R83" s="955"/>
      <c r="S83" s="955"/>
      <c r="T83" s="955"/>
      <c r="U83" s="956" t="s">
        <v>61</v>
      </c>
      <c r="V83" s="956"/>
      <c r="W83" s="956"/>
      <c r="X83" s="971"/>
      <c r="Y83" s="971"/>
      <c r="Z83" s="930" t="s">
        <v>60</v>
      </c>
      <c r="AA83" s="930"/>
      <c r="AB83" s="971"/>
      <c r="AC83" s="971"/>
      <c r="AD83" s="930" t="s">
        <v>120</v>
      </c>
      <c r="AE83" s="930"/>
      <c r="AF83" s="971"/>
      <c r="AG83" s="971"/>
      <c r="AH83" s="930" t="s">
        <v>121</v>
      </c>
      <c r="AI83" s="930"/>
      <c r="AJ83" s="931"/>
      <c r="AK83" s="931"/>
      <c r="AL83" s="931"/>
      <c r="AM83" s="932"/>
    </row>
    <row r="84" spans="1:56" ht="21" customHeight="1" x14ac:dyDescent="0.15">
      <c r="A84" s="67" t="str">
        <f>IF(Q84&lt;&gt;"","○","未入力")</f>
        <v>未入力</v>
      </c>
      <c r="C84" s="933" t="s">
        <v>306</v>
      </c>
      <c r="D84" s="934"/>
      <c r="E84" s="934"/>
      <c r="F84" s="934"/>
      <c r="G84" s="934"/>
      <c r="H84" s="934"/>
      <c r="I84" s="934"/>
      <c r="J84" s="934"/>
      <c r="K84" s="934"/>
      <c r="L84" s="934"/>
      <c r="M84" s="934"/>
      <c r="N84" s="934"/>
      <c r="O84" s="934"/>
      <c r="P84" s="934"/>
      <c r="Q84" s="972"/>
      <c r="R84" s="834"/>
      <c r="S84" s="834"/>
      <c r="T84" s="834"/>
      <c r="U84" s="834"/>
      <c r="V84" s="834"/>
      <c r="W84" s="834"/>
      <c r="X84" s="834"/>
      <c r="Y84" s="834"/>
      <c r="Z84" s="834"/>
      <c r="AA84" s="834"/>
      <c r="AB84" s="834"/>
      <c r="AC84" s="834"/>
      <c r="AD84" s="834"/>
      <c r="AE84" s="834"/>
      <c r="AF84" s="834"/>
      <c r="AG84" s="834"/>
      <c r="AH84" s="834"/>
      <c r="AI84" s="834"/>
      <c r="AJ84" s="834"/>
      <c r="AK84" s="834"/>
      <c r="AL84" s="834"/>
      <c r="AM84" s="973"/>
    </row>
    <row r="85" spans="1:56" ht="21" customHeight="1" x14ac:dyDescent="0.15">
      <c r="C85" s="935"/>
      <c r="D85" s="936"/>
      <c r="E85" s="936"/>
      <c r="F85" s="936"/>
      <c r="G85" s="936"/>
      <c r="H85" s="936"/>
      <c r="I85" s="936"/>
      <c r="J85" s="936"/>
      <c r="K85" s="936"/>
      <c r="L85" s="936"/>
      <c r="M85" s="936"/>
      <c r="N85" s="936"/>
      <c r="O85" s="936"/>
      <c r="P85" s="936"/>
      <c r="Q85" s="974"/>
      <c r="R85" s="975"/>
      <c r="S85" s="975"/>
      <c r="T85" s="837"/>
      <c r="U85" s="837"/>
      <c r="V85" s="837"/>
      <c r="W85" s="837"/>
      <c r="X85" s="837"/>
      <c r="Y85" s="837"/>
      <c r="Z85" s="837"/>
      <c r="AA85" s="837"/>
      <c r="AB85" s="837"/>
      <c r="AC85" s="837"/>
      <c r="AD85" s="837"/>
      <c r="AE85" s="837"/>
      <c r="AF85" s="837"/>
      <c r="AG85" s="837"/>
      <c r="AH85" s="837"/>
      <c r="AI85" s="837"/>
      <c r="AJ85" s="837"/>
      <c r="AK85" s="837"/>
      <c r="AL85" s="837"/>
      <c r="AM85" s="976"/>
    </row>
    <row r="86" spans="1:56" ht="21" customHeight="1" x14ac:dyDescent="0.15">
      <c r="A86" s="67" t="str">
        <f>IF(OR(Q87="○",Q88="○"),"○",IF(AND(Q86&lt;&gt;"",X86&lt;&gt;""),"○","未入力"))</f>
        <v>未入力</v>
      </c>
      <c r="C86" s="943" t="s">
        <v>310</v>
      </c>
      <c r="D86" s="695"/>
      <c r="E86" s="696"/>
      <c r="F86" s="553" t="s">
        <v>307</v>
      </c>
      <c r="G86" s="920"/>
      <c r="H86" s="920"/>
      <c r="I86" s="920"/>
      <c r="J86" s="920"/>
      <c r="K86" s="920"/>
      <c r="L86" s="920"/>
      <c r="M86" s="920"/>
      <c r="N86" s="920"/>
      <c r="O86" s="920"/>
      <c r="P86" s="920"/>
      <c r="Q86" s="950"/>
      <c r="R86" s="672"/>
      <c r="S86" s="977"/>
      <c r="T86" s="945" t="s">
        <v>308</v>
      </c>
      <c r="U86" s="946"/>
      <c r="V86" s="946"/>
      <c r="W86" s="947"/>
      <c r="X86" s="978"/>
      <c r="Y86" s="672"/>
      <c r="Z86" s="672"/>
      <c r="AA86" s="672"/>
      <c r="AB86" s="672"/>
      <c r="AC86" s="672"/>
      <c r="AD86" s="672"/>
      <c r="AE86" s="672"/>
      <c r="AF86" s="672"/>
      <c r="AG86" s="672"/>
      <c r="AH86" s="672"/>
      <c r="AI86" s="672"/>
      <c r="AJ86" s="672"/>
      <c r="AK86" s="672"/>
      <c r="AL86" s="672"/>
      <c r="AM86" s="951"/>
    </row>
    <row r="87" spans="1:56" ht="21" customHeight="1" x14ac:dyDescent="0.15">
      <c r="A87" s="67" t="str">
        <f>IF(OR(Q86="○",Q88="○"),"○",IF(Q87&lt;&gt;"","○","未入力"))</f>
        <v>未入力</v>
      </c>
      <c r="C87" s="697"/>
      <c r="D87" s="698"/>
      <c r="E87" s="699"/>
      <c r="F87" s="553" t="s">
        <v>322</v>
      </c>
      <c r="G87" s="920"/>
      <c r="H87" s="920"/>
      <c r="I87" s="920"/>
      <c r="J87" s="920"/>
      <c r="K87" s="920"/>
      <c r="L87" s="920"/>
      <c r="M87" s="920"/>
      <c r="N87" s="920"/>
      <c r="O87" s="920"/>
      <c r="P87" s="920"/>
      <c r="Q87" s="950"/>
      <c r="R87" s="672"/>
      <c r="S87" s="672"/>
      <c r="T87" s="923"/>
      <c r="U87" s="923"/>
      <c r="V87" s="923"/>
      <c r="W87" s="923"/>
      <c r="X87" s="923"/>
      <c r="Y87" s="923"/>
      <c r="Z87" s="923"/>
      <c r="AA87" s="923"/>
      <c r="AB87" s="923"/>
      <c r="AC87" s="923"/>
      <c r="AD87" s="923"/>
      <c r="AE87" s="923"/>
      <c r="AF87" s="923"/>
      <c r="AG87" s="923"/>
      <c r="AH87" s="923"/>
      <c r="AI87" s="923"/>
      <c r="AJ87" s="923"/>
      <c r="AK87" s="923"/>
      <c r="AL87" s="923"/>
      <c r="AM87" s="924"/>
    </row>
    <row r="88" spans="1:56" ht="21" customHeight="1" thickBot="1" x14ac:dyDescent="0.2">
      <c r="A88" s="67" t="str">
        <f>IF(OR(Q86="○",Q87="○"),"○",IF(AND(Q88&lt;&gt;"",X88&lt;&gt;""),"○","未入力"))</f>
        <v>未入力</v>
      </c>
      <c r="C88" s="700"/>
      <c r="D88" s="701"/>
      <c r="E88" s="702"/>
      <c r="F88" s="553" t="s">
        <v>323</v>
      </c>
      <c r="G88" s="920"/>
      <c r="H88" s="920"/>
      <c r="I88" s="920"/>
      <c r="J88" s="920"/>
      <c r="K88" s="920"/>
      <c r="L88" s="920"/>
      <c r="M88" s="920"/>
      <c r="N88" s="920"/>
      <c r="O88" s="920"/>
      <c r="P88" s="920"/>
      <c r="Q88" s="804"/>
      <c r="R88" s="805"/>
      <c r="S88" s="979"/>
      <c r="T88" s="926" t="s">
        <v>309</v>
      </c>
      <c r="U88" s="927"/>
      <c r="V88" s="927"/>
      <c r="W88" s="928"/>
      <c r="X88" s="980"/>
      <c r="Y88" s="805"/>
      <c r="Z88" s="805"/>
      <c r="AA88" s="805"/>
      <c r="AB88" s="805"/>
      <c r="AC88" s="805"/>
      <c r="AD88" s="805"/>
      <c r="AE88" s="805"/>
      <c r="AF88" s="805"/>
      <c r="AG88" s="805"/>
      <c r="AH88" s="805"/>
      <c r="AI88" s="805"/>
      <c r="AJ88" s="805"/>
      <c r="AK88" s="805"/>
      <c r="AL88" s="805"/>
      <c r="AM88" s="806"/>
      <c r="BD88" s="176"/>
    </row>
    <row r="89" spans="1:56" ht="6" customHeight="1" thickBot="1" x14ac:dyDescent="0.2">
      <c r="C89" s="178" t="str">
        <f>IF(U90="実績有り",IF(OR(Q92="",Q93="",Q94="",Q95="",S96="",V96="",Y96="",AE96="",,AH96="",AK96="",Q99="",F100="※工事概要は、同種工事の要件を満たすことが分かるように記入してください。(入力時にこの文章は削除してください。)",F100=""),"注意！未入力の箇所があります。再度確認してください。",""),"")</f>
        <v/>
      </c>
      <c r="D89" s="55"/>
      <c r="E89" s="55"/>
      <c r="F89" s="55"/>
      <c r="G89" s="55"/>
      <c r="H89" s="55"/>
      <c r="I89" s="55"/>
      <c r="J89" s="55"/>
      <c r="K89" s="55"/>
      <c r="L89" s="55"/>
      <c r="M89" s="55"/>
      <c r="N89" s="55"/>
      <c r="O89" s="55"/>
      <c r="P89" s="55"/>
      <c r="R89" s="55"/>
      <c r="S89" s="55"/>
      <c r="T89" s="55"/>
      <c r="U89" s="55"/>
      <c r="V89" s="55"/>
      <c r="W89" s="55"/>
      <c r="X89" s="55"/>
      <c r="Y89" s="55"/>
      <c r="Z89" s="55"/>
      <c r="AA89" s="55"/>
      <c r="AB89" s="55"/>
      <c r="AC89" s="55"/>
      <c r="AD89" s="55"/>
      <c r="AE89" s="55"/>
      <c r="AF89" s="55"/>
      <c r="AG89" s="55"/>
      <c r="AH89" s="55"/>
      <c r="AI89" s="55"/>
      <c r="AJ89" s="55"/>
      <c r="AK89" s="55"/>
      <c r="AL89" s="55"/>
      <c r="AM89" s="55"/>
      <c r="AN89" s="50"/>
      <c r="BD89" s="177"/>
    </row>
    <row r="90" spans="1:56" ht="21" customHeight="1" x14ac:dyDescent="0.15">
      <c r="A90" s="67" t="str">
        <f>IF(U90&lt;&gt;"","○","未入力")</f>
        <v>未入力</v>
      </c>
      <c r="C90" s="562" t="s">
        <v>157</v>
      </c>
      <c r="D90" s="562"/>
      <c r="E90" s="562"/>
      <c r="F90" s="562"/>
      <c r="G90" s="562"/>
      <c r="H90" s="562"/>
      <c r="I90" s="562"/>
      <c r="J90" s="562"/>
      <c r="K90" s="562"/>
      <c r="L90" s="562"/>
      <c r="M90" s="562"/>
      <c r="N90" s="562"/>
      <c r="O90" s="562"/>
      <c r="P90" s="562"/>
      <c r="Q90" s="562"/>
      <c r="R90" s="562"/>
      <c r="S90" s="562"/>
      <c r="T90" s="553"/>
      <c r="U90" s="801"/>
      <c r="V90" s="802"/>
      <c r="W90" s="802"/>
      <c r="X90" s="802"/>
      <c r="Y90" s="802"/>
      <c r="Z90" s="802"/>
      <c r="AA90" s="802"/>
      <c r="AB90" s="802"/>
      <c r="AC90" s="802"/>
      <c r="AD90" s="802"/>
      <c r="AE90" s="802"/>
      <c r="AF90" s="802"/>
      <c r="AG90" s="802"/>
      <c r="AH90" s="802"/>
      <c r="AI90" s="802"/>
      <c r="AJ90" s="802"/>
      <c r="AK90" s="802"/>
      <c r="AL90" s="802"/>
      <c r="AM90" s="803"/>
      <c r="BD90" s="177"/>
    </row>
    <row r="91" spans="1:56" ht="21" customHeight="1" thickBot="1" x14ac:dyDescent="0.2">
      <c r="C91" s="562"/>
      <c r="D91" s="562"/>
      <c r="E91" s="562"/>
      <c r="F91" s="562"/>
      <c r="G91" s="562"/>
      <c r="H91" s="562"/>
      <c r="I91" s="562"/>
      <c r="J91" s="562"/>
      <c r="K91" s="562"/>
      <c r="L91" s="562"/>
      <c r="M91" s="562"/>
      <c r="N91" s="562"/>
      <c r="O91" s="562"/>
      <c r="P91" s="562"/>
      <c r="Q91" s="562"/>
      <c r="R91" s="562"/>
      <c r="S91" s="562"/>
      <c r="T91" s="553"/>
      <c r="U91" s="804"/>
      <c r="V91" s="805"/>
      <c r="W91" s="805"/>
      <c r="X91" s="805"/>
      <c r="Y91" s="805"/>
      <c r="Z91" s="805"/>
      <c r="AA91" s="805"/>
      <c r="AB91" s="805"/>
      <c r="AC91" s="805"/>
      <c r="AD91" s="805"/>
      <c r="AE91" s="805"/>
      <c r="AF91" s="805"/>
      <c r="AG91" s="805"/>
      <c r="AH91" s="805"/>
      <c r="AI91" s="805"/>
      <c r="AJ91" s="805"/>
      <c r="AK91" s="805"/>
      <c r="AL91" s="805"/>
      <c r="AM91" s="806"/>
      <c r="BD91" s="177"/>
    </row>
    <row r="92" spans="1:56" ht="21" customHeight="1" x14ac:dyDescent="0.15">
      <c r="A92" s="67" t="str">
        <f>IF(U90="経験無し","不要",IF(Q92&lt;&gt;"","○","未入力"))</f>
        <v>未入力</v>
      </c>
      <c r="C92" s="914" t="s">
        <v>146</v>
      </c>
      <c r="D92" s="915"/>
      <c r="E92" s="916"/>
      <c r="F92" s="917" t="s">
        <v>74</v>
      </c>
      <c r="G92" s="917"/>
      <c r="H92" s="917"/>
      <c r="I92" s="917"/>
      <c r="J92" s="917"/>
      <c r="K92" s="917"/>
      <c r="L92" s="917"/>
      <c r="M92" s="917"/>
      <c r="N92" s="917"/>
      <c r="O92" s="917"/>
      <c r="P92" s="917"/>
      <c r="Q92" s="688"/>
      <c r="R92" s="688"/>
      <c r="S92" s="688"/>
      <c r="T92" s="688"/>
      <c r="U92" s="688"/>
      <c r="V92" s="688"/>
      <c r="W92" s="688"/>
      <c r="X92" s="688"/>
      <c r="Y92" s="688"/>
      <c r="Z92" s="688"/>
      <c r="AA92" s="688"/>
      <c r="AB92" s="688"/>
      <c r="AC92" s="688"/>
      <c r="AD92" s="688"/>
      <c r="AE92" s="688"/>
      <c r="AF92" s="688"/>
      <c r="AG92" s="688"/>
      <c r="AH92" s="688"/>
      <c r="AI92" s="688"/>
      <c r="AJ92" s="688"/>
      <c r="AK92" s="688"/>
      <c r="AL92" s="688"/>
      <c r="AM92" s="688"/>
    </row>
    <row r="93" spans="1:56" ht="21" customHeight="1" x14ac:dyDescent="0.15">
      <c r="A93" s="67" t="str">
        <f>IF(U90="経験無し","不要",IF(Q93&lt;&gt;"","○","未入力"))</f>
        <v>未入力</v>
      </c>
      <c r="C93" s="914"/>
      <c r="D93" s="915"/>
      <c r="E93" s="916"/>
      <c r="F93" s="908" t="s">
        <v>106</v>
      </c>
      <c r="G93" s="908"/>
      <c r="H93" s="908"/>
      <c r="I93" s="908"/>
      <c r="J93" s="908"/>
      <c r="K93" s="908"/>
      <c r="L93" s="908"/>
      <c r="M93" s="908"/>
      <c r="N93" s="908"/>
      <c r="O93" s="908"/>
      <c r="P93" s="908"/>
      <c r="Q93" s="778"/>
      <c r="R93" s="778"/>
      <c r="S93" s="778"/>
      <c r="T93" s="778"/>
      <c r="U93" s="778"/>
      <c r="V93" s="778"/>
      <c r="W93" s="778"/>
      <c r="X93" s="778"/>
      <c r="Y93" s="778"/>
      <c r="Z93" s="778"/>
      <c r="AA93" s="778"/>
      <c r="AB93" s="778"/>
      <c r="AC93" s="778"/>
      <c r="AD93" s="778"/>
      <c r="AE93" s="778"/>
      <c r="AF93" s="778"/>
      <c r="AG93" s="778"/>
      <c r="AH93" s="778"/>
      <c r="AI93" s="778"/>
      <c r="AJ93" s="778"/>
      <c r="AK93" s="778"/>
      <c r="AL93" s="778"/>
      <c r="AM93" s="778"/>
    </row>
    <row r="94" spans="1:56" ht="21" customHeight="1" x14ac:dyDescent="0.15">
      <c r="A94" s="67" t="str">
        <f>IF(U90="経験無し","不要",IF(Q94&lt;&gt;"","○","未入力"))</f>
        <v>未入力</v>
      </c>
      <c r="C94" s="914"/>
      <c r="D94" s="915"/>
      <c r="E94" s="916"/>
      <c r="F94" s="908" t="s">
        <v>107</v>
      </c>
      <c r="G94" s="908"/>
      <c r="H94" s="908"/>
      <c r="I94" s="908"/>
      <c r="J94" s="908"/>
      <c r="K94" s="908"/>
      <c r="L94" s="908"/>
      <c r="M94" s="908"/>
      <c r="N94" s="908"/>
      <c r="O94" s="908"/>
      <c r="P94" s="908"/>
      <c r="Q94" s="778"/>
      <c r="R94" s="778"/>
      <c r="S94" s="778"/>
      <c r="T94" s="778"/>
      <c r="U94" s="778"/>
      <c r="V94" s="778"/>
      <c r="W94" s="778"/>
      <c r="X94" s="778"/>
      <c r="Y94" s="778"/>
      <c r="Z94" s="778"/>
      <c r="AA94" s="778"/>
      <c r="AB94" s="778"/>
      <c r="AC94" s="778"/>
      <c r="AD94" s="778"/>
      <c r="AE94" s="778"/>
      <c r="AF94" s="778"/>
      <c r="AG94" s="778"/>
      <c r="AH94" s="778"/>
      <c r="AI94" s="778"/>
      <c r="AJ94" s="778"/>
      <c r="AK94" s="778"/>
      <c r="AL94" s="778"/>
      <c r="AM94" s="778"/>
    </row>
    <row r="95" spans="1:56" ht="21" customHeight="1" x14ac:dyDescent="0.15">
      <c r="A95" s="67" t="str">
        <f>IF(U90="経験無し","不要",IF(Q95&lt;&gt;"","○","未入力"))</f>
        <v>未入力</v>
      </c>
      <c r="C95" s="914"/>
      <c r="D95" s="915"/>
      <c r="E95" s="916"/>
      <c r="F95" s="908" t="s">
        <v>108</v>
      </c>
      <c r="G95" s="908"/>
      <c r="H95" s="908"/>
      <c r="I95" s="908"/>
      <c r="J95" s="908"/>
      <c r="K95" s="908"/>
      <c r="L95" s="908"/>
      <c r="M95" s="908"/>
      <c r="N95" s="908"/>
      <c r="O95" s="908"/>
      <c r="P95" s="908"/>
      <c r="Q95" s="782"/>
      <c r="R95" s="782"/>
      <c r="S95" s="782"/>
      <c r="T95" s="782"/>
      <c r="U95" s="782"/>
      <c r="V95" s="782"/>
      <c r="W95" s="782"/>
      <c r="X95" s="782"/>
      <c r="Y95" s="782"/>
      <c r="Z95" s="782"/>
      <c r="AA95" s="782"/>
      <c r="AB95" s="782"/>
      <c r="AC95" s="782"/>
      <c r="AD95" s="782"/>
      <c r="AE95" s="782"/>
      <c r="AF95" s="782"/>
      <c r="AG95" s="782"/>
      <c r="AH95" s="782"/>
      <c r="AI95" s="782"/>
      <c r="AJ95" s="782"/>
      <c r="AK95" s="782"/>
      <c r="AL95" s="782"/>
      <c r="AM95" s="782"/>
    </row>
    <row r="96" spans="1:56" ht="21" customHeight="1" x14ac:dyDescent="0.15">
      <c r="A96" s="67" t="str">
        <f>IF(U90="経験無し","不要",IF(AND(AE96&lt;&gt;"",AH96&lt;&gt;"",AK96&lt;&gt;"",S96&lt;&gt;"",V96&lt;&gt;"",Y96&lt;&gt;""),"○","未入力"))</f>
        <v>未入力</v>
      </c>
      <c r="C96" s="914"/>
      <c r="D96" s="915"/>
      <c r="E96" s="916"/>
      <c r="F96" s="908" t="s">
        <v>109</v>
      </c>
      <c r="G96" s="908"/>
      <c r="H96" s="908"/>
      <c r="I96" s="908"/>
      <c r="J96" s="908"/>
      <c r="K96" s="908"/>
      <c r="L96" s="908"/>
      <c r="M96" s="908"/>
      <c r="N96" s="908"/>
      <c r="O96" s="908"/>
      <c r="P96" s="912"/>
      <c r="Q96" s="791" t="s">
        <v>61</v>
      </c>
      <c r="R96" s="707"/>
      <c r="S96" s="971"/>
      <c r="T96" s="971"/>
      <c r="U96" s="179" t="s">
        <v>60</v>
      </c>
      <c r="V96" s="971"/>
      <c r="W96" s="971"/>
      <c r="X96" s="179" t="s">
        <v>120</v>
      </c>
      <c r="Y96" s="971"/>
      <c r="Z96" s="971"/>
      <c r="AA96" s="179" t="s">
        <v>121</v>
      </c>
      <c r="AB96" s="179" t="s">
        <v>122</v>
      </c>
      <c r="AC96" s="707" t="s">
        <v>61</v>
      </c>
      <c r="AD96" s="707"/>
      <c r="AE96" s="971"/>
      <c r="AF96" s="971"/>
      <c r="AG96" s="179" t="s">
        <v>60</v>
      </c>
      <c r="AH96" s="971"/>
      <c r="AI96" s="971"/>
      <c r="AJ96" s="179" t="s">
        <v>120</v>
      </c>
      <c r="AK96" s="971"/>
      <c r="AL96" s="971"/>
      <c r="AM96" s="180" t="s">
        <v>121</v>
      </c>
    </row>
    <row r="97" spans="1:56" ht="21" customHeight="1" x14ac:dyDescent="0.15">
      <c r="A97" s="67" t="str">
        <f>IF(U90="経験無し","不要",IF(AND(AE97&lt;&gt;"",AH97&lt;&gt;"",AK97&lt;&gt;"",S97&lt;&gt;"",V97&lt;&gt;"",Y97&lt;&gt;""),"○","未入力"))</f>
        <v>未入力</v>
      </c>
      <c r="C97" s="914"/>
      <c r="D97" s="915"/>
      <c r="E97" s="916"/>
      <c r="F97" s="908" t="s">
        <v>155</v>
      </c>
      <c r="G97" s="908"/>
      <c r="H97" s="908"/>
      <c r="I97" s="908"/>
      <c r="J97" s="908"/>
      <c r="K97" s="908"/>
      <c r="L97" s="908"/>
      <c r="M97" s="908"/>
      <c r="N97" s="908"/>
      <c r="O97" s="908"/>
      <c r="P97" s="912"/>
      <c r="Q97" s="791" t="s">
        <v>61</v>
      </c>
      <c r="R97" s="707"/>
      <c r="S97" s="971"/>
      <c r="T97" s="971"/>
      <c r="U97" s="179" t="s">
        <v>60</v>
      </c>
      <c r="V97" s="971"/>
      <c r="W97" s="971"/>
      <c r="X97" s="179" t="s">
        <v>120</v>
      </c>
      <c r="Y97" s="971"/>
      <c r="Z97" s="971"/>
      <c r="AA97" s="179" t="s">
        <v>121</v>
      </c>
      <c r="AB97" s="179" t="s">
        <v>122</v>
      </c>
      <c r="AC97" s="707" t="s">
        <v>61</v>
      </c>
      <c r="AD97" s="707"/>
      <c r="AE97" s="971"/>
      <c r="AF97" s="971"/>
      <c r="AG97" s="179" t="s">
        <v>60</v>
      </c>
      <c r="AH97" s="971"/>
      <c r="AI97" s="971"/>
      <c r="AJ97" s="179" t="s">
        <v>120</v>
      </c>
      <c r="AK97" s="971"/>
      <c r="AL97" s="971"/>
      <c r="AM97" s="180" t="s">
        <v>121</v>
      </c>
      <c r="AN97" s="181"/>
    </row>
    <row r="98" spans="1:56" ht="21" customHeight="1" x14ac:dyDescent="0.15">
      <c r="A98" s="67" t="str">
        <f>IF(U90="経験無し","不要",IF(Q98&lt;&gt;"","○","未入力"))</f>
        <v>未入力</v>
      </c>
      <c r="C98" s="914"/>
      <c r="D98" s="915"/>
      <c r="E98" s="916"/>
      <c r="F98" s="908" t="s">
        <v>110</v>
      </c>
      <c r="G98" s="908"/>
      <c r="H98" s="908"/>
      <c r="I98" s="908"/>
      <c r="J98" s="908"/>
      <c r="K98" s="908"/>
      <c r="L98" s="908"/>
      <c r="M98" s="908"/>
      <c r="N98" s="908"/>
      <c r="O98" s="908"/>
      <c r="P98" s="908"/>
      <c r="Q98" s="778"/>
      <c r="R98" s="778"/>
      <c r="S98" s="778"/>
      <c r="T98" s="778"/>
      <c r="U98" s="778"/>
      <c r="V98" s="778"/>
      <c r="W98" s="778"/>
      <c r="X98" s="778"/>
      <c r="Y98" s="778"/>
      <c r="Z98" s="778"/>
      <c r="AA98" s="778"/>
      <c r="AB98" s="778"/>
      <c r="AC98" s="778"/>
      <c r="AD98" s="778"/>
      <c r="AE98" s="778"/>
      <c r="AF98" s="778"/>
      <c r="AG98" s="778"/>
      <c r="AH98" s="778"/>
      <c r="AI98" s="778"/>
      <c r="AJ98" s="778"/>
      <c r="AK98" s="778"/>
      <c r="AL98" s="778"/>
      <c r="AM98" s="778"/>
    </row>
    <row r="99" spans="1:56" ht="21" customHeight="1" x14ac:dyDescent="0.15">
      <c r="A99" s="67" t="str">
        <f>IF(U90="経験無し","不要",IF(Q99&lt;&gt;"","○","未入力"))</f>
        <v>未入力</v>
      </c>
      <c r="C99" s="914"/>
      <c r="D99" s="915"/>
      <c r="E99" s="916"/>
      <c r="F99" s="908" t="s">
        <v>145</v>
      </c>
      <c r="G99" s="908"/>
      <c r="H99" s="908"/>
      <c r="I99" s="908"/>
      <c r="J99" s="908"/>
      <c r="K99" s="908"/>
      <c r="L99" s="908"/>
      <c r="M99" s="908"/>
      <c r="N99" s="908"/>
      <c r="O99" s="908"/>
      <c r="P99" s="908"/>
      <c r="Q99" s="833"/>
      <c r="R99" s="834"/>
      <c r="S99" s="834"/>
      <c r="T99" s="834"/>
      <c r="U99" s="834"/>
      <c r="V99" s="834"/>
      <c r="W99" s="834"/>
      <c r="X99" s="834"/>
      <c r="Y99" s="834"/>
      <c r="Z99" s="834"/>
      <c r="AA99" s="834"/>
      <c r="AB99" s="834"/>
      <c r="AC99" s="834"/>
      <c r="AD99" s="834"/>
      <c r="AE99" s="834"/>
      <c r="AF99" s="834"/>
      <c r="AG99" s="834"/>
      <c r="AH99" s="834"/>
      <c r="AI99" s="834"/>
      <c r="AJ99" s="834"/>
      <c r="AK99" s="834"/>
      <c r="AL99" s="834"/>
      <c r="AM99" s="835"/>
    </row>
    <row r="100" spans="1:56" ht="21" customHeight="1" x14ac:dyDescent="0.15">
      <c r="A100" s="67" t="str">
        <f>IF(U90="経験無し","不要",IF(OR(F100="※工事概要は、同種工事の要件を満たすことが分かるように記入してください。(入力時にこの文章は削除してください。)",F100=""),"未入力","○"))</f>
        <v>未入力</v>
      </c>
      <c r="C100" s="885" t="s">
        <v>111</v>
      </c>
      <c r="D100" s="885"/>
      <c r="E100" s="885"/>
      <c r="F100" s="749" t="s">
        <v>112</v>
      </c>
      <c r="G100" s="750"/>
      <c r="H100" s="750"/>
      <c r="I100" s="750"/>
      <c r="J100" s="750"/>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0"/>
      <c r="AJ100" s="750"/>
      <c r="AK100" s="750"/>
      <c r="AL100" s="750"/>
      <c r="AM100" s="751"/>
    </row>
    <row r="101" spans="1:56" ht="21" customHeight="1" x14ac:dyDescent="0.15">
      <c r="C101" s="885"/>
      <c r="D101" s="885"/>
      <c r="E101" s="885"/>
      <c r="F101" s="752"/>
      <c r="G101" s="753"/>
      <c r="H101" s="753"/>
      <c r="I101" s="753"/>
      <c r="J101" s="753"/>
      <c r="K101" s="753"/>
      <c r="L101" s="753"/>
      <c r="M101" s="753"/>
      <c r="N101" s="753"/>
      <c r="O101" s="753"/>
      <c r="P101" s="753"/>
      <c r="Q101" s="753"/>
      <c r="R101" s="753"/>
      <c r="S101" s="753"/>
      <c r="T101" s="753"/>
      <c r="U101" s="753"/>
      <c r="V101" s="753"/>
      <c r="W101" s="753"/>
      <c r="X101" s="753"/>
      <c r="Y101" s="753"/>
      <c r="Z101" s="753"/>
      <c r="AA101" s="753"/>
      <c r="AB101" s="753"/>
      <c r="AC101" s="753"/>
      <c r="AD101" s="753"/>
      <c r="AE101" s="753"/>
      <c r="AF101" s="753"/>
      <c r="AG101" s="753"/>
      <c r="AH101" s="753"/>
      <c r="AI101" s="753"/>
      <c r="AJ101" s="753"/>
      <c r="AK101" s="753"/>
      <c r="AL101" s="753"/>
      <c r="AM101" s="754"/>
    </row>
    <row r="102" spans="1:56" ht="21" customHeight="1" x14ac:dyDescent="0.15">
      <c r="C102" s="885"/>
      <c r="D102" s="885"/>
      <c r="E102" s="885"/>
      <c r="F102" s="752"/>
      <c r="G102" s="753"/>
      <c r="H102" s="753"/>
      <c r="I102" s="753"/>
      <c r="J102" s="753"/>
      <c r="K102" s="753"/>
      <c r="L102" s="753"/>
      <c r="M102" s="753"/>
      <c r="N102" s="753"/>
      <c r="O102" s="753"/>
      <c r="P102" s="753"/>
      <c r="Q102" s="753"/>
      <c r="R102" s="753"/>
      <c r="S102" s="753"/>
      <c r="T102" s="753"/>
      <c r="U102" s="753"/>
      <c r="V102" s="753"/>
      <c r="W102" s="753"/>
      <c r="X102" s="753"/>
      <c r="Y102" s="753"/>
      <c r="Z102" s="753"/>
      <c r="AA102" s="753"/>
      <c r="AB102" s="753"/>
      <c r="AC102" s="753"/>
      <c r="AD102" s="753"/>
      <c r="AE102" s="753"/>
      <c r="AF102" s="753"/>
      <c r="AG102" s="753"/>
      <c r="AH102" s="753"/>
      <c r="AI102" s="753"/>
      <c r="AJ102" s="753"/>
      <c r="AK102" s="753"/>
      <c r="AL102" s="753"/>
      <c r="AM102" s="754"/>
    </row>
    <row r="103" spans="1:56" ht="21" customHeight="1" x14ac:dyDescent="0.15">
      <c r="C103" s="885"/>
      <c r="D103" s="885"/>
      <c r="E103" s="885"/>
      <c r="F103" s="752"/>
      <c r="G103" s="753"/>
      <c r="H103" s="753"/>
      <c r="I103" s="753"/>
      <c r="J103" s="753"/>
      <c r="K103" s="753"/>
      <c r="L103" s="753"/>
      <c r="M103" s="753"/>
      <c r="N103" s="753"/>
      <c r="O103" s="753"/>
      <c r="P103" s="753"/>
      <c r="Q103" s="753"/>
      <c r="R103" s="753"/>
      <c r="S103" s="753"/>
      <c r="T103" s="753"/>
      <c r="U103" s="753"/>
      <c r="V103" s="753"/>
      <c r="W103" s="753"/>
      <c r="X103" s="753"/>
      <c r="Y103" s="753"/>
      <c r="Z103" s="753"/>
      <c r="AA103" s="753"/>
      <c r="AB103" s="753"/>
      <c r="AC103" s="753"/>
      <c r="AD103" s="753"/>
      <c r="AE103" s="753"/>
      <c r="AF103" s="753"/>
      <c r="AG103" s="753"/>
      <c r="AH103" s="753"/>
      <c r="AI103" s="753"/>
      <c r="AJ103" s="753"/>
      <c r="AK103" s="753"/>
      <c r="AL103" s="753"/>
      <c r="AM103" s="754"/>
    </row>
    <row r="104" spans="1:56" ht="21" customHeight="1" x14ac:dyDescent="0.15">
      <c r="C104" s="885"/>
      <c r="D104" s="885"/>
      <c r="E104" s="885"/>
      <c r="F104" s="752"/>
      <c r="G104" s="753"/>
      <c r="H104" s="753"/>
      <c r="I104" s="753"/>
      <c r="J104" s="753"/>
      <c r="K104" s="753"/>
      <c r="L104" s="753"/>
      <c r="M104" s="753"/>
      <c r="N104" s="753"/>
      <c r="O104" s="753"/>
      <c r="P104" s="753"/>
      <c r="Q104" s="753"/>
      <c r="R104" s="753"/>
      <c r="S104" s="753"/>
      <c r="T104" s="753"/>
      <c r="U104" s="753"/>
      <c r="V104" s="753"/>
      <c r="W104" s="753"/>
      <c r="X104" s="753"/>
      <c r="Y104" s="753"/>
      <c r="Z104" s="753"/>
      <c r="AA104" s="753"/>
      <c r="AB104" s="753"/>
      <c r="AC104" s="753"/>
      <c r="AD104" s="753"/>
      <c r="AE104" s="753"/>
      <c r="AF104" s="753"/>
      <c r="AG104" s="753"/>
      <c r="AH104" s="753"/>
      <c r="AI104" s="753"/>
      <c r="AJ104" s="753"/>
      <c r="AK104" s="753"/>
      <c r="AL104" s="753"/>
      <c r="AM104" s="754"/>
    </row>
    <row r="105" spans="1:56" ht="21" customHeight="1" x14ac:dyDescent="0.15">
      <c r="C105" s="885"/>
      <c r="D105" s="885"/>
      <c r="E105" s="885"/>
      <c r="F105" s="752"/>
      <c r="G105" s="753"/>
      <c r="H105" s="753"/>
      <c r="I105" s="753"/>
      <c r="J105" s="753"/>
      <c r="K105" s="753"/>
      <c r="L105" s="753"/>
      <c r="M105" s="753"/>
      <c r="N105" s="753"/>
      <c r="O105" s="753"/>
      <c r="P105" s="753"/>
      <c r="Q105" s="753"/>
      <c r="R105" s="753"/>
      <c r="S105" s="753"/>
      <c r="T105" s="753"/>
      <c r="U105" s="753"/>
      <c r="V105" s="753"/>
      <c r="W105" s="753"/>
      <c r="X105" s="753"/>
      <c r="Y105" s="753"/>
      <c r="Z105" s="753"/>
      <c r="AA105" s="753"/>
      <c r="AB105" s="753"/>
      <c r="AC105" s="753"/>
      <c r="AD105" s="753"/>
      <c r="AE105" s="753"/>
      <c r="AF105" s="753"/>
      <c r="AG105" s="753"/>
      <c r="AH105" s="753"/>
      <c r="AI105" s="753"/>
      <c r="AJ105" s="753"/>
      <c r="AK105" s="753"/>
      <c r="AL105" s="753"/>
      <c r="AM105" s="754"/>
    </row>
    <row r="106" spans="1:56" ht="21" customHeight="1" x14ac:dyDescent="0.15">
      <c r="C106" s="885"/>
      <c r="D106" s="885"/>
      <c r="E106" s="885"/>
      <c r="F106" s="755"/>
      <c r="G106" s="756"/>
      <c r="H106" s="756"/>
      <c r="I106" s="756"/>
      <c r="J106" s="756"/>
      <c r="K106" s="756"/>
      <c r="L106" s="756"/>
      <c r="M106" s="756"/>
      <c r="N106" s="756"/>
      <c r="O106" s="756"/>
      <c r="P106" s="756"/>
      <c r="Q106" s="756"/>
      <c r="R106" s="756"/>
      <c r="S106" s="756"/>
      <c r="T106" s="756"/>
      <c r="U106" s="756"/>
      <c r="V106" s="756"/>
      <c r="W106" s="756"/>
      <c r="X106" s="756"/>
      <c r="Y106" s="756"/>
      <c r="Z106" s="756"/>
      <c r="AA106" s="756"/>
      <c r="AB106" s="756"/>
      <c r="AC106" s="756"/>
      <c r="AD106" s="756"/>
      <c r="AE106" s="756"/>
      <c r="AF106" s="756"/>
      <c r="AG106" s="756"/>
      <c r="AH106" s="756"/>
      <c r="AI106" s="756"/>
      <c r="AJ106" s="756"/>
      <c r="AK106" s="756"/>
      <c r="AL106" s="756"/>
      <c r="AM106" s="757"/>
    </row>
    <row r="107" spans="1:56" ht="6" customHeight="1" thickBot="1" x14ac:dyDescent="0.2">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row>
    <row r="108" spans="1:56" ht="21" customHeight="1" x14ac:dyDescent="0.15">
      <c r="A108" s="67" t="str">
        <f>IF(U108&lt;&gt;"","○","未入力")</f>
        <v>未入力</v>
      </c>
      <c r="C108" s="846" t="s">
        <v>321</v>
      </c>
      <c r="D108" s="562"/>
      <c r="E108" s="562"/>
      <c r="F108" s="562"/>
      <c r="G108" s="562"/>
      <c r="H108" s="562"/>
      <c r="I108" s="562"/>
      <c r="J108" s="562"/>
      <c r="K108" s="562"/>
      <c r="L108" s="562"/>
      <c r="M108" s="562"/>
      <c r="N108" s="562"/>
      <c r="O108" s="562"/>
      <c r="P108" s="562"/>
      <c r="Q108" s="562"/>
      <c r="R108" s="562"/>
      <c r="S108" s="562"/>
      <c r="T108" s="553"/>
      <c r="U108" s="801"/>
      <c r="V108" s="802"/>
      <c r="W108" s="802"/>
      <c r="X108" s="802"/>
      <c r="Y108" s="802"/>
      <c r="Z108" s="802"/>
      <c r="AA108" s="802"/>
      <c r="AB108" s="802"/>
      <c r="AC108" s="802"/>
      <c r="AD108" s="802"/>
      <c r="AE108" s="802"/>
      <c r="AF108" s="802"/>
      <c r="AG108" s="802"/>
      <c r="AH108" s="802"/>
      <c r="AI108" s="802"/>
      <c r="AJ108" s="802"/>
      <c r="AK108" s="802"/>
      <c r="AL108" s="802"/>
      <c r="AM108" s="803"/>
      <c r="BD108" s="177"/>
    </row>
    <row r="109" spans="1:56" ht="21" customHeight="1" thickBot="1" x14ac:dyDescent="0.2">
      <c r="C109" s="562"/>
      <c r="D109" s="562"/>
      <c r="E109" s="562"/>
      <c r="F109" s="562"/>
      <c r="G109" s="562"/>
      <c r="H109" s="562"/>
      <c r="I109" s="562"/>
      <c r="J109" s="562"/>
      <c r="K109" s="562"/>
      <c r="L109" s="562"/>
      <c r="M109" s="562"/>
      <c r="N109" s="562"/>
      <c r="O109" s="562"/>
      <c r="P109" s="562"/>
      <c r="Q109" s="562"/>
      <c r="R109" s="562"/>
      <c r="S109" s="562"/>
      <c r="T109" s="553"/>
      <c r="U109" s="804"/>
      <c r="V109" s="805"/>
      <c r="W109" s="805"/>
      <c r="X109" s="805"/>
      <c r="Y109" s="805"/>
      <c r="Z109" s="805"/>
      <c r="AA109" s="805"/>
      <c r="AB109" s="805"/>
      <c r="AC109" s="805"/>
      <c r="AD109" s="805"/>
      <c r="AE109" s="805"/>
      <c r="AF109" s="805"/>
      <c r="AG109" s="805"/>
      <c r="AH109" s="805"/>
      <c r="AI109" s="805"/>
      <c r="AJ109" s="805"/>
      <c r="AK109" s="805"/>
      <c r="AL109" s="805"/>
      <c r="AM109" s="806"/>
      <c r="BD109" s="177"/>
    </row>
    <row r="110" spans="1:56" ht="6" customHeight="1" x14ac:dyDescent="0.15">
      <c r="C110" s="79"/>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row>
    <row r="111" spans="1:56" ht="21" customHeight="1" x14ac:dyDescent="0.15">
      <c r="C111" s="154"/>
      <c r="D111" s="154"/>
      <c r="E111" s="154"/>
      <c r="F111" s="182"/>
      <c r="G111" s="182"/>
      <c r="H111" s="182"/>
      <c r="I111" s="182"/>
      <c r="J111" s="182"/>
      <c r="K111" s="182"/>
      <c r="L111" s="182"/>
      <c r="M111" s="182"/>
      <c r="N111" s="182"/>
      <c r="O111" s="182"/>
      <c r="P111" s="182"/>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row>
    <row r="112" spans="1:56" ht="20.25" customHeight="1" x14ac:dyDescent="0.15">
      <c r="C112" s="79" t="s">
        <v>156</v>
      </c>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row>
    <row r="113" spans="1:52" ht="21" customHeight="1" x14ac:dyDescent="0.15">
      <c r="A113" s="67" t="str">
        <f>IF('発注者入力シート(◆◇)'!AA$32="選択しない","不要",IF(AND(H113&lt;&gt;"",AC114&lt;&gt;"",AI113&lt;&gt;""),"○","未入力"))</f>
        <v>未入力</v>
      </c>
      <c r="C113" s="885" t="s">
        <v>153</v>
      </c>
      <c r="D113" s="885"/>
      <c r="E113" s="885"/>
      <c r="F113" s="901" t="s">
        <v>74</v>
      </c>
      <c r="G113" s="901"/>
      <c r="H113" s="959"/>
      <c r="I113" s="960"/>
      <c r="J113" s="960"/>
      <c r="K113" s="960"/>
      <c r="L113" s="960"/>
      <c r="M113" s="960"/>
      <c r="N113" s="960"/>
      <c r="O113" s="960"/>
      <c r="P113" s="960"/>
      <c r="Q113" s="960"/>
      <c r="R113" s="960"/>
      <c r="S113" s="960"/>
      <c r="T113" s="960"/>
      <c r="U113" s="960"/>
      <c r="V113" s="960"/>
      <c r="W113" s="960"/>
      <c r="X113" s="960"/>
      <c r="Y113" s="960"/>
      <c r="Z113" s="960"/>
      <c r="AA113" s="881" t="s">
        <v>154</v>
      </c>
      <c r="AB113" s="881"/>
      <c r="AC113" s="881"/>
      <c r="AD113" s="881"/>
      <c r="AE113" s="881"/>
      <c r="AF113" s="881"/>
      <c r="AG113" s="965" t="s">
        <v>430</v>
      </c>
      <c r="AH113" s="966"/>
      <c r="AI113" s="778"/>
      <c r="AJ113" s="963"/>
      <c r="AK113" s="964"/>
      <c r="AL113" s="871" t="s">
        <v>130</v>
      </c>
      <c r="AM113" s="872"/>
    </row>
    <row r="114" spans="1:52" ht="21" customHeight="1" x14ac:dyDescent="0.15">
      <c r="A114" s="67" t="str">
        <f>IF('発注者入力シート(◆◇)'!AA$32="選択しない","不要",IF(AND(H113&lt;&gt;"",AC114&lt;&gt;"",AI113&lt;&gt;""),"○","未入力"))</f>
        <v>未入力</v>
      </c>
      <c r="C114" s="885"/>
      <c r="D114" s="885"/>
      <c r="E114" s="885"/>
      <c r="F114" s="901"/>
      <c r="G114" s="901"/>
      <c r="H114" s="961"/>
      <c r="I114" s="962"/>
      <c r="J114" s="962"/>
      <c r="K114" s="962"/>
      <c r="L114" s="962"/>
      <c r="M114" s="962"/>
      <c r="N114" s="962"/>
      <c r="O114" s="962"/>
      <c r="P114" s="962"/>
      <c r="Q114" s="962"/>
      <c r="R114" s="962"/>
      <c r="S114" s="962"/>
      <c r="T114" s="962"/>
      <c r="U114" s="962"/>
      <c r="V114" s="962"/>
      <c r="W114" s="962"/>
      <c r="X114" s="962"/>
      <c r="Y114" s="962"/>
      <c r="Z114" s="962"/>
      <c r="AA114" s="873" t="s">
        <v>61</v>
      </c>
      <c r="AB114" s="874"/>
      <c r="AC114" s="957"/>
      <c r="AD114" s="958"/>
      <c r="AE114" s="868" t="s">
        <v>298</v>
      </c>
      <c r="AF114" s="869"/>
      <c r="AG114" s="967"/>
      <c r="AH114" s="968"/>
      <c r="AI114" s="963"/>
      <c r="AJ114" s="963"/>
      <c r="AK114" s="964"/>
      <c r="AL114" s="871"/>
      <c r="AM114" s="872"/>
    </row>
    <row r="115" spans="1:52" ht="21" customHeight="1" x14ac:dyDescent="0.15">
      <c r="A115" s="67" t="str">
        <f>IF('発注者入力シート(◆◇)'!AA$32="選択しない","不要",IF(AND(H115&lt;&gt;"",AC116&lt;&gt;"",AI115&lt;&gt;""),"○","未入力"))</f>
        <v>未入力</v>
      </c>
      <c r="C115" s="885"/>
      <c r="D115" s="885"/>
      <c r="E115" s="885"/>
      <c r="F115" s="901"/>
      <c r="G115" s="901"/>
      <c r="H115" s="959"/>
      <c r="I115" s="960"/>
      <c r="J115" s="960"/>
      <c r="K115" s="960"/>
      <c r="L115" s="960"/>
      <c r="M115" s="960"/>
      <c r="N115" s="960"/>
      <c r="O115" s="960"/>
      <c r="P115" s="960"/>
      <c r="Q115" s="960"/>
      <c r="R115" s="960"/>
      <c r="S115" s="960"/>
      <c r="T115" s="960"/>
      <c r="U115" s="960"/>
      <c r="V115" s="960"/>
      <c r="W115" s="960"/>
      <c r="X115" s="960"/>
      <c r="Y115" s="960"/>
      <c r="Z115" s="960"/>
      <c r="AA115" s="881" t="s">
        <v>154</v>
      </c>
      <c r="AB115" s="881"/>
      <c r="AC115" s="881"/>
      <c r="AD115" s="881"/>
      <c r="AE115" s="881"/>
      <c r="AF115" s="881"/>
      <c r="AG115" s="967"/>
      <c r="AH115" s="968"/>
      <c r="AI115" s="778"/>
      <c r="AJ115" s="963"/>
      <c r="AK115" s="964"/>
      <c r="AL115" s="871" t="s">
        <v>130</v>
      </c>
      <c r="AM115" s="872"/>
    </row>
    <row r="116" spans="1:52" ht="21" customHeight="1" x14ac:dyDescent="0.15">
      <c r="A116" s="67" t="str">
        <f>IF('発注者入力シート(◆◇)'!AA$32="選択しない","不要",IF(AND(H115&lt;&gt;"",AC116&lt;&gt;"",AI115&lt;&gt;""),"○","未入力"))</f>
        <v>未入力</v>
      </c>
      <c r="C116" s="885"/>
      <c r="D116" s="885"/>
      <c r="E116" s="885"/>
      <c r="F116" s="901"/>
      <c r="G116" s="901"/>
      <c r="H116" s="961"/>
      <c r="I116" s="962"/>
      <c r="J116" s="962"/>
      <c r="K116" s="962"/>
      <c r="L116" s="962"/>
      <c r="M116" s="962"/>
      <c r="N116" s="962"/>
      <c r="O116" s="962"/>
      <c r="P116" s="962"/>
      <c r="Q116" s="962"/>
      <c r="R116" s="962"/>
      <c r="S116" s="962"/>
      <c r="T116" s="962"/>
      <c r="U116" s="962"/>
      <c r="V116" s="962"/>
      <c r="W116" s="962"/>
      <c r="X116" s="962"/>
      <c r="Y116" s="962"/>
      <c r="Z116" s="962"/>
      <c r="AA116" s="873" t="s">
        <v>61</v>
      </c>
      <c r="AB116" s="874"/>
      <c r="AC116" s="957"/>
      <c r="AD116" s="958"/>
      <c r="AE116" s="868" t="s">
        <v>298</v>
      </c>
      <c r="AF116" s="869"/>
      <c r="AG116" s="969"/>
      <c r="AH116" s="970"/>
      <c r="AI116" s="963"/>
      <c r="AJ116" s="963"/>
      <c r="AK116" s="964"/>
      <c r="AL116" s="871"/>
      <c r="AM116" s="872"/>
    </row>
    <row r="117" spans="1:52" ht="6" customHeight="1" x14ac:dyDescent="0.15">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52" ht="21" customHeight="1" x14ac:dyDescent="0.15">
      <c r="A118" s="67" t="str">
        <f>IF('発注者入力シート(◆◇)'!AA$33="選択しない","不要",IF(Q118&lt;&gt;"","○","未入力"))</f>
        <v>未入力</v>
      </c>
      <c r="C118" s="870" t="s">
        <v>428</v>
      </c>
      <c r="D118" s="870"/>
      <c r="E118" s="870"/>
      <c r="F118" s="870"/>
      <c r="G118" s="870"/>
      <c r="H118" s="870"/>
      <c r="I118" s="870"/>
      <c r="J118" s="870"/>
      <c r="K118" s="870"/>
      <c r="L118" s="870"/>
      <c r="M118" s="870"/>
      <c r="N118" s="870"/>
      <c r="O118" s="870"/>
      <c r="P118" s="870"/>
      <c r="Q118" s="778"/>
      <c r="R118" s="778"/>
      <c r="S118" s="778"/>
      <c r="T118" s="778"/>
      <c r="U118" s="778"/>
      <c r="V118" s="778"/>
      <c r="W118" s="778"/>
      <c r="X118" s="778"/>
      <c r="Y118" s="778"/>
      <c r="Z118" s="778"/>
      <c r="AA118" s="778"/>
      <c r="AB118" s="778"/>
      <c r="AC118" s="778"/>
      <c r="AD118" s="778"/>
      <c r="AE118" s="778"/>
      <c r="AF118" s="778"/>
      <c r="AG118" s="778"/>
      <c r="AH118" s="778"/>
      <c r="AI118" s="778"/>
      <c r="AJ118" s="778"/>
      <c r="AK118" s="778"/>
      <c r="AL118" s="778"/>
      <c r="AM118" s="778"/>
    </row>
    <row r="119" spans="1:52" ht="21" customHeight="1" x14ac:dyDescent="0.15">
      <c r="A119" s="202" t="str">
        <f>IF('発注者入力シート(◆◇)'!$H$16="","",IF(COUNTIF(A122:A159,"未入力")&gt;=1,"未入力あり(必要時)",""))</f>
        <v/>
      </c>
      <c r="AN119" s="151" t="s">
        <v>142</v>
      </c>
      <c r="AO119" s="27"/>
      <c r="AZ119" s="27"/>
    </row>
    <row r="120" spans="1:52" ht="21" customHeight="1" x14ac:dyDescent="0.15">
      <c r="C120" s="679" t="s">
        <v>143</v>
      </c>
      <c r="D120" s="679"/>
      <c r="E120" s="679"/>
      <c r="F120" s="679"/>
      <c r="G120" s="679"/>
      <c r="H120" s="679"/>
      <c r="I120" s="679"/>
      <c r="J120" s="679"/>
      <c r="K120" s="679"/>
      <c r="L120" s="679"/>
      <c r="M120" s="679"/>
      <c r="N120" s="679"/>
      <c r="O120" s="679"/>
      <c r="P120" s="679"/>
      <c r="Q120" s="679"/>
      <c r="R120" s="679"/>
      <c r="S120" s="679"/>
      <c r="T120" s="679"/>
      <c r="U120" s="679"/>
      <c r="V120" s="679"/>
      <c r="W120" s="679"/>
      <c r="X120" s="679"/>
      <c r="Y120" s="679"/>
      <c r="Z120" s="679"/>
      <c r="AA120" s="679"/>
      <c r="AB120" s="679"/>
      <c r="AC120" s="679"/>
      <c r="AD120" s="679"/>
      <c r="AE120" s="679"/>
      <c r="AF120" s="679"/>
      <c r="AG120" s="679"/>
      <c r="AH120" s="679"/>
      <c r="AI120" s="679"/>
      <c r="AJ120" s="679"/>
      <c r="AK120" s="679"/>
      <c r="AL120" s="679"/>
      <c r="AM120" s="679"/>
      <c r="AO120" s="27"/>
      <c r="AZ120" s="27"/>
    </row>
    <row r="121" spans="1:52" ht="21" customHeight="1" thickBot="1" x14ac:dyDescent="0.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row>
    <row r="122" spans="1:52" ht="21" customHeight="1" x14ac:dyDescent="0.15">
      <c r="A122" s="198" t="str">
        <f>IF(Q122&lt;&gt;"","○","未入力")</f>
        <v>未入力</v>
      </c>
      <c r="C122" s="933" t="s">
        <v>305</v>
      </c>
      <c r="D122" s="934"/>
      <c r="E122" s="934"/>
      <c r="F122" s="934"/>
      <c r="G122" s="934"/>
      <c r="H122" s="934"/>
      <c r="I122" s="934"/>
      <c r="J122" s="934"/>
      <c r="K122" s="934"/>
      <c r="L122" s="934"/>
      <c r="M122" s="934"/>
      <c r="N122" s="934"/>
      <c r="O122" s="934"/>
      <c r="P122" s="934"/>
      <c r="Q122" s="801"/>
      <c r="R122" s="802"/>
      <c r="S122" s="802"/>
      <c r="T122" s="802"/>
      <c r="U122" s="802"/>
      <c r="V122" s="802"/>
      <c r="W122" s="802"/>
      <c r="X122" s="802"/>
      <c r="Y122" s="802"/>
      <c r="Z122" s="802"/>
      <c r="AA122" s="802"/>
      <c r="AB122" s="802"/>
      <c r="AC122" s="802"/>
      <c r="AD122" s="802"/>
      <c r="AE122" s="802"/>
      <c r="AF122" s="802"/>
      <c r="AG122" s="802"/>
      <c r="AH122" s="802"/>
      <c r="AI122" s="802"/>
      <c r="AJ122" s="802"/>
      <c r="AK122" s="802"/>
      <c r="AL122" s="802"/>
      <c r="AM122" s="803"/>
    </row>
    <row r="123" spans="1:52" ht="21" customHeight="1" x14ac:dyDescent="0.15">
      <c r="C123" s="935"/>
      <c r="D123" s="936"/>
      <c r="E123" s="936"/>
      <c r="F123" s="936"/>
      <c r="G123" s="936"/>
      <c r="H123" s="936"/>
      <c r="I123" s="936"/>
      <c r="J123" s="936"/>
      <c r="K123" s="936"/>
      <c r="L123" s="936"/>
      <c r="M123" s="936"/>
      <c r="N123" s="936"/>
      <c r="O123" s="936"/>
      <c r="P123" s="936"/>
      <c r="Q123" s="950"/>
      <c r="R123" s="672"/>
      <c r="S123" s="672"/>
      <c r="T123" s="672"/>
      <c r="U123" s="672"/>
      <c r="V123" s="672"/>
      <c r="W123" s="672"/>
      <c r="X123" s="672"/>
      <c r="Y123" s="672"/>
      <c r="Z123" s="672"/>
      <c r="AA123" s="672"/>
      <c r="AB123" s="672"/>
      <c r="AC123" s="672"/>
      <c r="AD123" s="672"/>
      <c r="AE123" s="672"/>
      <c r="AF123" s="672"/>
      <c r="AG123" s="672"/>
      <c r="AH123" s="672"/>
      <c r="AI123" s="672"/>
      <c r="AJ123" s="672"/>
      <c r="AK123" s="672"/>
      <c r="AL123" s="672"/>
      <c r="AM123" s="951"/>
    </row>
    <row r="124" spans="1:52" ht="21" customHeight="1" x14ac:dyDescent="0.15">
      <c r="A124" s="67" t="str">
        <f>IF(AND(X124&lt;&gt;"",AB124&lt;&gt;"",AF124&lt;&gt;""),"○","未入力")</f>
        <v>未入力</v>
      </c>
      <c r="C124" s="952" t="s">
        <v>144</v>
      </c>
      <c r="D124" s="953"/>
      <c r="E124" s="953"/>
      <c r="F124" s="953"/>
      <c r="G124" s="953"/>
      <c r="H124" s="953"/>
      <c r="I124" s="953"/>
      <c r="J124" s="953"/>
      <c r="K124" s="953"/>
      <c r="L124" s="953"/>
      <c r="M124" s="953"/>
      <c r="N124" s="953"/>
      <c r="O124" s="953"/>
      <c r="P124" s="953"/>
      <c r="Q124" s="954"/>
      <c r="R124" s="955"/>
      <c r="S124" s="955"/>
      <c r="T124" s="955"/>
      <c r="U124" s="956" t="s">
        <v>61</v>
      </c>
      <c r="V124" s="956"/>
      <c r="W124" s="956"/>
      <c r="X124" s="971"/>
      <c r="Y124" s="971"/>
      <c r="Z124" s="930" t="s">
        <v>60</v>
      </c>
      <c r="AA124" s="930"/>
      <c r="AB124" s="971"/>
      <c r="AC124" s="971"/>
      <c r="AD124" s="930" t="s">
        <v>120</v>
      </c>
      <c r="AE124" s="930"/>
      <c r="AF124" s="971"/>
      <c r="AG124" s="971"/>
      <c r="AH124" s="930" t="s">
        <v>121</v>
      </c>
      <c r="AI124" s="930"/>
      <c r="AJ124" s="931"/>
      <c r="AK124" s="931"/>
      <c r="AL124" s="931"/>
      <c r="AM124" s="932"/>
    </row>
    <row r="125" spans="1:52" ht="21" customHeight="1" x14ac:dyDescent="0.15">
      <c r="A125" s="67" t="str">
        <f>IF(Q125&lt;&gt;"","○","未入力")</f>
        <v>未入力</v>
      </c>
      <c r="C125" s="933" t="s">
        <v>306</v>
      </c>
      <c r="D125" s="934"/>
      <c r="E125" s="934"/>
      <c r="F125" s="934"/>
      <c r="G125" s="934"/>
      <c r="H125" s="934"/>
      <c r="I125" s="934"/>
      <c r="J125" s="934"/>
      <c r="K125" s="934"/>
      <c r="L125" s="934"/>
      <c r="M125" s="934"/>
      <c r="N125" s="934"/>
      <c r="O125" s="934"/>
      <c r="P125" s="934"/>
      <c r="Q125" s="972"/>
      <c r="R125" s="834"/>
      <c r="S125" s="834"/>
      <c r="T125" s="834"/>
      <c r="U125" s="834"/>
      <c r="V125" s="834"/>
      <c r="W125" s="834"/>
      <c r="X125" s="834"/>
      <c r="Y125" s="834"/>
      <c r="Z125" s="834"/>
      <c r="AA125" s="834"/>
      <c r="AB125" s="834"/>
      <c r="AC125" s="834"/>
      <c r="AD125" s="834"/>
      <c r="AE125" s="834"/>
      <c r="AF125" s="834"/>
      <c r="AG125" s="834"/>
      <c r="AH125" s="834"/>
      <c r="AI125" s="834"/>
      <c r="AJ125" s="834"/>
      <c r="AK125" s="834"/>
      <c r="AL125" s="834"/>
      <c r="AM125" s="973"/>
    </row>
    <row r="126" spans="1:52" ht="21" customHeight="1" x14ac:dyDescent="0.15">
      <c r="C126" s="935"/>
      <c r="D126" s="936"/>
      <c r="E126" s="936"/>
      <c r="F126" s="936"/>
      <c r="G126" s="936"/>
      <c r="H126" s="936"/>
      <c r="I126" s="936"/>
      <c r="J126" s="936"/>
      <c r="K126" s="936"/>
      <c r="L126" s="936"/>
      <c r="M126" s="936"/>
      <c r="N126" s="936"/>
      <c r="O126" s="936"/>
      <c r="P126" s="936"/>
      <c r="Q126" s="974"/>
      <c r="R126" s="975"/>
      <c r="S126" s="975"/>
      <c r="T126" s="837"/>
      <c r="U126" s="837"/>
      <c r="V126" s="837"/>
      <c r="W126" s="837"/>
      <c r="X126" s="837"/>
      <c r="Y126" s="837"/>
      <c r="Z126" s="837"/>
      <c r="AA126" s="837"/>
      <c r="AB126" s="837"/>
      <c r="AC126" s="837"/>
      <c r="AD126" s="837"/>
      <c r="AE126" s="837"/>
      <c r="AF126" s="837"/>
      <c r="AG126" s="837"/>
      <c r="AH126" s="837"/>
      <c r="AI126" s="837"/>
      <c r="AJ126" s="837"/>
      <c r="AK126" s="837"/>
      <c r="AL126" s="837"/>
      <c r="AM126" s="976"/>
    </row>
    <row r="127" spans="1:52" ht="21" customHeight="1" x14ac:dyDescent="0.15">
      <c r="A127" s="67" t="str">
        <f>IF(OR(Q128="○",Q129="○"),"○",IF(AND(Q127&lt;&gt;"",X127&lt;&gt;""),"○","未入力"))</f>
        <v>未入力</v>
      </c>
      <c r="C127" s="943" t="s">
        <v>310</v>
      </c>
      <c r="D127" s="695"/>
      <c r="E127" s="696"/>
      <c r="F127" s="553" t="s">
        <v>307</v>
      </c>
      <c r="G127" s="920"/>
      <c r="H127" s="920"/>
      <c r="I127" s="920"/>
      <c r="J127" s="920"/>
      <c r="K127" s="920"/>
      <c r="L127" s="920"/>
      <c r="M127" s="920"/>
      <c r="N127" s="920"/>
      <c r="O127" s="920"/>
      <c r="P127" s="920"/>
      <c r="Q127" s="950"/>
      <c r="R127" s="672"/>
      <c r="S127" s="977"/>
      <c r="T127" s="945" t="s">
        <v>308</v>
      </c>
      <c r="U127" s="946"/>
      <c r="V127" s="946"/>
      <c r="W127" s="947"/>
      <c r="X127" s="978"/>
      <c r="Y127" s="672"/>
      <c r="Z127" s="672"/>
      <c r="AA127" s="672"/>
      <c r="AB127" s="672"/>
      <c r="AC127" s="672"/>
      <c r="AD127" s="672"/>
      <c r="AE127" s="672"/>
      <c r="AF127" s="672"/>
      <c r="AG127" s="672"/>
      <c r="AH127" s="672"/>
      <c r="AI127" s="672"/>
      <c r="AJ127" s="672"/>
      <c r="AK127" s="672"/>
      <c r="AL127" s="672"/>
      <c r="AM127" s="951"/>
    </row>
    <row r="128" spans="1:52" ht="21" customHeight="1" x14ac:dyDescent="0.15">
      <c r="A128" s="67" t="str">
        <f>IF(OR(Q127="○",Q129="○"),"○",IF(Q128&lt;&gt;"","○","未入力"))</f>
        <v>未入力</v>
      </c>
      <c r="C128" s="697"/>
      <c r="D128" s="698"/>
      <c r="E128" s="699"/>
      <c r="F128" s="553" t="s">
        <v>322</v>
      </c>
      <c r="G128" s="920"/>
      <c r="H128" s="920"/>
      <c r="I128" s="920"/>
      <c r="J128" s="920"/>
      <c r="K128" s="920"/>
      <c r="L128" s="920"/>
      <c r="M128" s="920"/>
      <c r="N128" s="920"/>
      <c r="O128" s="920"/>
      <c r="P128" s="920"/>
      <c r="Q128" s="950"/>
      <c r="R128" s="672"/>
      <c r="S128" s="672"/>
      <c r="T128" s="923"/>
      <c r="U128" s="923"/>
      <c r="V128" s="923"/>
      <c r="W128" s="923"/>
      <c r="X128" s="923"/>
      <c r="Y128" s="923"/>
      <c r="Z128" s="923"/>
      <c r="AA128" s="923"/>
      <c r="AB128" s="923"/>
      <c r="AC128" s="923"/>
      <c r="AD128" s="923"/>
      <c r="AE128" s="923"/>
      <c r="AF128" s="923"/>
      <c r="AG128" s="923"/>
      <c r="AH128" s="923"/>
      <c r="AI128" s="923"/>
      <c r="AJ128" s="923"/>
      <c r="AK128" s="923"/>
      <c r="AL128" s="923"/>
      <c r="AM128" s="924"/>
    </row>
    <row r="129" spans="1:56" ht="21" customHeight="1" thickBot="1" x14ac:dyDescent="0.2">
      <c r="A129" s="67" t="str">
        <f>IF(OR(Q127="○",Q128="○"),"○",IF(AND(Q129&lt;&gt;"",X129&lt;&gt;""),"○","未入力"))</f>
        <v>未入力</v>
      </c>
      <c r="C129" s="700"/>
      <c r="D129" s="701"/>
      <c r="E129" s="702"/>
      <c r="F129" s="553" t="s">
        <v>323</v>
      </c>
      <c r="G129" s="920"/>
      <c r="H129" s="920"/>
      <c r="I129" s="920"/>
      <c r="J129" s="920"/>
      <c r="K129" s="920"/>
      <c r="L129" s="920"/>
      <c r="M129" s="920"/>
      <c r="N129" s="920"/>
      <c r="O129" s="920"/>
      <c r="P129" s="920"/>
      <c r="Q129" s="804"/>
      <c r="R129" s="805"/>
      <c r="S129" s="979"/>
      <c r="T129" s="926" t="s">
        <v>309</v>
      </c>
      <c r="U129" s="927"/>
      <c r="V129" s="927"/>
      <c r="W129" s="928"/>
      <c r="X129" s="980"/>
      <c r="Y129" s="805"/>
      <c r="Z129" s="805"/>
      <c r="AA129" s="805"/>
      <c r="AB129" s="805"/>
      <c r="AC129" s="805"/>
      <c r="AD129" s="805"/>
      <c r="AE129" s="805"/>
      <c r="AF129" s="805"/>
      <c r="AG129" s="805"/>
      <c r="AH129" s="805"/>
      <c r="AI129" s="805"/>
      <c r="AJ129" s="805"/>
      <c r="AK129" s="805"/>
      <c r="AL129" s="805"/>
      <c r="AM129" s="806"/>
      <c r="BD129" s="176"/>
    </row>
    <row r="130" spans="1:56" ht="6" customHeight="1" thickBot="1" x14ac:dyDescent="0.2">
      <c r="C130" s="178" t="str">
        <f>IF(U131="実績有り",IF(OR(Q133="",Q134="",Q135="",Q136="",S137="",V137="",Y137="",AE137="",,AH137="",AK137="",Q140="",F141="※工事概要は、同種工事の要件を満たすことが分かるように記入してください。(入力時にこの文章は削除してください。)",F141=""),"注意！未入力の箇所があります。再度確認してください。",""),"")</f>
        <v/>
      </c>
      <c r="D130" s="55"/>
      <c r="E130" s="55"/>
      <c r="F130" s="55"/>
      <c r="G130" s="55"/>
      <c r="H130" s="55"/>
      <c r="I130" s="55"/>
      <c r="J130" s="55"/>
      <c r="K130" s="55"/>
      <c r="L130" s="55"/>
      <c r="M130" s="55"/>
      <c r="N130" s="55"/>
      <c r="O130" s="55"/>
      <c r="P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0"/>
      <c r="BD130" s="177"/>
    </row>
    <row r="131" spans="1:56" ht="21" customHeight="1" x14ac:dyDescent="0.15">
      <c r="A131" s="67" t="str">
        <f>IF(U131&lt;&gt;"","○","未入力")</f>
        <v>未入力</v>
      </c>
      <c r="C131" s="562" t="s">
        <v>157</v>
      </c>
      <c r="D131" s="562"/>
      <c r="E131" s="562"/>
      <c r="F131" s="562"/>
      <c r="G131" s="562"/>
      <c r="H131" s="562"/>
      <c r="I131" s="562"/>
      <c r="J131" s="562"/>
      <c r="K131" s="562"/>
      <c r="L131" s="562"/>
      <c r="M131" s="562"/>
      <c r="N131" s="562"/>
      <c r="O131" s="562"/>
      <c r="P131" s="562"/>
      <c r="Q131" s="562"/>
      <c r="R131" s="562"/>
      <c r="S131" s="562"/>
      <c r="T131" s="553"/>
      <c r="U131" s="801"/>
      <c r="V131" s="802"/>
      <c r="W131" s="802"/>
      <c r="X131" s="802"/>
      <c r="Y131" s="802"/>
      <c r="Z131" s="802"/>
      <c r="AA131" s="802"/>
      <c r="AB131" s="802"/>
      <c r="AC131" s="802"/>
      <c r="AD131" s="802"/>
      <c r="AE131" s="802"/>
      <c r="AF131" s="802"/>
      <c r="AG131" s="802"/>
      <c r="AH131" s="802"/>
      <c r="AI131" s="802"/>
      <c r="AJ131" s="802"/>
      <c r="AK131" s="802"/>
      <c r="AL131" s="802"/>
      <c r="AM131" s="803"/>
      <c r="BD131" s="177"/>
    </row>
    <row r="132" spans="1:56" ht="21" customHeight="1" thickBot="1" x14ac:dyDescent="0.2">
      <c r="C132" s="562"/>
      <c r="D132" s="562"/>
      <c r="E132" s="562"/>
      <c r="F132" s="562"/>
      <c r="G132" s="562"/>
      <c r="H132" s="562"/>
      <c r="I132" s="562"/>
      <c r="J132" s="562"/>
      <c r="K132" s="562"/>
      <c r="L132" s="562"/>
      <c r="M132" s="562"/>
      <c r="N132" s="562"/>
      <c r="O132" s="562"/>
      <c r="P132" s="562"/>
      <c r="Q132" s="562"/>
      <c r="R132" s="562"/>
      <c r="S132" s="562"/>
      <c r="T132" s="553"/>
      <c r="U132" s="804"/>
      <c r="V132" s="805"/>
      <c r="W132" s="805"/>
      <c r="X132" s="805"/>
      <c r="Y132" s="805"/>
      <c r="Z132" s="805"/>
      <c r="AA132" s="805"/>
      <c r="AB132" s="805"/>
      <c r="AC132" s="805"/>
      <c r="AD132" s="805"/>
      <c r="AE132" s="805"/>
      <c r="AF132" s="805"/>
      <c r="AG132" s="805"/>
      <c r="AH132" s="805"/>
      <c r="AI132" s="805"/>
      <c r="AJ132" s="805"/>
      <c r="AK132" s="805"/>
      <c r="AL132" s="805"/>
      <c r="AM132" s="806"/>
      <c r="BD132" s="177"/>
    </row>
    <row r="133" spans="1:56" ht="21" customHeight="1" x14ac:dyDescent="0.15">
      <c r="A133" s="67" t="str">
        <f>IF(U131="経験無し","不要",IF(Q133&lt;&gt;"","○","未入力"))</f>
        <v>未入力</v>
      </c>
      <c r="C133" s="914" t="s">
        <v>146</v>
      </c>
      <c r="D133" s="915"/>
      <c r="E133" s="916"/>
      <c r="F133" s="917" t="s">
        <v>74</v>
      </c>
      <c r="G133" s="917"/>
      <c r="H133" s="917"/>
      <c r="I133" s="917"/>
      <c r="J133" s="917"/>
      <c r="K133" s="917"/>
      <c r="L133" s="917"/>
      <c r="M133" s="917"/>
      <c r="N133" s="917"/>
      <c r="O133" s="917"/>
      <c r="P133" s="917"/>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688"/>
      <c r="AM133" s="688"/>
    </row>
    <row r="134" spans="1:56" ht="21" customHeight="1" x14ac:dyDescent="0.15">
      <c r="A134" s="67" t="str">
        <f>IF(U131="経験無し","不要",IF(Q134&lt;&gt;"","○","未入力"))</f>
        <v>未入力</v>
      </c>
      <c r="C134" s="914"/>
      <c r="D134" s="915"/>
      <c r="E134" s="916"/>
      <c r="F134" s="908" t="s">
        <v>106</v>
      </c>
      <c r="G134" s="908"/>
      <c r="H134" s="908"/>
      <c r="I134" s="908"/>
      <c r="J134" s="908"/>
      <c r="K134" s="908"/>
      <c r="L134" s="908"/>
      <c r="M134" s="908"/>
      <c r="N134" s="908"/>
      <c r="O134" s="908"/>
      <c r="P134" s="908"/>
      <c r="Q134" s="778"/>
      <c r="R134" s="778"/>
      <c r="S134" s="778"/>
      <c r="T134" s="778"/>
      <c r="U134" s="778"/>
      <c r="V134" s="778"/>
      <c r="W134" s="778"/>
      <c r="X134" s="778"/>
      <c r="Y134" s="778"/>
      <c r="Z134" s="778"/>
      <c r="AA134" s="778"/>
      <c r="AB134" s="778"/>
      <c r="AC134" s="778"/>
      <c r="AD134" s="778"/>
      <c r="AE134" s="778"/>
      <c r="AF134" s="778"/>
      <c r="AG134" s="778"/>
      <c r="AH134" s="778"/>
      <c r="AI134" s="778"/>
      <c r="AJ134" s="778"/>
      <c r="AK134" s="778"/>
      <c r="AL134" s="778"/>
      <c r="AM134" s="778"/>
    </row>
    <row r="135" spans="1:56" ht="21" customHeight="1" x14ac:dyDescent="0.15">
      <c r="A135" s="67" t="str">
        <f>IF(U131="経験無し","不要",IF(Q135&lt;&gt;"","○","未入力"))</f>
        <v>未入力</v>
      </c>
      <c r="C135" s="914"/>
      <c r="D135" s="915"/>
      <c r="E135" s="916"/>
      <c r="F135" s="908" t="s">
        <v>107</v>
      </c>
      <c r="G135" s="908"/>
      <c r="H135" s="908"/>
      <c r="I135" s="908"/>
      <c r="J135" s="908"/>
      <c r="K135" s="908"/>
      <c r="L135" s="908"/>
      <c r="M135" s="908"/>
      <c r="N135" s="908"/>
      <c r="O135" s="908"/>
      <c r="P135" s="908"/>
      <c r="Q135" s="778"/>
      <c r="R135" s="778"/>
      <c r="S135" s="778"/>
      <c r="T135" s="778"/>
      <c r="U135" s="778"/>
      <c r="V135" s="778"/>
      <c r="W135" s="778"/>
      <c r="X135" s="778"/>
      <c r="Y135" s="778"/>
      <c r="Z135" s="778"/>
      <c r="AA135" s="778"/>
      <c r="AB135" s="778"/>
      <c r="AC135" s="778"/>
      <c r="AD135" s="778"/>
      <c r="AE135" s="778"/>
      <c r="AF135" s="778"/>
      <c r="AG135" s="778"/>
      <c r="AH135" s="778"/>
      <c r="AI135" s="778"/>
      <c r="AJ135" s="778"/>
      <c r="AK135" s="778"/>
      <c r="AL135" s="778"/>
      <c r="AM135" s="778"/>
    </row>
    <row r="136" spans="1:56" ht="21" customHeight="1" x14ac:dyDescent="0.15">
      <c r="A136" s="67" t="str">
        <f>IF(U131="経験無し","不要",IF(Q136&lt;&gt;"","○","未入力"))</f>
        <v>未入力</v>
      </c>
      <c r="C136" s="914"/>
      <c r="D136" s="915"/>
      <c r="E136" s="916"/>
      <c r="F136" s="908" t="s">
        <v>108</v>
      </c>
      <c r="G136" s="908"/>
      <c r="H136" s="908"/>
      <c r="I136" s="908"/>
      <c r="J136" s="908"/>
      <c r="K136" s="908"/>
      <c r="L136" s="908"/>
      <c r="M136" s="908"/>
      <c r="N136" s="908"/>
      <c r="O136" s="908"/>
      <c r="P136" s="908"/>
      <c r="Q136" s="782"/>
      <c r="R136" s="782"/>
      <c r="S136" s="782"/>
      <c r="T136" s="782"/>
      <c r="U136" s="782"/>
      <c r="V136" s="782"/>
      <c r="W136" s="782"/>
      <c r="X136" s="782"/>
      <c r="Y136" s="782"/>
      <c r="Z136" s="782"/>
      <c r="AA136" s="782"/>
      <c r="AB136" s="782"/>
      <c r="AC136" s="782"/>
      <c r="AD136" s="782"/>
      <c r="AE136" s="782"/>
      <c r="AF136" s="782"/>
      <c r="AG136" s="782"/>
      <c r="AH136" s="782"/>
      <c r="AI136" s="782"/>
      <c r="AJ136" s="782"/>
      <c r="AK136" s="782"/>
      <c r="AL136" s="782"/>
      <c r="AM136" s="782"/>
    </row>
    <row r="137" spans="1:56" ht="21" customHeight="1" x14ac:dyDescent="0.15">
      <c r="A137" s="67" t="str">
        <f>IF(U131="経験無し","不要",IF(AND(AE137&lt;&gt;"",AH137&lt;&gt;"",AK137&lt;&gt;"",S137&lt;&gt;"",V137&lt;&gt;"",Y137&lt;&gt;""),"○","未入力"))</f>
        <v>未入力</v>
      </c>
      <c r="C137" s="914"/>
      <c r="D137" s="915"/>
      <c r="E137" s="916"/>
      <c r="F137" s="908" t="s">
        <v>109</v>
      </c>
      <c r="G137" s="908"/>
      <c r="H137" s="908"/>
      <c r="I137" s="908"/>
      <c r="J137" s="908"/>
      <c r="K137" s="908"/>
      <c r="L137" s="908"/>
      <c r="M137" s="908"/>
      <c r="N137" s="908"/>
      <c r="O137" s="908"/>
      <c r="P137" s="912"/>
      <c r="Q137" s="791" t="s">
        <v>61</v>
      </c>
      <c r="R137" s="707"/>
      <c r="S137" s="971"/>
      <c r="T137" s="971"/>
      <c r="U137" s="179" t="s">
        <v>60</v>
      </c>
      <c r="V137" s="971"/>
      <c r="W137" s="971"/>
      <c r="X137" s="179" t="s">
        <v>120</v>
      </c>
      <c r="Y137" s="971"/>
      <c r="Z137" s="971"/>
      <c r="AA137" s="179" t="s">
        <v>121</v>
      </c>
      <c r="AB137" s="179" t="s">
        <v>122</v>
      </c>
      <c r="AC137" s="707" t="s">
        <v>61</v>
      </c>
      <c r="AD137" s="707"/>
      <c r="AE137" s="971"/>
      <c r="AF137" s="971"/>
      <c r="AG137" s="179" t="s">
        <v>60</v>
      </c>
      <c r="AH137" s="971"/>
      <c r="AI137" s="971"/>
      <c r="AJ137" s="179" t="s">
        <v>120</v>
      </c>
      <c r="AK137" s="971"/>
      <c r="AL137" s="971"/>
      <c r="AM137" s="180" t="s">
        <v>121</v>
      </c>
    </row>
    <row r="138" spans="1:56" ht="21" customHeight="1" x14ac:dyDescent="0.15">
      <c r="A138" s="67" t="str">
        <f>IF(U131="経験無し","不要",IF(AND(AE138&lt;&gt;"",AH138&lt;&gt;"",AK138&lt;&gt;"",S138&lt;&gt;"",V138&lt;&gt;"",Y138&lt;&gt;""),"○","未入力"))</f>
        <v>未入力</v>
      </c>
      <c r="C138" s="914"/>
      <c r="D138" s="915"/>
      <c r="E138" s="916"/>
      <c r="F138" s="908" t="s">
        <v>155</v>
      </c>
      <c r="G138" s="908"/>
      <c r="H138" s="908"/>
      <c r="I138" s="908"/>
      <c r="J138" s="908"/>
      <c r="K138" s="908"/>
      <c r="L138" s="908"/>
      <c r="M138" s="908"/>
      <c r="N138" s="908"/>
      <c r="O138" s="908"/>
      <c r="P138" s="912"/>
      <c r="Q138" s="791" t="s">
        <v>61</v>
      </c>
      <c r="R138" s="707"/>
      <c r="S138" s="971"/>
      <c r="T138" s="971"/>
      <c r="U138" s="179" t="s">
        <v>60</v>
      </c>
      <c r="V138" s="971"/>
      <c r="W138" s="971"/>
      <c r="X138" s="179" t="s">
        <v>120</v>
      </c>
      <c r="Y138" s="971"/>
      <c r="Z138" s="971"/>
      <c r="AA138" s="179" t="s">
        <v>121</v>
      </c>
      <c r="AB138" s="179" t="s">
        <v>122</v>
      </c>
      <c r="AC138" s="707" t="s">
        <v>61</v>
      </c>
      <c r="AD138" s="707"/>
      <c r="AE138" s="971"/>
      <c r="AF138" s="971"/>
      <c r="AG138" s="179" t="s">
        <v>60</v>
      </c>
      <c r="AH138" s="971"/>
      <c r="AI138" s="971"/>
      <c r="AJ138" s="179" t="s">
        <v>120</v>
      </c>
      <c r="AK138" s="971"/>
      <c r="AL138" s="971"/>
      <c r="AM138" s="180" t="s">
        <v>121</v>
      </c>
      <c r="AN138" s="181"/>
    </row>
    <row r="139" spans="1:56" ht="21" customHeight="1" x14ac:dyDescent="0.15">
      <c r="A139" s="67" t="str">
        <f>IF(U131="経験無し","不要",IF(Q139&lt;&gt;"","○","未入力"))</f>
        <v>未入力</v>
      </c>
      <c r="C139" s="914"/>
      <c r="D139" s="915"/>
      <c r="E139" s="916"/>
      <c r="F139" s="908" t="s">
        <v>110</v>
      </c>
      <c r="G139" s="908"/>
      <c r="H139" s="908"/>
      <c r="I139" s="908"/>
      <c r="J139" s="908"/>
      <c r="K139" s="908"/>
      <c r="L139" s="908"/>
      <c r="M139" s="908"/>
      <c r="N139" s="908"/>
      <c r="O139" s="908"/>
      <c r="P139" s="908"/>
      <c r="Q139" s="778"/>
      <c r="R139" s="778"/>
      <c r="S139" s="778"/>
      <c r="T139" s="778"/>
      <c r="U139" s="778"/>
      <c r="V139" s="778"/>
      <c r="W139" s="778"/>
      <c r="X139" s="778"/>
      <c r="Y139" s="778"/>
      <c r="Z139" s="778"/>
      <c r="AA139" s="778"/>
      <c r="AB139" s="778"/>
      <c r="AC139" s="778"/>
      <c r="AD139" s="778"/>
      <c r="AE139" s="778"/>
      <c r="AF139" s="778"/>
      <c r="AG139" s="778"/>
      <c r="AH139" s="778"/>
      <c r="AI139" s="778"/>
      <c r="AJ139" s="778"/>
      <c r="AK139" s="778"/>
      <c r="AL139" s="778"/>
      <c r="AM139" s="778"/>
    </row>
    <row r="140" spans="1:56" ht="21" customHeight="1" x14ac:dyDescent="0.15">
      <c r="A140" s="67" t="str">
        <f>IF(U131="経験無し","不要",IF(Q140&lt;&gt;"","○","未入力"))</f>
        <v>未入力</v>
      </c>
      <c r="C140" s="914"/>
      <c r="D140" s="915"/>
      <c r="E140" s="916"/>
      <c r="F140" s="908" t="s">
        <v>145</v>
      </c>
      <c r="G140" s="908"/>
      <c r="H140" s="908"/>
      <c r="I140" s="908"/>
      <c r="J140" s="908"/>
      <c r="K140" s="908"/>
      <c r="L140" s="908"/>
      <c r="M140" s="908"/>
      <c r="N140" s="908"/>
      <c r="O140" s="908"/>
      <c r="P140" s="908"/>
      <c r="Q140" s="833"/>
      <c r="R140" s="834"/>
      <c r="S140" s="834"/>
      <c r="T140" s="834"/>
      <c r="U140" s="834"/>
      <c r="V140" s="834"/>
      <c r="W140" s="834"/>
      <c r="X140" s="834"/>
      <c r="Y140" s="834"/>
      <c r="Z140" s="834"/>
      <c r="AA140" s="834"/>
      <c r="AB140" s="834"/>
      <c r="AC140" s="834"/>
      <c r="AD140" s="834"/>
      <c r="AE140" s="834"/>
      <c r="AF140" s="834"/>
      <c r="AG140" s="834"/>
      <c r="AH140" s="834"/>
      <c r="AI140" s="834"/>
      <c r="AJ140" s="834"/>
      <c r="AK140" s="834"/>
      <c r="AL140" s="834"/>
      <c r="AM140" s="835"/>
    </row>
    <row r="141" spans="1:56" ht="21" customHeight="1" x14ac:dyDescent="0.15">
      <c r="A141" s="67" t="str">
        <f>IF(U131="経験無し","不要",IF(OR(F141="※工事概要は、同種工事の要件を満たすことが分かるように記入してください。(入力時にこの文章は削除してください。)",F141=""),"未入力","○"))</f>
        <v>未入力</v>
      </c>
      <c r="C141" s="885" t="s">
        <v>111</v>
      </c>
      <c r="D141" s="885"/>
      <c r="E141" s="885"/>
      <c r="F141" s="749" t="s">
        <v>112</v>
      </c>
      <c r="G141" s="750"/>
      <c r="H141" s="750"/>
      <c r="I141" s="750"/>
      <c r="J141" s="750"/>
      <c r="K141" s="750"/>
      <c r="L141" s="750"/>
      <c r="M141" s="750"/>
      <c r="N141" s="750"/>
      <c r="O141" s="750"/>
      <c r="P141" s="750"/>
      <c r="Q141" s="750"/>
      <c r="R141" s="750"/>
      <c r="S141" s="750"/>
      <c r="T141" s="750"/>
      <c r="U141" s="750"/>
      <c r="V141" s="750"/>
      <c r="W141" s="750"/>
      <c r="X141" s="750"/>
      <c r="Y141" s="750"/>
      <c r="Z141" s="750"/>
      <c r="AA141" s="750"/>
      <c r="AB141" s="750"/>
      <c r="AC141" s="750"/>
      <c r="AD141" s="750"/>
      <c r="AE141" s="750"/>
      <c r="AF141" s="750"/>
      <c r="AG141" s="750"/>
      <c r="AH141" s="750"/>
      <c r="AI141" s="750"/>
      <c r="AJ141" s="750"/>
      <c r="AK141" s="750"/>
      <c r="AL141" s="750"/>
      <c r="AM141" s="751"/>
    </row>
    <row r="142" spans="1:56" ht="21" customHeight="1" x14ac:dyDescent="0.15">
      <c r="C142" s="885"/>
      <c r="D142" s="885"/>
      <c r="E142" s="885"/>
      <c r="F142" s="752"/>
      <c r="G142" s="753"/>
      <c r="H142" s="753"/>
      <c r="I142" s="753"/>
      <c r="J142" s="753"/>
      <c r="K142" s="753"/>
      <c r="L142" s="753"/>
      <c r="M142" s="753"/>
      <c r="N142" s="753"/>
      <c r="O142" s="753"/>
      <c r="P142" s="753"/>
      <c r="Q142" s="753"/>
      <c r="R142" s="753"/>
      <c r="S142" s="753"/>
      <c r="T142" s="753"/>
      <c r="U142" s="753"/>
      <c r="V142" s="753"/>
      <c r="W142" s="753"/>
      <c r="X142" s="753"/>
      <c r="Y142" s="753"/>
      <c r="Z142" s="753"/>
      <c r="AA142" s="753"/>
      <c r="AB142" s="753"/>
      <c r="AC142" s="753"/>
      <c r="AD142" s="753"/>
      <c r="AE142" s="753"/>
      <c r="AF142" s="753"/>
      <c r="AG142" s="753"/>
      <c r="AH142" s="753"/>
      <c r="AI142" s="753"/>
      <c r="AJ142" s="753"/>
      <c r="AK142" s="753"/>
      <c r="AL142" s="753"/>
      <c r="AM142" s="754"/>
    </row>
    <row r="143" spans="1:56" ht="21" customHeight="1" x14ac:dyDescent="0.15">
      <c r="C143" s="885"/>
      <c r="D143" s="885"/>
      <c r="E143" s="885"/>
      <c r="F143" s="752"/>
      <c r="G143" s="753"/>
      <c r="H143" s="753"/>
      <c r="I143" s="753"/>
      <c r="J143" s="753"/>
      <c r="K143" s="753"/>
      <c r="L143" s="753"/>
      <c r="M143" s="753"/>
      <c r="N143" s="753"/>
      <c r="O143" s="753"/>
      <c r="P143" s="753"/>
      <c r="Q143" s="753"/>
      <c r="R143" s="753"/>
      <c r="S143" s="753"/>
      <c r="T143" s="753"/>
      <c r="U143" s="753"/>
      <c r="V143" s="753"/>
      <c r="W143" s="753"/>
      <c r="X143" s="753"/>
      <c r="Y143" s="753"/>
      <c r="Z143" s="753"/>
      <c r="AA143" s="753"/>
      <c r="AB143" s="753"/>
      <c r="AC143" s="753"/>
      <c r="AD143" s="753"/>
      <c r="AE143" s="753"/>
      <c r="AF143" s="753"/>
      <c r="AG143" s="753"/>
      <c r="AH143" s="753"/>
      <c r="AI143" s="753"/>
      <c r="AJ143" s="753"/>
      <c r="AK143" s="753"/>
      <c r="AL143" s="753"/>
      <c r="AM143" s="754"/>
    </row>
    <row r="144" spans="1:56" ht="21" customHeight="1" x14ac:dyDescent="0.15">
      <c r="C144" s="885"/>
      <c r="D144" s="885"/>
      <c r="E144" s="885"/>
      <c r="F144" s="752"/>
      <c r="G144" s="753"/>
      <c r="H144" s="753"/>
      <c r="I144" s="753"/>
      <c r="J144" s="753"/>
      <c r="K144" s="753"/>
      <c r="L144" s="753"/>
      <c r="M144" s="753"/>
      <c r="N144" s="753"/>
      <c r="O144" s="753"/>
      <c r="P144" s="753"/>
      <c r="Q144" s="753"/>
      <c r="R144" s="753"/>
      <c r="S144" s="753"/>
      <c r="T144" s="753"/>
      <c r="U144" s="753"/>
      <c r="V144" s="753"/>
      <c r="W144" s="753"/>
      <c r="X144" s="753"/>
      <c r="Y144" s="753"/>
      <c r="Z144" s="753"/>
      <c r="AA144" s="753"/>
      <c r="AB144" s="753"/>
      <c r="AC144" s="753"/>
      <c r="AD144" s="753"/>
      <c r="AE144" s="753"/>
      <c r="AF144" s="753"/>
      <c r="AG144" s="753"/>
      <c r="AH144" s="753"/>
      <c r="AI144" s="753"/>
      <c r="AJ144" s="753"/>
      <c r="AK144" s="753"/>
      <c r="AL144" s="753"/>
      <c r="AM144" s="754"/>
    </row>
    <row r="145" spans="1:56" ht="21" customHeight="1" x14ac:dyDescent="0.15">
      <c r="C145" s="885"/>
      <c r="D145" s="885"/>
      <c r="E145" s="885"/>
      <c r="F145" s="752"/>
      <c r="G145" s="753"/>
      <c r="H145" s="753"/>
      <c r="I145" s="753"/>
      <c r="J145" s="753"/>
      <c r="K145" s="753"/>
      <c r="L145" s="753"/>
      <c r="M145" s="753"/>
      <c r="N145" s="753"/>
      <c r="O145" s="753"/>
      <c r="P145" s="753"/>
      <c r="Q145" s="753"/>
      <c r="R145" s="753"/>
      <c r="S145" s="753"/>
      <c r="T145" s="753"/>
      <c r="U145" s="753"/>
      <c r="V145" s="753"/>
      <c r="W145" s="753"/>
      <c r="X145" s="753"/>
      <c r="Y145" s="753"/>
      <c r="Z145" s="753"/>
      <c r="AA145" s="753"/>
      <c r="AB145" s="753"/>
      <c r="AC145" s="753"/>
      <c r="AD145" s="753"/>
      <c r="AE145" s="753"/>
      <c r="AF145" s="753"/>
      <c r="AG145" s="753"/>
      <c r="AH145" s="753"/>
      <c r="AI145" s="753"/>
      <c r="AJ145" s="753"/>
      <c r="AK145" s="753"/>
      <c r="AL145" s="753"/>
      <c r="AM145" s="754"/>
    </row>
    <row r="146" spans="1:56" ht="21" customHeight="1" x14ac:dyDescent="0.15">
      <c r="C146" s="885"/>
      <c r="D146" s="885"/>
      <c r="E146" s="885"/>
      <c r="F146" s="752"/>
      <c r="G146" s="753"/>
      <c r="H146" s="753"/>
      <c r="I146" s="753"/>
      <c r="J146" s="753"/>
      <c r="K146" s="753"/>
      <c r="L146" s="753"/>
      <c r="M146" s="753"/>
      <c r="N146" s="753"/>
      <c r="O146" s="753"/>
      <c r="P146" s="753"/>
      <c r="Q146" s="753"/>
      <c r="R146" s="753"/>
      <c r="S146" s="753"/>
      <c r="T146" s="753"/>
      <c r="U146" s="753"/>
      <c r="V146" s="753"/>
      <c r="W146" s="753"/>
      <c r="X146" s="753"/>
      <c r="Y146" s="753"/>
      <c r="Z146" s="753"/>
      <c r="AA146" s="753"/>
      <c r="AB146" s="753"/>
      <c r="AC146" s="753"/>
      <c r="AD146" s="753"/>
      <c r="AE146" s="753"/>
      <c r="AF146" s="753"/>
      <c r="AG146" s="753"/>
      <c r="AH146" s="753"/>
      <c r="AI146" s="753"/>
      <c r="AJ146" s="753"/>
      <c r="AK146" s="753"/>
      <c r="AL146" s="753"/>
      <c r="AM146" s="754"/>
    </row>
    <row r="147" spans="1:56" ht="21" customHeight="1" x14ac:dyDescent="0.15">
      <c r="C147" s="885"/>
      <c r="D147" s="885"/>
      <c r="E147" s="885"/>
      <c r="F147" s="755"/>
      <c r="G147" s="756"/>
      <c r="H147" s="756"/>
      <c r="I147" s="756"/>
      <c r="J147" s="756"/>
      <c r="K147" s="756"/>
      <c r="L147" s="756"/>
      <c r="M147" s="756"/>
      <c r="N147" s="756"/>
      <c r="O147" s="756"/>
      <c r="P147" s="756"/>
      <c r="Q147" s="756"/>
      <c r="R147" s="756"/>
      <c r="S147" s="756"/>
      <c r="T147" s="756"/>
      <c r="U147" s="756"/>
      <c r="V147" s="756"/>
      <c r="W147" s="756"/>
      <c r="X147" s="756"/>
      <c r="Y147" s="756"/>
      <c r="Z147" s="756"/>
      <c r="AA147" s="756"/>
      <c r="AB147" s="756"/>
      <c r="AC147" s="756"/>
      <c r="AD147" s="756"/>
      <c r="AE147" s="756"/>
      <c r="AF147" s="756"/>
      <c r="AG147" s="756"/>
      <c r="AH147" s="756"/>
      <c r="AI147" s="756"/>
      <c r="AJ147" s="756"/>
      <c r="AK147" s="756"/>
      <c r="AL147" s="756"/>
      <c r="AM147" s="757"/>
    </row>
    <row r="148" spans="1:56" ht="6" customHeight="1" thickBot="1" x14ac:dyDescent="0.2">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56" ht="21" customHeight="1" x14ac:dyDescent="0.15">
      <c r="A149" s="67" t="str">
        <f>IF(U149&lt;&gt;"","○","未入力")</f>
        <v>未入力</v>
      </c>
      <c r="C149" s="846" t="s">
        <v>321</v>
      </c>
      <c r="D149" s="562"/>
      <c r="E149" s="562"/>
      <c r="F149" s="562"/>
      <c r="G149" s="562"/>
      <c r="H149" s="562"/>
      <c r="I149" s="562"/>
      <c r="J149" s="562"/>
      <c r="K149" s="562"/>
      <c r="L149" s="562"/>
      <c r="M149" s="562"/>
      <c r="N149" s="562"/>
      <c r="O149" s="562"/>
      <c r="P149" s="562"/>
      <c r="Q149" s="562"/>
      <c r="R149" s="562"/>
      <c r="S149" s="562"/>
      <c r="T149" s="553"/>
      <c r="U149" s="801"/>
      <c r="V149" s="802"/>
      <c r="W149" s="802"/>
      <c r="X149" s="802"/>
      <c r="Y149" s="802"/>
      <c r="Z149" s="802"/>
      <c r="AA149" s="802"/>
      <c r="AB149" s="802"/>
      <c r="AC149" s="802"/>
      <c r="AD149" s="802"/>
      <c r="AE149" s="802"/>
      <c r="AF149" s="802"/>
      <c r="AG149" s="802"/>
      <c r="AH149" s="802"/>
      <c r="AI149" s="802"/>
      <c r="AJ149" s="802"/>
      <c r="AK149" s="802"/>
      <c r="AL149" s="802"/>
      <c r="AM149" s="803"/>
      <c r="BD149" s="177"/>
    </row>
    <row r="150" spans="1:56" ht="21" customHeight="1" thickBot="1" x14ac:dyDescent="0.2">
      <c r="C150" s="562"/>
      <c r="D150" s="562"/>
      <c r="E150" s="562"/>
      <c r="F150" s="562"/>
      <c r="G150" s="562"/>
      <c r="H150" s="562"/>
      <c r="I150" s="562"/>
      <c r="J150" s="562"/>
      <c r="K150" s="562"/>
      <c r="L150" s="562"/>
      <c r="M150" s="562"/>
      <c r="N150" s="562"/>
      <c r="O150" s="562"/>
      <c r="P150" s="562"/>
      <c r="Q150" s="562"/>
      <c r="R150" s="562"/>
      <c r="S150" s="562"/>
      <c r="T150" s="553"/>
      <c r="U150" s="804"/>
      <c r="V150" s="805"/>
      <c r="W150" s="805"/>
      <c r="X150" s="805"/>
      <c r="Y150" s="805"/>
      <c r="Z150" s="805"/>
      <c r="AA150" s="805"/>
      <c r="AB150" s="805"/>
      <c r="AC150" s="805"/>
      <c r="AD150" s="805"/>
      <c r="AE150" s="805"/>
      <c r="AF150" s="805"/>
      <c r="AG150" s="805"/>
      <c r="AH150" s="805"/>
      <c r="AI150" s="805"/>
      <c r="AJ150" s="805"/>
      <c r="AK150" s="805"/>
      <c r="AL150" s="805"/>
      <c r="AM150" s="806"/>
      <c r="BD150" s="177"/>
    </row>
    <row r="151" spans="1:56" ht="6" customHeight="1" x14ac:dyDescent="0.15">
      <c r="C151" s="79"/>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56" ht="21" customHeight="1" x14ac:dyDescent="0.15">
      <c r="C152" s="154"/>
      <c r="D152" s="154"/>
      <c r="E152" s="154"/>
      <c r="F152" s="182"/>
      <c r="G152" s="182"/>
      <c r="H152" s="182"/>
      <c r="I152" s="182"/>
      <c r="J152" s="182"/>
      <c r="K152" s="182"/>
      <c r="L152" s="182"/>
      <c r="M152" s="182"/>
      <c r="N152" s="182"/>
      <c r="O152" s="182"/>
      <c r="P152" s="182"/>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row>
    <row r="153" spans="1:56" ht="20.25" customHeight="1" x14ac:dyDescent="0.15">
      <c r="C153" s="79" t="s">
        <v>156</v>
      </c>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56" ht="21" customHeight="1" x14ac:dyDescent="0.15">
      <c r="A154" s="67" t="str">
        <f>IF('発注者入力シート(◆◇)'!AA$32="選択しない","不要",IF(AND(H154&lt;&gt;"",AC155&lt;&gt;"",AI154&lt;&gt;""),"○","未入力"))</f>
        <v>未入力</v>
      </c>
      <c r="C154" s="885" t="s">
        <v>153</v>
      </c>
      <c r="D154" s="885"/>
      <c r="E154" s="885"/>
      <c r="F154" s="901" t="s">
        <v>74</v>
      </c>
      <c r="G154" s="901"/>
      <c r="H154" s="959"/>
      <c r="I154" s="960"/>
      <c r="J154" s="960"/>
      <c r="K154" s="960"/>
      <c r="L154" s="960"/>
      <c r="M154" s="960"/>
      <c r="N154" s="960"/>
      <c r="O154" s="960"/>
      <c r="P154" s="960"/>
      <c r="Q154" s="960"/>
      <c r="R154" s="960"/>
      <c r="S154" s="960"/>
      <c r="T154" s="960"/>
      <c r="U154" s="960"/>
      <c r="V154" s="960"/>
      <c r="W154" s="960"/>
      <c r="X154" s="960"/>
      <c r="Y154" s="960"/>
      <c r="Z154" s="960"/>
      <c r="AA154" s="881" t="s">
        <v>154</v>
      </c>
      <c r="AB154" s="881"/>
      <c r="AC154" s="881"/>
      <c r="AD154" s="881"/>
      <c r="AE154" s="881"/>
      <c r="AF154" s="881"/>
      <c r="AG154" s="965" t="s">
        <v>430</v>
      </c>
      <c r="AH154" s="966"/>
      <c r="AI154" s="778"/>
      <c r="AJ154" s="963"/>
      <c r="AK154" s="964"/>
      <c r="AL154" s="871" t="s">
        <v>130</v>
      </c>
      <c r="AM154" s="872"/>
    </row>
    <row r="155" spans="1:56" ht="21" customHeight="1" x14ac:dyDescent="0.15">
      <c r="A155" s="67" t="str">
        <f>IF('発注者入力シート(◆◇)'!AA$32="選択しない","不要",IF(AND(H154&lt;&gt;"",AC155&lt;&gt;"",AI154&lt;&gt;""),"○","未入力"))</f>
        <v>未入力</v>
      </c>
      <c r="C155" s="885"/>
      <c r="D155" s="885"/>
      <c r="E155" s="885"/>
      <c r="F155" s="901"/>
      <c r="G155" s="901"/>
      <c r="H155" s="961"/>
      <c r="I155" s="962"/>
      <c r="J155" s="962"/>
      <c r="K155" s="962"/>
      <c r="L155" s="962"/>
      <c r="M155" s="962"/>
      <c r="N155" s="962"/>
      <c r="O155" s="962"/>
      <c r="P155" s="962"/>
      <c r="Q155" s="962"/>
      <c r="R155" s="962"/>
      <c r="S155" s="962"/>
      <c r="T155" s="962"/>
      <c r="U155" s="962"/>
      <c r="V155" s="962"/>
      <c r="W155" s="962"/>
      <c r="X155" s="962"/>
      <c r="Y155" s="962"/>
      <c r="Z155" s="962"/>
      <c r="AA155" s="873" t="s">
        <v>61</v>
      </c>
      <c r="AB155" s="874"/>
      <c r="AC155" s="957"/>
      <c r="AD155" s="958"/>
      <c r="AE155" s="868" t="s">
        <v>298</v>
      </c>
      <c r="AF155" s="869"/>
      <c r="AG155" s="967"/>
      <c r="AH155" s="968"/>
      <c r="AI155" s="963"/>
      <c r="AJ155" s="963"/>
      <c r="AK155" s="964"/>
      <c r="AL155" s="871"/>
      <c r="AM155" s="872"/>
    </row>
    <row r="156" spans="1:56" ht="21" customHeight="1" x14ac:dyDescent="0.15">
      <c r="A156" s="67" t="str">
        <f>IF('発注者入力シート(◆◇)'!AA$32="選択しない","不要",IF(AND(H156&lt;&gt;"",AC157&lt;&gt;"",AI156&lt;&gt;""),"○","未入力"))</f>
        <v>未入力</v>
      </c>
      <c r="C156" s="885"/>
      <c r="D156" s="885"/>
      <c r="E156" s="885"/>
      <c r="F156" s="901"/>
      <c r="G156" s="901"/>
      <c r="H156" s="959"/>
      <c r="I156" s="960"/>
      <c r="J156" s="960"/>
      <c r="K156" s="960"/>
      <c r="L156" s="960"/>
      <c r="M156" s="960"/>
      <c r="N156" s="960"/>
      <c r="O156" s="960"/>
      <c r="P156" s="960"/>
      <c r="Q156" s="960"/>
      <c r="R156" s="960"/>
      <c r="S156" s="960"/>
      <c r="T156" s="960"/>
      <c r="U156" s="960"/>
      <c r="V156" s="960"/>
      <c r="W156" s="960"/>
      <c r="X156" s="960"/>
      <c r="Y156" s="960"/>
      <c r="Z156" s="960"/>
      <c r="AA156" s="881" t="s">
        <v>154</v>
      </c>
      <c r="AB156" s="881"/>
      <c r="AC156" s="881"/>
      <c r="AD156" s="881"/>
      <c r="AE156" s="881"/>
      <c r="AF156" s="881"/>
      <c r="AG156" s="967"/>
      <c r="AH156" s="968"/>
      <c r="AI156" s="778"/>
      <c r="AJ156" s="963"/>
      <c r="AK156" s="964"/>
      <c r="AL156" s="871" t="s">
        <v>130</v>
      </c>
      <c r="AM156" s="872"/>
    </row>
    <row r="157" spans="1:56" ht="21" customHeight="1" x14ac:dyDescent="0.15">
      <c r="A157" s="67" t="str">
        <f>IF('発注者入力シート(◆◇)'!AA$32="選択しない","不要",IF(AND(H156&lt;&gt;"",AC157&lt;&gt;"",AI156&lt;&gt;""),"○","未入力"))</f>
        <v>未入力</v>
      </c>
      <c r="C157" s="885"/>
      <c r="D157" s="885"/>
      <c r="E157" s="885"/>
      <c r="F157" s="901"/>
      <c r="G157" s="901"/>
      <c r="H157" s="961"/>
      <c r="I157" s="962"/>
      <c r="J157" s="962"/>
      <c r="K157" s="962"/>
      <c r="L157" s="962"/>
      <c r="M157" s="962"/>
      <c r="N157" s="962"/>
      <c r="O157" s="962"/>
      <c r="P157" s="962"/>
      <c r="Q157" s="962"/>
      <c r="R157" s="962"/>
      <c r="S157" s="962"/>
      <c r="T157" s="962"/>
      <c r="U157" s="962"/>
      <c r="V157" s="962"/>
      <c r="W157" s="962"/>
      <c r="X157" s="962"/>
      <c r="Y157" s="962"/>
      <c r="Z157" s="962"/>
      <c r="AA157" s="873" t="s">
        <v>466</v>
      </c>
      <c r="AB157" s="874"/>
      <c r="AC157" s="957"/>
      <c r="AD157" s="958"/>
      <c r="AE157" s="868" t="s">
        <v>298</v>
      </c>
      <c r="AF157" s="869"/>
      <c r="AG157" s="969"/>
      <c r="AH157" s="970"/>
      <c r="AI157" s="963"/>
      <c r="AJ157" s="963"/>
      <c r="AK157" s="964"/>
      <c r="AL157" s="871"/>
      <c r="AM157" s="872"/>
    </row>
    <row r="158" spans="1:56" ht="6" customHeight="1" x14ac:dyDescent="0.15">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56" ht="21" customHeight="1" x14ac:dyDescent="0.15">
      <c r="A159" s="67" t="str">
        <f>IF('発注者入力シート(◆◇)'!AA$33="選択しない","不要",IF(Q159&lt;&gt;"","○","未入力"))</f>
        <v>未入力</v>
      </c>
      <c r="C159" s="870" t="s">
        <v>428</v>
      </c>
      <c r="D159" s="870"/>
      <c r="E159" s="870"/>
      <c r="F159" s="870"/>
      <c r="G159" s="870"/>
      <c r="H159" s="870"/>
      <c r="I159" s="870"/>
      <c r="J159" s="870"/>
      <c r="K159" s="870"/>
      <c r="L159" s="870"/>
      <c r="M159" s="870"/>
      <c r="N159" s="870"/>
      <c r="O159" s="870"/>
      <c r="P159" s="870"/>
      <c r="Q159" s="778"/>
      <c r="R159" s="778"/>
      <c r="S159" s="778"/>
      <c r="T159" s="778"/>
      <c r="U159" s="778"/>
      <c r="V159" s="778"/>
      <c r="W159" s="778"/>
      <c r="X159" s="778"/>
      <c r="Y159" s="778"/>
      <c r="Z159" s="778"/>
      <c r="AA159" s="778"/>
      <c r="AB159" s="778"/>
      <c r="AC159" s="778"/>
      <c r="AD159" s="778"/>
      <c r="AE159" s="778"/>
      <c r="AF159" s="778"/>
      <c r="AG159" s="778"/>
      <c r="AH159" s="778"/>
      <c r="AI159" s="778"/>
      <c r="AJ159" s="778"/>
      <c r="AK159" s="778"/>
      <c r="AL159" s="778"/>
      <c r="AM159" s="778"/>
    </row>
    <row r="160" spans="1:56" ht="21" customHeight="1" x14ac:dyDescent="0.15">
      <c r="A160" s="202" t="str">
        <f>IF('発注者入力シート(◆◇)'!$H$16="","",IF(事前入力シート!$I$4="特定共同企業体",IF(COUNTIF(A161:A200,"未入力")&gt;=1,"未入力あり(必要時)",""),"使用しない"))</f>
        <v/>
      </c>
      <c r="AN160" s="151" t="s">
        <v>142</v>
      </c>
      <c r="AO160" s="27"/>
      <c r="AZ160" s="27"/>
    </row>
    <row r="161" spans="1:56" ht="21" customHeight="1" x14ac:dyDescent="0.15">
      <c r="C161" s="679" t="s">
        <v>143</v>
      </c>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79"/>
      <c r="AL161" s="679"/>
      <c r="AM161" s="679"/>
      <c r="AO161" s="27"/>
      <c r="AZ161" s="27"/>
    </row>
    <row r="162" spans="1:56" s="27" customFormat="1" ht="21" customHeight="1" thickBot="1" x14ac:dyDescent="0.2">
      <c r="A162" s="67" t="str">
        <f>IF(事前入力シート!$I$4="特定共同企業体",IF(AE162&lt;&gt;"○○○○株式会社","○","未入力"),"不要")</f>
        <v>不要</v>
      </c>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311"/>
      <c r="AD162" s="192" t="s">
        <v>303</v>
      </c>
      <c r="AE162" s="654" t="s">
        <v>426</v>
      </c>
      <c r="AF162" s="654"/>
      <c r="AG162" s="654"/>
      <c r="AH162" s="654"/>
      <c r="AI162" s="654"/>
      <c r="AJ162" s="654"/>
      <c r="AK162" s="654"/>
      <c r="AL162" s="654"/>
      <c r="AM162" s="654"/>
    </row>
    <row r="163" spans="1:56" ht="21" customHeight="1" x14ac:dyDescent="0.15">
      <c r="A163" s="198" t="str">
        <f>IF(事前入力シート!$I$4="特定共同企業体",IF(Q163&lt;&gt;"","○","未入力"),"不要")</f>
        <v>不要</v>
      </c>
      <c r="C163" s="933" t="s">
        <v>305</v>
      </c>
      <c r="D163" s="934"/>
      <c r="E163" s="934"/>
      <c r="F163" s="934"/>
      <c r="G163" s="934"/>
      <c r="H163" s="934"/>
      <c r="I163" s="934"/>
      <c r="J163" s="934"/>
      <c r="K163" s="934"/>
      <c r="L163" s="934"/>
      <c r="M163" s="934"/>
      <c r="N163" s="934"/>
      <c r="O163" s="934"/>
      <c r="P163" s="934"/>
      <c r="Q163" s="801"/>
      <c r="R163" s="802"/>
      <c r="S163" s="802"/>
      <c r="T163" s="802"/>
      <c r="U163" s="802"/>
      <c r="V163" s="802"/>
      <c r="W163" s="802"/>
      <c r="X163" s="802"/>
      <c r="Y163" s="802"/>
      <c r="Z163" s="802"/>
      <c r="AA163" s="802"/>
      <c r="AB163" s="802"/>
      <c r="AC163" s="802"/>
      <c r="AD163" s="802"/>
      <c r="AE163" s="802"/>
      <c r="AF163" s="802"/>
      <c r="AG163" s="802"/>
      <c r="AH163" s="802"/>
      <c r="AI163" s="802"/>
      <c r="AJ163" s="802"/>
      <c r="AK163" s="802"/>
      <c r="AL163" s="802"/>
      <c r="AM163" s="803"/>
    </row>
    <row r="164" spans="1:56" ht="21" customHeight="1" x14ac:dyDescent="0.15">
      <c r="C164" s="935"/>
      <c r="D164" s="936"/>
      <c r="E164" s="936"/>
      <c r="F164" s="936"/>
      <c r="G164" s="936"/>
      <c r="H164" s="936"/>
      <c r="I164" s="936"/>
      <c r="J164" s="936"/>
      <c r="K164" s="936"/>
      <c r="L164" s="936"/>
      <c r="M164" s="936"/>
      <c r="N164" s="936"/>
      <c r="O164" s="936"/>
      <c r="P164" s="936"/>
      <c r="Q164" s="950"/>
      <c r="R164" s="672"/>
      <c r="S164" s="672"/>
      <c r="T164" s="672"/>
      <c r="U164" s="672"/>
      <c r="V164" s="672"/>
      <c r="W164" s="672"/>
      <c r="X164" s="672"/>
      <c r="Y164" s="672"/>
      <c r="Z164" s="672"/>
      <c r="AA164" s="672"/>
      <c r="AB164" s="672"/>
      <c r="AC164" s="672"/>
      <c r="AD164" s="672"/>
      <c r="AE164" s="672"/>
      <c r="AF164" s="672"/>
      <c r="AG164" s="672"/>
      <c r="AH164" s="672"/>
      <c r="AI164" s="672"/>
      <c r="AJ164" s="672"/>
      <c r="AK164" s="672"/>
      <c r="AL164" s="672"/>
      <c r="AM164" s="951"/>
    </row>
    <row r="165" spans="1:56" ht="21" customHeight="1" x14ac:dyDescent="0.15">
      <c r="A165" s="67" t="s">
        <v>425</v>
      </c>
      <c r="C165" s="952" t="s">
        <v>144</v>
      </c>
      <c r="D165" s="953"/>
      <c r="E165" s="953"/>
      <c r="F165" s="953"/>
      <c r="G165" s="953"/>
      <c r="H165" s="953"/>
      <c r="I165" s="953"/>
      <c r="J165" s="953"/>
      <c r="K165" s="953"/>
      <c r="L165" s="953"/>
      <c r="M165" s="953"/>
      <c r="N165" s="953"/>
      <c r="O165" s="953"/>
      <c r="P165" s="953"/>
      <c r="Q165" s="954"/>
      <c r="R165" s="955"/>
      <c r="S165" s="955"/>
      <c r="T165" s="955"/>
      <c r="U165" s="956" t="s">
        <v>61</v>
      </c>
      <c r="V165" s="956"/>
      <c r="W165" s="956"/>
      <c r="X165" s="913"/>
      <c r="Y165" s="913"/>
      <c r="Z165" s="930" t="s">
        <v>60</v>
      </c>
      <c r="AA165" s="930"/>
      <c r="AB165" s="913"/>
      <c r="AC165" s="913"/>
      <c r="AD165" s="930" t="s">
        <v>120</v>
      </c>
      <c r="AE165" s="930"/>
      <c r="AF165" s="913"/>
      <c r="AG165" s="913"/>
      <c r="AH165" s="930" t="s">
        <v>121</v>
      </c>
      <c r="AI165" s="930"/>
      <c r="AJ165" s="931"/>
      <c r="AK165" s="931"/>
      <c r="AL165" s="931"/>
      <c r="AM165" s="932"/>
    </row>
    <row r="166" spans="1:56" ht="21" customHeight="1" x14ac:dyDescent="0.15">
      <c r="A166" s="67" t="s">
        <v>425</v>
      </c>
      <c r="C166" s="933" t="s">
        <v>306</v>
      </c>
      <c r="D166" s="934"/>
      <c r="E166" s="934"/>
      <c r="F166" s="934"/>
      <c r="G166" s="934"/>
      <c r="H166" s="934"/>
      <c r="I166" s="934"/>
      <c r="J166" s="934"/>
      <c r="K166" s="934"/>
      <c r="L166" s="934"/>
      <c r="M166" s="934"/>
      <c r="N166" s="934"/>
      <c r="O166" s="934"/>
      <c r="P166" s="934"/>
      <c r="Q166" s="937"/>
      <c r="R166" s="910"/>
      <c r="S166" s="910"/>
      <c r="T166" s="910"/>
      <c r="U166" s="910"/>
      <c r="V166" s="910"/>
      <c r="W166" s="910"/>
      <c r="X166" s="910"/>
      <c r="Y166" s="910"/>
      <c r="Z166" s="910"/>
      <c r="AA166" s="910"/>
      <c r="AB166" s="910"/>
      <c r="AC166" s="910"/>
      <c r="AD166" s="910"/>
      <c r="AE166" s="910"/>
      <c r="AF166" s="910"/>
      <c r="AG166" s="910"/>
      <c r="AH166" s="910"/>
      <c r="AI166" s="910"/>
      <c r="AJ166" s="910"/>
      <c r="AK166" s="910"/>
      <c r="AL166" s="910"/>
      <c r="AM166" s="938"/>
    </row>
    <row r="167" spans="1:56" ht="21" customHeight="1" x14ac:dyDescent="0.15">
      <c r="C167" s="935"/>
      <c r="D167" s="936"/>
      <c r="E167" s="936"/>
      <c r="F167" s="936"/>
      <c r="G167" s="936"/>
      <c r="H167" s="936"/>
      <c r="I167" s="936"/>
      <c r="J167" s="936"/>
      <c r="K167" s="936"/>
      <c r="L167" s="936"/>
      <c r="M167" s="936"/>
      <c r="N167" s="936"/>
      <c r="O167" s="936"/>
      <c r="P167" s="936"/>
      <c r="Q167" s="939"/>
      <c r="R167" s="940"/>
      <c r="S167" s="940"/>
      <c r="T167" s="941"/>
      <c r="U167" s="941"/>
      <c r="V167" s="941"/>
      <c r="W167" s="941"/>
      <c r="X167" s="941"/>
      <c r="Y167" s="941"/>
      <c r="Z167" s="941"/>
      <c r="AA167" s="941"/>
      <c r="AB167" s="941"/>
      <c r="AC167" s="941"/>
      <c r="AD167" s="941"/>
      <c r="AE167" s="941"/>
      <c r="AF167" s="941"/>
      <c r="AG167" s="941"/>
      <c r="AH167" s="941"/>
      <c r="AI167" s="941"/>
      <c r="AJ167" s="941"/>
      <c r="AK167" s="941"/>
      <c r="AL167" s="941"/>
      <c r="AM167" s="942"/>
    </row>
    <row r="168" spans="1:56" ht="21" customHeight="1" x14ac:dyDescent="0.15">
      <c r="A168" s="67" t="s">
        <v>425</v>
      </c>
      <c r="C168" s="943" t="s">
        <v>310</v>
      </c>
      <c r="D168" s="695"/>
      <c r="E168" s="696"/>
      <c r="F168" s="553" t="s">
        <v>307</v>
      </c>
      <c r="G168" s="920"/>
      <c r="H168" s="920"/>
      <c r="I168" s="920"/>
      <c r="J168" s="920"/>
      <c r="K168" s="920"/>
      <c r="L168" s="920"/>
      <c r="M168" s="920"/>
      <c r="N168" s="920"/>
      <c r="O168" s="920"/>
      <c r="P168" s="920"/>
      <c r="Q168" s="921"/>
      <c r="R168" s="922"/>
      <c r="S168" s="944"/>
      <c r="T168" s="945" t="s">
        <v>308</v>
      </c>
      <c r="U168" s="946"/>
      <c r="V168" s="946"/>
      <c r="W168" s="947"/>
      <c r="X168" s="948"/>
      <c r="Y168" s="922"/>
      <c r="Z168" s="922"/>
      <c r="AA168" s="922"/>
      <c r="AB168" s="922"/>
      <c r="AC168" s="922"/>
      <c r="AD168" s="922"/>
      <c r="AE168" s="922"/>
      <c r="AF168" s="922"/>
      <c r="AG168" s="922"/>
      <c r="AH168" s="922"/>
      <c r="AI168" s="922"/>
      <c r="AJ168" s="922"/>
      <c r="AK168" s="922"/>
      <c r="AL168" s="922"/>
      <c r="AM168" s="949"/>
    </row>
    <row r="169" spans="1:56" ht="21" customHeight="1" x14ac:dyDescent="0.15">
      <c r="A169" s="67" t="s">
        <v>425</v>
      </c>
      <c r="C169" s="697"/>
      <c r="D169" s="698"/>
      <c r="E169" s="699"/>
      <c r="F169" s="553" t="s">
        <v>322</v>
      </c>
      <c r="G169" s="920"/>
      <c r="H169" s="920"/>
      <c r="I169" s="920"/>
      <c r="J169" s="920"/>
      <c r="K169" s="920"/>
      <c r="L169" s="920"/>
      <c r="M169" s="920"/>
      <c r="N169" s="920"/>
      <c r="O169" s="920"/>
      <c r="P169" s="920"/>
      <c r="Q169" s="921"/>
      <c r="R169" s="922"/>
      <c r="S169" s="922"/>
      <c r="T169" s="923"/>
      <c r="U169" s="923"/>
      <c r="V169" s="923"/>
      <c r="W169" s="923"/>
      <c r="X169" s="923"/>
      <c r="Y169" s="923"/>
      <c r="Z169" s="923"/>
      <c r="AA169" s="923"/>
      <c r="AB169" s="923"/>
      <c r="AC169" s="923"/>
      <c r="AD169" s="923"/>
      <c r="AE169" s="923"/>
      <c r="AF169" s="923"/>
      <c r="AG169" s="923"/>
      <c r="AH169" s="923"/>
      <c r="AI169" s="923"/>
      <c r="AJ169" s="923"/>
      <c r="AK169" s="923"/>
      <c r="AL169" s="923"/>
      <c r="AM169" s="924"/>
    </row>
    <row r="170" spans="1:56" ht="21" customHeight="1" thickBot="1" x14ac:dyDescent="0.2">
      <c r="A170" s="67" t="s">
        <v>425</v>
      </c>
      <c r="C170" s="700"/>
      <c r="D170" s="701"/>
      <c r="E170" s="702"/>
      <c r="F170" s="553" t="s">
        <v>323</v>
      </c>
      <c r="G170" s="920"/>
      <c r="H170" s="920"/>
      <c r="I170" s="920"/>
      <c r="J170" s="920"/>
      <c r="K170" s="920"/>
      <c r="L170" s="920"/>
      <c r="M170" s="920"/>
      <c r="N170" s="920"/>
      <c r="O170" s="920"/>
      <c r="P170" s="920"/>
      <c r="Q170" s="898"/>
      <c r="R170" s="899"/>
      <c r="S170" s="925"/>
      <c r="T170" s="926" t="s">
        <v>309</v>
      </c>
      <c r="U170" s="927"/>
      <c r="V170" s="927"/>
      <c r="W170" s="928"/>
      <c r="X170" s="929"/>
      <c r="Y170" s="899"/>
      <c r="Z170" s="899"/>
      <c r="AA170" s="899"/>
      <c r="AB170" s="899"/>
      <c r="AC170" s="899"/>
      <c r="AD170" s="899"/>
      <c r="AE170" s="899"/>
      <c r="AF170" s="899"/>
      <c r="AG170" s="899"/>
      <c r="AH170" s="899"/>
      <c r="AI170" s="899"/>
      <c r="AJ170" s="899"/>
      <c r="AK170" s="899"/>
      <c r="AL170" s="899"/>
      <c r="AM170" s="900"/>
      <c r="BD170" s="176"/>
    </row>
    <row r="171" spans="1:56" ht="6" customHeight="1" thickBot="1" x14ac:dyDescent="0.2">
      <c r="C171" s="178" t="str">
        <f>IF(U172="実績有り",IF(OR(Q174="",Q175="",Q176="",Q177="",S178="",V178="",Y178="",AE178="",,AH178="",AK178="",Q181="",F182="※工事概要は、同種工事の要件を満たすことが分かるように記入してください。(入力時にこの文章は削除してください。)",F182=""),"注意！未入力の箇所があります。再度確認してください。",""),"")</f>
        <v/>
      </c>
      <c r="D171" s="55"/>
      <c r="E171" s="55"/>
      <c r="F171" s="55"/>
      <c r="G171" s="55"/>
      <c r="H171" s="55"/>
      <c r="I171" s="55"/>
      <c r="J171" s="55"/>
      <c r="K171" s="55"/>
      <c r="L171" s="55"/>
      <c r="M171" s="55"/>
      <c r="N171" s="55"/>
      <c r="O171" s="55"/>
      <c r="P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0"/>
      <c r="BD171" s="177"/>
    </row>
    <row r="172" spans="1:56" ht="21" customHeight="1" x14ac:dyDescent="0.15">
      <c r="A172" s="67" t="s">
        <v>425</v>
      </c>
      <c r="C172" s="562" t="s">
        <v>157</v>
      </c>
      <c r="D172" s="562"/>
      <c r="E172" s="562"/>
      <c r="F172" s="562"/>
      <c r="G172" s="562"/>
      <c r="H172" s="562"/>
      <c r="I172" s="562"/>
      <c r="J172" s="562"/>
      <c r="K172" s="562"/>
      <c r="L172" s="562"/>
      <c r="M172" s="562"/>
      <c r="N172" s="562"/>
      <c r="O172" s="562"/>
      <c r="P172" s="562"/>
      <c r="Q172" s="562"/>
      <c r="R172" s="562"/>
      <c r="S172" s="562"/>
      <c r="T172" s="553"/>
      <c r="U172" s="895"/>
      <c r="V172" s="896"/>
      <c r="W172" s="896"/>
      <c r="X172" s="896"/>
      <c r="Y172" s="896"/>
      <c r="Z172" s="896"/>
      <c r="AA172" s="896"/>
      <c r="AB172" s="896"/>
      <c r="AC172" s="896"/>
      <c r="AD172" s="896"/>
      <c r="AE172" s="896"/>
      <c r="AF172" s="896"/>
      <c r="AG172" s="896"/>
      <c r="AH172" s="896"/>
      <c r="AI172" s="896"/>
      <c r="AJ172" s="896"/>
      <c r="AK172" s="896"/>
      <c r="AL172" s="896"/>
      <c r="AM172" s="897"/>
      <c r="BD172" s="177"/>
    </row>
    <row r="173" spans="1:56" ht="21" customHeight="1" thickBot="1" x14ac:dyDescent="0.2">
      <c r="C173" s="562"/>
      <c r="D173" s="562"/>
      <c r="E173" s="562"/>
      <c r="F173" s="562"/>
      <c r="G173" s="562"/>
      <c r="H173" s="562"/>
      <c r="I173" s="562"/>
      <c r="J173" s="562"/>
      <c r="K173" s="562"/>
      <c r="L173" s="562"/>
      <c r="M173" s="562"/>
      <c r="N173" s="562"/>
      <c r="O173" s="562"/>
      <c r="P173" s="562"/>
      <c r="Q173" s="562"/>
      <c r="R173" s="562"/>
      <c r="S173" s="562"/>
      <c r="T173" s="553"/>
      <c r="U173" s="898"/>
      <c r="V173" s="899"/>
      <c r="W173" s="899"/>
      <c r="X173" s="899"/>
      <c r="Y173" s="899"/>
      <c r="Z173" s="899"/>
      <c r="AA173" s="899"/>
      <c r="AB173" s="899"/>
      <c r="AC173" s="899"/>
      <c r="AD173" s="899"/>
      <c r="AE173" s="899"/>
      <c r="AF173" s="899"/>
      <c r="AG173" s="899"/>
      <c r="AH173" s="899"/>
      <c r="AI173" s="899"/>
      <c r="AJ173" s="899"/>
      <c r="AK173" s="899"/>
      <c r="AL173" s="899"/>
      <c r="AM173" s="900"/>
      <c r="BD173" s="177"/>
    </row>
    <row r="174" spans="1:56" ht="21" customHeight="1" x14ac:dyDescent="0.15">
      <c r="A174" s="67" t="s">
        <v>425</v>
      </c>
      <c r="C174" s="914" t="s">
        <v>146</v>
      </c>
      <c r="D174" s="915"/>
      <c r="E174" s="916"/>
      <c r="F174" s="917" t="s">
        <v>74</v>
      </c>
      <c r="G174" s="917"/>
      <c r="H174" s="917"/>
      <c r="I174" s="917"/>
      <c r="J174" s="917"/>
      <c r="K174" s="917"/>
      <c r="L174" s="917"/>
      <c r="M174" s="917"/>
      <c r="N174" s="917"/>
      <c r="O174" s="917"/>
      <c r="P174" s="917"/>
      <c r="Q174" s="918"/>
      <c r="R174" s="918"/>
      <c r="S174" s="918"/>
      <c r="T174" s="918"/>
      <c r="U174" s="918"/>
      <c r="V174" s="918"/>
      <c r="W174" s="918"/>
      <c r="X174" s="918"/>
      <c r="Y174" s="918"/>
      <c r="Z174" s="918"/>
      <c r="AA174" s="918"/>
      <c r="AB174" s="918"/>
      <c r="AC174" s="918"/>
      <c r="AD174" s="918"/>
      <c r="AE174" s="918"/>
      <c r="AF174" s="918"/>
      <c r="AG174" s="918"/>
      <c r="AH174" s="918"/>
      <c r="AI174" s="918"/>
      <c r="AJ174" s="918"/>
      <c r="AK174" s="918"/>
      <c r="AL174" s="918"/>
      <c r="AM174" s="918"/>
    </row>
    <row r="175" spans="1:56" ht="21" customHeight="1" x14ac:dyDescent="0.15">
      <c r="A175" s="67" t="s">
        <v>425</v>
      </c>
      <c r="C175" s="914"/>
      <c r="D175" s="915"/>
      <c r="E175" s="916"/>
      <c r="F175" s="908" t="s">
        <v>106</v>
      </c>
      <c r="G175" s="908"/>
      <c r="H175" s="908"/>
      <c r="I175" s="908"/>
      <c r="J175" s="908"/>
      <c r="K175" s="908"/>
      <c r="L175" s="908"/>
      <c r="M175" s="908"/>
      <c r="N175" s="908"/>
      <c r="O175" s="908"/>
      <c r="P175" s="908"/>
      <c r="Q175" s="882"/>
      <c r="R175" s="882"/>
      <c r="S175" s="882"/>
      <c r="T175" s="882"/>
      <c r="U175" s="882"/>
      <c r="V175" s="882"/>
      <c r="W175" s="882"/>
      <c r="X175" s="882"/>
      <c r="Y175" s="882"/>
      <c r="Z175" s="882"/>
      <c r="AA175" s="882"/>
      <c r="AB175" s="882"/>
      <c r="AC175" s="882"/>
      <c r="AD175" s="882"/>
      <c r="AE175" s="882"/>
      <c r="AF175" s="882"/>
      <c r="AG175" s="882"/>
      <c r="AH175" s="882"/>
      <c r="AI175" s="882"/>
      <c r="AJ175" s="882"/>
      <c r="AK175" s="882"/>
      <c r="AL175" s="882"/>
      <c r="AM175" s="882"/>
    </row>
    <row r="176" spans="1:56" ht="21" customHeight="1" x14ac:dyDescent="0.15">
      <c r="A176" s="67" t="s">
        <v>425</v>
      </c>
      <c r="C176" s="914"/>
      <c r="D176" s="915"/>
      <c r="E176" s="916"/>
      <c r="F176" s="908" t="s">
        <v>107</v>
      </c>
      <c r="G176" s="908"/>
      <c r="H176" s="908"/>
      <c r="I176" s="908"/>
      <c r="J176" s="908"/>
      <c r="K176" s="908"/>
      <c r="L176" s="908"/>
      <c r="M176" s="908"/>
      <c r="N176" s="908"/>
      <c r="O176" s="908"/>
      <c r="P176" s="908"/>
      <c r="Q176" s="882"/>
      <c r="R176" s="882"/>
      <c r="S176" s="882"/>
      <c r="T176" s="882"/>
      <c r="U176" s="882"/>
      <c r="V176" s="882"/>
      <c r="W176" s="882"/>
      <c r="X176" s="882"/>
      <c r="Y176" s="882"/>
      <c r="Z176" s="882"/>
      <c r="AA176" s="882"/>
      <c r="AB176" s="882"/>
      <c r="AC176" s="882"/>
      <c r="AD176" s="882"/>
      <c r="AE176" s="882"/>
      <c r="AF176" s="882"/>
      <c r="AG176" s="882"/>
      <c r="AH176" s="882"/>
      <c r="AI176" s="882"/>
      <c r="AJ176" s="882"/>
      <c r="AK176" s="882"/>
      <c r="AL176" s="882"/>
      <c r="AM176" s="882"/>
    </row>
    <row r="177" spans="1:56" ht="21" customHeight="1" x14ac:dyDescent="0.15">
      <c r="A177" s="67" t="s">
        <v>425</v>
      </c>
      <c r="C177" s="914"/>
      <c r="D177" s="915"/>
      <c r="E177" s="916"/>
      <c r="F177" s="908" t="s">
        <v>108</v>
      </c>
      <c r="G177" s="908"/>
      <c r="H177" s="908"/>
      <c r="I177" s="908"/>
      <c r="J177" s="908"/>
      <c r="K177" s="908"/>
      <c r="L177" s="908"/>
      <c r="M177" s="908"/>
      <c r="N177" s="908"/>
      <c r="O177" s="908"/>
      <c r="P177" s="908"/>
      <c r="Q177" s="919"/>
      <c r="R177" s="919"/>
      <c r="S177" s="919"/>
      <c r="T177" s="919"/>
      <c r="U177" s="919"/>
      <c r="V177" s="919"/>
      <c r="W177" s="919"/>
      <c r="X177" s="919"/>
      <c r="Y177" s="919"/>
      <c r="Z177" s="919"/>
      <c r="AA177" s="919"/>
      <c r="AB177" s="919"/>
      <c r="AC177" s="919"/>
      <c r="AD177" s="919"/>
      <c r="AE177" s="919"/>
      <c r="AF177" s="919"/>
      <c r="AG177" s="919"/>
      <c r="AH177" s="919"/>
      <c r="AI177" s="919"/>
      <c r="AJ177" s="919"/>
      <c r="AK177" s="919"/>
      <c r="AL177" s="919"/>
      <c r="AM177" s="919"/>
    </row>
    <row r="178" spans="1:56" ht="21" customHeight="1" x14ac:dyDescent="0.15">
      <c r="A178" s="67" t="s">
        <v>425</v>
      </c>
      <c r="C178" s="914"/>
      <c r="D178" s="915"/>
      <c r="E178" s="916"/>
      <c r="F178" s="908" t="s">
        <v>109</v>
      </c>
      <c r="G178" s="908"/>
      <c r="H178" s="908"/>
      <c r="I178" s="908"/>
      <c r="J178" s="908"/>
      <c r="K178" s="908"/>
      <c r="L178" s="908"/>
      <c r="M178" s="908"/>
      <c r="N178" s="908"/>
      <c r="O178" s="908"/>
      <c r="P178" s="912"/>
      <c r="Q178" s="791" t="s">
        <v>61</v>
      </c>
      <c r="R178" s="707"/>
      <c r="S178" s="913"/>
      <c r="T178" s="913"/>
      <c r="U178" s="179" t="s">
        <v>60</v>
      </c>
      <c r="V178" s="913"/>
      <c r="W178" s="913"/>
      <c r="X178" s="179" t="s">
        <v>120</v>
      </c>
      <c r="Y178" s="913"/>
      <c r="Z178" s="913"/>
      <c r="AA178" s="179" t="s">
        <v>121</v>
      </c>
      <c r="AB178" s="179" t="s">
        <v>122</v>
      </c>
      <c r="AC178" s="707" t="s">
        <v>61</v>
      </c>
      <c r="AD178" s="707"/>
      <c r="AE178" s="913"/>
      <c r="AF178" s="913"/>
      <c r="AG178" s="179" t="s">
        <v>60</v>
      </c>
      <c r="AH178" s="913"/>
      <c r="AI178" s="913"/>
      <c r="AJ178" s="179" t="s">
        <v>120</v>
      </c>
      <c r="AK178" s="913"/>
      <c r="AL178" s="913"/>
      <c r="AM178" s="180" t="s">
        <v>121</v>
      </c>
    </row>
    <row r="179" spans="1:56" ht="21" customHeight="1" x14ac:dyDescent="0.15">
      <c r="A179" s="67" t="s">
        <v>425</v>
      </c>
      <c r="C179" s="914"/>
      <c r="D179" s="915"/>
      <c r="E179" s="916"/>
      <c r="F179" s="908" t="s">
        <v>155</v>
      </c>
      <c r="G179" s="908"/>
      <c r="H179" s="908"/>
      <c r="I179" s="908"/>
      <c r="J179" s="908"/>
      <c r="K179" s="908"/>
      <c r="L179" s="908"/>
      <c r="M179" s="908"/>
      <c r="N179" s="908"/>
      <c r="O179" s="908"/>
      <c r="P179" s="912"/>
      <c r="Q179" s="791" t="s">
        <v>61</v>
      </c>
      <c r="R179" s="707"/>
      <c r="S179" s="913"/>
      <c r="T179" s="913"/>
      <c r="U179" s="179" t="s">
        <v>60</v>
      </c>
      <c r="V179" s="913"/>
      <c r="W179" s="913"/>
      <c r="X179" s="179" t="s">
        <v>120</v>
      </c>
      <c r="Y179" s="913"/>
      <c r="Z179" s="913"/>
      <c r="AA179" s="179" t="s">
        <v>121</v>
      </c>
      <c r="AB179" s="179" t="s">
        <v>122</v>
      </c>
      <c r="AC179" s="707" t="s">
        <v>61</v>
      </c>
      <c r="AD179" s="707"/>
      <c r="AE179" s="913"/>
      <c r="AF179" s="913"/>
      <c r="AG179" s="179" t="s">
        <v>60</v>
      </c>
      <c r="AH179" s="913"/>
      <c r="AI179" s="913"/>
      <c r="AJ179" s="179" t="s">
        <v>120</v>
      </c>
      <c r="AK179" s="913"/>
      <c r="AL179" s="913"/>
      <c r="AM179" s="180" t="s">
        <v>121</v>
      </c>
      <c r="AN179" s="181"/>
    </row>
    <row r="180" spans="1:56" ht="21" customHeight="1" x14ac:dyDescent="0.15">
      <c r="A180" s="67" t="s">
        <v>425</v>
      </c>
      <c r="C180" s="914"/>
      <c r="D180" s="915"/>
      <c r="E180" s="916"/>
      <c r="F180" s="908" t="s">
        <v>110</v>
      </c>
      <c r="G180" s="908"/>
      <c r="H180" s="908"/>
      <c r="I180" s="908"/>
      <c r="J180" s="908"/>
      <c r="K180" s="908"/>
      <c r="L180" s="908"/>
      <c r="M180" s="908"/>
      <c r="N180" s="908"/>
      <c r="O180" s="908"/>
      <c r="P180" s="908"/>
      <c r="Q180" s="882"/>
      <c r="R180" s="882"/>
      <c r="S180" s="882"/>
      <c r="T180" s="882"/>
      <c r="U180" s="882"/>
      <c r="V180" s="882"/>
      <c r="W180" s="882"/>
      <c r="X180" s="882"/>
      <c r="Y180" s="882"/>
      <c r="Z180" s="882"/>
      <c r="AA180" s="882"/>
      <c r="AB180" s="882"/>
      <c r="AC180" s="882"/>
      <c r="AD180" s="882"/>
      <c r="AE180" s="882"/>
      <c r="AF180" s="882"/>
      <c r="AG180" s="882"/>
      <c r="AH180" s="882"/>
      <c r="AI180" s="882"/>
      <c r="AJ180" s="882"/>
      <c r="AK180" s="882"/>
      <c r="AL180" s="882"/>
      <c r="AM180" s="882"/>
    </row>
    <row r="181" spans="1:56" ht="21" customHeight="1" x14ac:dyDescent="0.15">
      <c r="A181" s="67" t="s">
        <v>425</v>
      </c>
      <c r="C181" s="914"/>
      <c r="D181" s="915"/>
      <c r="E181" s="916"/>
      <c r="F181" s="908" t="s">
        <v>145</v>
      </c>
      <c r="G181" s="908"/>
      <c r="H181" s="908"/>
      <c r="I181" s="908"/>
      <c r="J181" s="908"/>
      <c r="K181" s="908"/>
      <c r="L181" s="908"/>
      <c r="M181" s="908"/>
      <c r="N181" s="908"/>
      <c r="O181" s="908"/>
      <c r="P181" s="908"/>
      <c r="Q181" s="909"/>
      <c r="R181" s="910"/>
      <c r="S181" s="910"/>
      <c r="T181" s="910"/>
      <c r="U181" s="910"/>
      <c r="V181" s="910"/>
      <c r="W181" s="910"/>
      <c r="X181" s="910"/>
      <c r="Y181" s="910"/>
      <c r="Z181" s="910"/>
      <c r="AA181" s="910"/>
      <c r="AB181" s="910"/>
      <c r="AC181" s="910"/>
      <c r="AD181" s="910"/>
      <c r="AE181" s="910"/>
      <c r="AF181" s="910"/>
      <c r="AG181" s="910"/>
      <c r="AH181" s="910"/>
      <c r="AI181" s="910"/>
      <c r="AJ181" s="910"/>
      <c r="AK181" s="910"/>
      <c r="AL181" s="910"/>
      <c r="AM181" s="911"/>
    </row>
    <row r="182" spans="1:56" ht="21" customHeight="1" x14ac:dyDescent="0.15">
      <c r="A182" s="67" t="s">
        <v>425</v>
      </c>
      <c r="C182" s="885" t="s">
        <v>111</v>
      </c>
      <c r="D182" s="885"/>
      <c r="E182" s="885"/>
      <c r="F182" s="886" t="s">
        <v>112</v>
      </c>
      <c r="G182" s="887"/>
      <c r="H182" s="887"/>
      <c r="I182" s="887"/>
      <c r="J182" s="887"/>
      <c r="K182" s="887"/>
      <c r="L182" s="887"/>
      <c r="M182" s="887"/>
      <c r="N182" s="887"/>
      <c r="O182" s="887"/>
      <c r="P182" s="887"/>
      <c r="Q182" s="887"/>
      <c r="R182" s="887"/>
      <c r="S182" s="887"/>
      <c r="T182" s="887"/>
      <c r="U182" s="887"/>
      <c r="V182" s="887"/>
      <c r="W182" s="887"/>
      <c r="X182" s="887"/>
      <c r="Y182" s="887"/>
      <c r="Z182" s="887"/>
      <c r="AA182" s="887"/>
      <c r="AB182" s="887"/>
      <c r="AC182" s="887"/>
      <c r="AD182" s="887"/>
      <c r="AE182" s="887"/>
      <c r="AF182" s="887"/>
      <c r="AG182" s="887"/>
      <c r="AH182" s="887"/>
      <c r="AI182" s="887"/>
      <c r="AJ182" s="887"/>
      <c r="AK182" s="887"/>
      <c r="AL182" s="887"/>
      <c r="AM182" s="888"/>
    </row>
    <row r="183" spans="1:56" ht="21" customHeight="1" x14ac:dyDescent="0.15">
      <c r="C183" s="885"/>
      <c r="D183" s="885"/>
      <c r="E183" s="885"/>
      <c r="F183" s="889"/>
      <c r="G183" s="890"/>
      <c r="H183" s="890"/>
      <c r="I183" s="890"/>
      <c r="J183" s="890"/>
      <c r="K183" s="890"/>
      <c r="L183" s="890"/>
      <c r="M183" s="890"/>
      <c r="N183" s="890"/>
      <c r="O183" s="890"/>
      <c r="P183" s="890"/>
      <c r="Q183" s="890"/>
      <c r="R183" s="890"/>
      <c r="S183" s="890"/>
      <c r="T183" s="890"/>
      <c r="U183" s="890"/>
      <c r="V183" s="890"/>
      <c r="W183" s="890"/>
      <c r="X183" s="890"/>
      <c r="Y183" s="890"/>
      <c r="Z183" s="890"/>
      <c r="AA183" s="890"/>
      <c r="AB183" s="890"/>
      <c r="AC183" s="890"/>
      <c r="AD183" s="890"/>
      <c r="AE183" s="890"/>
      <c r="AF183" s="890"/>
      <c r="AG183" s="890"/>
      <c r="AH183" s="890"/>
      <c r="AI183" s="890"/>
      <c r="AJ183" s="890"/>
      <c r="AK183" s="890"/>
      <c r="AL183" s="890"/>
      <c r="AM183" s="891"/>
    </row>
    <row r="184" spans="1:56" ht="21" customHeight="1" x14ac:dyDescent="0.15">
      <c r="C184" s="885"/>
      <c r="D184" s="885"/>
      <c r="E184" s="885"/>
      <c r="F184" s="889"/>
      <c r="G184" s="890"/>
      <c r="H184" s="890"/>
      <c r="I184" s="890"/>
      <c r="J184" s="890"/>
      <c r="K184" s="890"/>
      <c r="L184" s="890"/>
      <c r="M184" s="890"/>
      <c r="N184" s="890"/>
      <c r="O184" s="890"/>
      <c r="P184" s="890"/>
      <c r="Q184" s="890"/>
      <c r="R184" s="890"/>
      <c r="S184" s="890"/>
      <c r="T184" s="890"/>
      <c r="U184" s="890"/>
      <c r="V184" s="890"/>
      <c r="W184" s="890"/>
      <c r="X184" s="890"/>
      <c r="Y184" s="890"/>
      <c r="Z184" s="890"/>
      <c r="AA184" s="890"/>
      <c r="AB184" s="890"/>
      <c r="AC184" s="890"/>
      <c r="AD184" s="890"/>
      <c r="AE184" s="890"/>
      <c r="AF184" s="890"/>
      <c r="AG184" s="890"/>
      <c r="AH184" s="890"/>
      <c r="AI184" s="890"/>
      <c r="AJ184" s="890"/>
      <c r="AK184" s="890"/>
      <c r="AL184" s="890"/>
      <c r="AM184" s="891"/>
    </row>
    <row r="185" spans="1:56" ht="21" customHeight="1" x14ac:dyDescent="0.15">
      <c r="C185" s="885"/>
      <c r="D185" s="885"/>
      <c r="E185" s="885"/>
      <c r="F185" s="889"/>
      <c r="G185" s="890"/>
      <c r="H185" s="890"/>
      <c r="I185" s="890"/>
      <c r="J185" s="890"/>
      <c r="K185" s="890"/>
      <c r="L185" s="890"/>
      <c r="M185" s="890"/>
      <c r="N185" s="890"/>
      <c r="O185" s="890"/>
      <c r="P185" s="890"/>
      <c r="Q185" s="890"/>
      <c r="R185" s="890"/>
      <c r="S185" s="890"/>
      <c r="T185" s="890"/>
      <c r="U185" s="890"/>
      <c r="V185" s="890"/>
      <c r="W185" s="890"/>
      <c r="X185" s="890"/>
      <c r="Y185" s="890"/>
      <c r="Z185" s="890"/>
      <c r="AA185" s="890"/>
      <c r="AB185" s="890"/>
      <c r="AC185" s="890"/>
      <c r="AD185" s="890"/>
      <c r="AE185" s="890"/>
      <c r="AF185" s="890"/>
      <c r="AG185" s="890"/>
      <c r="AH185" s="890"/>
      <c r="AI185" s="890"/>
      <c r="AJ185" s="890"/>
      <c r="AK185" s="890"/>
      <c r="AL185" s="890"/>
      <c r="AM185" s="891"/>
    </row>
    <row r="186" spans="1:56" ht="21" customHeight="1" x14ac:dyDescent="0.15">
      <c r="C186" s="885"/>
      <c r="D186" s="885"/>
      <c r="E186" s="885"/>
      <c r="F186" s="889"/>
      <c r="G186" s="890"/>
      <c r="H186" s="890"/>
      <c r="I186" s="890"/>
      <c r="J186" s="890"/>
      <c r="K186" s="890"/>
      <c r="L186" s="890"/>
      <c r="M186" s="890"/>
      <c r="N186" s="890"/>
      <c r="O186" s="890"/>
      <c r="P186" s="890"/>
      <c r="Q186" s="890"/>
      <c r="R186" s="890"/>
      <c r="S186" s="890"/>
      <c r="T186" s="890"/>
      <c r="U186" s="890"/>
      <c r="V186" s="890"/>
      <c r="W186" s="890"/>
      <c r="X186" s="890"/>
      <c r="Y186" s="890"/>
      <c r="Z186" s="890"/>
      <c r="AA186" s="890"/>
      <c r="AB186" s="890"/>
      <c r="AC186" s="890"/>
      <c r="AD186" s="890"/>
      <c r="AE186" s="890"/>
      <c r="AF186" s="890"/>
      <c r="AG186" s="890"/>
      <c r="AH186" s="890"/>
      <c r="AI186" s="890"/>
      <c r="AJ186" s="890"/>
      <c r="AK186" s="890"/>
      <c r="AL186" s="890"/>
      <c r="AM186" s="891"/>
    </row>
    <row r="187" spans="1:56" ht="21" customHeight="1" x14ac:dyDescent="0.15">
      <c r="C187" s="885"/>
      <c r="D187" s="885"/>
      <c r="E187" s="885"/>
      <c r="F187" s="889"/>
      <c r="G187" s="890"/>
      <c r="H187" s="890"/>
      <c r="I187" s="890"/>
      <c r="J187" s="890"/>
      <c r="K187" s="890"/>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890"/>
      <c r="AK187" s="890"/>
      <c r="AL187" s="890"/>
      <c r="AM187" s="891"/>
    </row>
    <row r="188" spans="1:56" ht="21" customHeight="1" x14ac:dyDescent="0.15">
      <c r="C188" s="885"/>
      <c r="D188" s="885"/>
      <c r="E188" s="885"/>
      <c r="F188" s="892"/>
      <c r="G188" s="893"/>
      <c r="H188" s="893"/>
      <c r="I188" s="893"/>
      <c r="J188" s="893"/>
      <c r="K188" s="893"/>
      <c r="L188" s="893"/>
      <c r="M188" s="893"/>
      <c r="N188" s="893"/>
      <c r="O188" s="893"/>
      <c r="P188" s="893"/>
      <c r="Q188" s="893"/>
      <c r="R188" s="893"/>
      <c r="S188" s="893"/>
      <c r="T188" s="893"/>
      <c r="U188" s="893"/>
      <c r="V188" s="893"/>
      <c r="W188" s="893"/>
      <c r="X188" s="893"/>
      <c r="Y188" s="893"/>
      <c r="Z188" s="893"/>
      <c r="AA188" s="893"/>
      <c r="AB188" s="893"/>
      <c r="AC188" s="893"/>
      <c r="AD188" s="893"/>
      <c r="AE188" s="893"/>
      <c r="AF188" s="893"/>
      <c r="AG188" s="893"/>
      <c r="AH188" s="893"/>
      <c r="AI188" s="893"/>
      <c r="AJ188" s="893"/>
      <c r="AK188" s="893"/>
      <c r="AL188" s="893"/>
      <c r="AM188" s="894"/>
    </row>
    <row r="189" spans="1:56" ht="6" customHeight="1" thickBot="1" x14ac:dyDescent="0.2">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row>
    <row r="190" spans="1:56" ht="21" customHeight="1" x14ac:dyDescent="0.15">
      <c r="A190" s="67" t="s">
        <v>425</v>
      </c>
      <c r="C190" s="846" t="s">
        <v>321</v>
      </c>
      <c r="D190" s="562"/>
      <c r="E190" s="562"/>
      <c r="F190" s="562"/>
      <c r="G190" s="562"/>
      <c r="H190" s="562"/>
      <c r="I190" s="562"/>
      <c r="J190" s="562"/>
      <c r="K190" s="562"/>
      <c r="L190" s="562"/>
      <c r="M190" s="562"/>
      <c r="N190" s="562"/>
      <c r="O190" s="562"/>
      <c r="P190" s="562"/>
      <c r="Q190" s="562"/>
      <c r="R190" s="562"/>
      <c r="S190" s="562"/>
      <c r="T190" s="553"/>
      <c r="U190" s="895"/>
      <c r="V190" s="896"/>
      <c r="W190" s="896"/>
      <c r="X190" s="896"/>
      <c r="Y190" s="896"/>
      <c r="Z190" s="896"/>
      <c r="AA190" s="896"/>
      <c r="AB190" s="896"/>
      <c r="AC190" s="896"/>
      <c r="AD190" s="896"/>
      <c r="AE190" s="896"/>
      <c r="AF190" s="896"/>
      <c r="AG190" s="896"/>
      <c r="AH190" s="896"/>
      <c r="AI190" s="896"/>
      <c r="AJ190" s="896"/>
      <c r="AK190" s="896"/>
      <c r="AL190" s="896"/>
      <c r="AM190" s="897"/>
      <c r="BD190" s="177"/>
    </row>
    <row r="191" spans="1:56" ht="21" customHeight="1" thickBot="1" x14ac:dyDescent="0.2">
      <c r="C191" s="562"/>
      <c r="D191" s="562"/>
      <c r="E191" s="562"/>
      <c r="F191" s="562"/>
      <c r="G191" s="562"/>
      <c r="H191" s="562"/>
      <c r="I191" s="562"/>
      <c r="J191" s="562"/>
      <c r="K191" s="562"/>
      <c r="L191" s="562"/>
      <c r="M191" s="562"/>
      <c r="N191" s="562"/>
      <c r="O191" s="562"/>
      <c r="P191" s="562"/>
      <c r="Q191" s="562"/>
      <c r="R191" s="562"/>
      <c r="S191" s="562"/>
      <c r="T191" s="553"/>
      <c r="U191" s="898"/>
      <c r="V191" s="899"/>
      <c r="W191" s="899"/>
      <c r="X191" s="899"/>
      <c r="Y191" s="899"/>
      <c r="Z191" s="899"/>
      <c r="AA191" s="899"/>
      <c r="AB191" s="899"/>
      <c r="AC191" s="899"/>
      <c r="AD191" s="899"/>
      <c r="AE191" s="899"/>
      <c r="AF191" s="899"/>
      <c r="AG191" s="899"/>
      <c r="AH191" s="899"/>
      <c r="AI191" s="899"/>
      <c r="AJ191" s="899"/>
      <c r="AK191" s="899"/>
      <c r="AL191" s="899"/>
      <c r="AM191" s="900"/>
      <c r="BD191" s="177"/>
    </row>
    <row r="192" spans="1:56" ht="6" customHeight="1" x14ac:dyDescent="0.15">
      <c r="C192" s="79"/>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row>
    <row r="193" spans="1:39" ht="21" customHeight="1" x14ac:dyDescent="0.15">
      <c r="C193" s="154"/>
      <c r="D193" s="154"/>
      <c r="E193" s="154"/>
      <c r="F193" s="182"/>
      <c r="G193" s="182"/>
      <c r="H193" s="182"/>
      <c r="I193" s="182"/>
      <c r="J193" s="182"/>
      <c r="K193" s="182"/>
      <c r="L193" s="182"/>
      <c r="M193" s="182"/>
      <c r="N193" s="182"/>
      <c r="O193" s="182"/>
      <c r="P193" s="182"/>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row>
    <row r="194" spans="1:39" ht="20.25" customHeight="1" x14ac:dyDescent="0.15">
      <c r="C194" s="79" t="s">
        <v>156</v>
      </c>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row>
    <row r="195" spans="1:39" ht="21" customHeight="1" x14ac:dyDescent="0.15">
      <c r="A195" s="67" t="s">
        <v>425</v>
      </c>
      <c r="C195" s="885" t="s">
        <v>153</v>
      </c>
      <c r="D195" s="885"/>
      <c r="E195" s="885"/>
      <c r="F195" s="901" t="s">
        <v>74</v>
      </c>
      <c r="G195" s="901"/>
      <c r="H195" s="877"/>
      <c r="I195" s="878"/>
      <c r="J195" s="878"/>
      <c r="K195" s="878"/>
      <c r="L195" s="878"/>
      <c r="M195" s="878"/>
      <c r="N195" s="878"/>
      <c r="O195" s="878"/>
      <c r="P195" s="878"/>
      <c r="Q195" s="878"/>
      <c r="R195" s="878"/>
      <c r="S195" s="878"/>
      <c r="T195" s="878"/>
      <c r="U195" s="878"/>
      <c r="V195" s="878"/>
      <c r="W195" s="878"/>
      <c r="X195" s="878"/>
      <c r="Y195" s="878"/>
      <c r="Z195" s="878"/>
      <c r="AA195" s="881" t="s">
        <v>154</v>
      </c>
      <c r="AB195" s="881"/>
      <c r="AC195" s="881"/>
      <c r="AD195" s="881"/>
      <c r="AE195" s="881"/>
      <c r="AF195" s="881"/>
      <c r="AG195" s="902" t="s">
        <v>129</v>
      </c>
      <c r="AH195" s="903"/>
      <c r="AI195" s="882"/>
      <c r="AJ195" s="883"/>
      <c r="AK195" s="884"/>
      <c r="AL195" s="871" t="s">
        <v>130</v>
      </c>
      <c r="AM195" s="872"/>
    </row>
    <row r="196" spans="1:39" ht="21" customHeight="1" x14ac:dyDescent="0.15">
      <c r="A196" s="67" t="s">
        <v>425</v>
      </c>
      <c r="C196" s="885"/>
      <c r="D196" s="885"/>
      <c r="E196" s="885"/>
      <c r="F196" s="901"/>
      <c r="G196" s="901"/>
      <c r="H196" s="879"/>
      <c r="I196" s="880"/>
      <c r="J196" s="880"/>
      <c r="K196" s="880"/>
      <c r="L196" s="880"/>
      <c r="M196" s="880"/>
      <c r="N196" s="880"/>
      <c r="O196" s="880"/>
      <c r="P196" s="880"/>
      <c r="Q196" s="880"/>
      <c r="R196" s="880"/>
      <c r="S196" s="880"/>
      <c r="T196" s="880"/>
      <c r="U196" s="880"/>
      <c r="V196" s="880"/>
      <c r="W196" s="880"/>
      <c r="X196" s="880"/>
      <c r="Y196" s="880"/>
      <c r="Z196" s="880"/>
      <c r="AA196" s="873" t="s">
        <v>61</v>
      </c>
      <c r="AB196" s="874"/>
      <c r="AC196" s="875"/>
      <c r="AD196" s="876"/>
      <c r="AE196" s="868" t="s">
        <v>298</v>
      </c>
      <c r="AF196" s="869"/>
      <c r="AG196" s="904"/>
      <c r="AH196" s="905"/>
      <c r="AI196" s="883"/>
      <c r="AJ196" s="883"/>
      <c r="AK196" s="884"/>
      <c r="AL196" s="871"/>
      <c r="AM196" s="872"/>
    </row>
    <row r="197" spans="1:39" ht="21" customHeight="1" x14ac:dyDescent="0.15">
      <c r="A197" s="67" t="s">
        <v>425</v>
      </c>
      <c r="C197" s="885"/>
      <c r="D197" s="885"/>
      <c r="E197" s="885"/>
      <c r="F197" s="901"/>
      <c r="G197" s="901"/>
      <c r="H197" s="877"/>
      <c r="I197" s="878"/>
      <c r="J197" s="878"/>
      <c r="K197" s="878"/>
      <c r="L197" s="878"/>
      <c r="M197" s="878"/>
      <c r="N197" s="878"/>
      <c r="O197" s="878"/>
      <c r="P197" s="878"/>
      <c r="Q197" s="878"/>
      <c r="R197" s="878"/>
      <c r="S197" s="878"/>
      <c r="T197" s="878"/>
      <c r="U197" s="878"/>
      <c r="V197" s="878"/>
      <c r="W197" s="878"/>
      <c r="X197" s="878"/>
      <c r="Y197" s="878"/>
      <c r="Z197" s="878"/>
      <c r="AA197" s="881" t="s">
        <v>154</v>
      </c>
      <c r="AB197" s="881"/>
      <c r="AC197" s="881"/>
      <c r="AD197" s="881"/>
      <c r="AE197" s="881"/>
      <c r="AF197" s="881"/>
      <c r="AG197" s="904"/>
      <c r="AH197" s="905"/>
      <c r="AI197" s="882"/>
      <c r="AJ197" s="883"/>
      <c r="AK197" s="884"/>
      <c r="AL197" s="871" t="s">
        <v>130</v>
      </c>
      <c r="AM197" s="872"/>
    </row>
    <row r="198" spans="1:39" ht="21" customHeight="1" x14ac:dyDescent="0.15">
      <c r="A198" s="67" t="s">
        <v>425</v>
      </c>
      <c r="C198" s="885"/>
      <c r="D198" s="885"/>
      <c r="E198" s="885"/>
      <c r="F198" s="901"/>
      <c r="G198" s="901"/>
      <c r="H198" s="879"/>
      <c r="I198" s="880"/>
      <c r="J198" s="880"/>
      <c r="K198" s="880"/>
      <c r="L198" s="880"/>
      <c r="M198" s="880"/>
      <c r="N198" s="880"/>
      <c r="O198" s="880"/>
      <c r="P198" s="880"/>
      <c r="Q198" s="880"/>
      <c r="R198" s="880"/>
      <c r="S198" s="880"/>
      <c r="T198" s="880"/>
      <c r="U198" s="880"/>
      <c r="V198" s="880"/>
      <c r="W198" s="880"/>
      <c r="X198" s="880"/>
      <c r="Y198" s="880"/>
      <c r="Z198" s="880"/>
      <c r="AA198" s="873" t="s">
        <v>61</v>
      </c>
      <c r="AB198" s="874"/>
      <c r="AC198" s="875"/>
      <c r="AD198" s="876"/>
      <c r="AE198" s="868" t="s">
        <v>298</v>
      </c>
      <c r="AF198" s="869"/>
      <c r="AG198" s="906"/>
      <c r="AH198" s="907"/>
      <c r="AI198" s="883"/>
      <c r="AJ198" s="883"/>
      <c r="AK198" s="884"/>
      <c r="AL198" s="871"/>
      <c r="AM198" s="872"/>
    </row>
    <row r="199" spans="1:39" ht="6" customHeight="1" x14ac:dyDescent="0.15">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row>
    <row r="200" spans="1:39" ht="21" customHeight="1" x14ac:dyDescent="0.15">
      <c r="A200" s="67" t="str">
        <f>IF(事前入力シート!$I$4="特定共同企業体",IF('発注者入力シート(◆◇)'!AA$33="選択しない","不要",IF(Q200&lt;&gt;"","○","未入力")),"不要")</f>
        <v>不要</v>
      </c>
      <c r="C200" s="870" t="s">
        <v>32</v>
      </c>
      <c r="D200" s="870"/>
      <c r="E200" s="870"/>
      <c r="F200" s="870"/>
      <c r="G200" s="870"/>
      <c r="H200" s="870"/>
      <c r="I200" s="870"/>
      <c r="J200" s="870"/>
      <c r="K200" s="870"/>
      <c r="L200" s="870"/>
      <c r="M200" s="870"/>
      <c r="N200" s="870"/>
      <c r="O200" s="870"/>
      <c r="P200" s="870"/>
      <c r="Q200" s="778"/>
      <c r="R200" s="778"/>
      <c r="S200" s="778"/>
      <c r="T200" s="778"/>
      <c r="U200" s="778"/>
      <c r="V200" s="778"/>
      <c r="W200" s="778"/>
      <c r="X200" s="778"/>
      <c r="Y200" s="778"/>
      <c r="Z200" s="778"/>
      <c r="AA200" s="778"/>
      <c r="AB200" s="778"/>
      <c r="AC200" s="778"/>
      <c r="AD200" s="778"/>
      <c r="AE200" s="778"/>
      <c r="AF200" s="778"/>
      <c r="AG200" s="778"/>
      <c r="AH200" s="778"/>
      <c r="AI200" s="778"/>
      <c r="AJ200" s="778"/>
      <c r="AK200" s="778"/>
      <c r="AL200" s="778"/>
      <c r="AM200" s="778"/>
    </row>
  </sheetData>
  <sheetProtection sheet="1" objects="1" scenarios="1" formatCells="0" selectLockedCells="1"/>
  <customSheetViews>
    <customSheetView guid="{1C967CD3-22AF-4928-9CB8-5279C2ED784C}" scale="70" showPageBreaks="1" showGridLines="0" printArea="1" view="pageBreakPreview">
      <selection activeCell="Q4" sqref="Q4:AM5"/>
      <pageMargins left="0.7" right="0.7" top="0.75" bottom="0.75" header="0.3" footer="0.3"/>
      <pageSetup paperSize="9" orientation="portrait" r:id="rId1"/>
    </customSheetView>
  </customSheetViews>
  <mergeCells count="349">
    <mergeCell ref="E49:AM49"/>
    <mergeCell ref="AL36:AM37"/>
    <mergeCell ref="AI36:AK37"/>
    <mergeCell ref="H38:Z39"/>
    <mergeCell ref="AA38:AF38"/>
    <mergeCell ref="C49:D49"/>
    <mergeCell ref="AE37:AF37"/>
    <mergeCell ref="E51:AM51"/>
    <mergeCell ref="C36:E39"/>
    <mergeCell ref="F36:G39"/>
    <mergeCell ref="C47:D47"/>
    <mergeCell ref="E47:AM47"/>
    <mergeCell ref="C45:D45"/>
    <mergeCell ref="C51:D51"/>
    <mergeCell ref="AI38:AK39"/>
    <mergeCell ref="AG36:AH39"/>
    <mergeCell ref="AC37:AD37"/>
    <mergeCell ref="C50:D50"/>
    <mergeCell ref="E45:AM45"/>
    <mergeCell ref="H36:Z37"/>
    <mergeCell ref="AA36:AF36"/>
    <mergeCell ref="AL38:AM39"/>
    <mergeCell ref="E50:AM50"/>
    <mergeCell ref="AA39:AB39"/>
    <mergeCell ref="C2:AM2"/>
    <mergeCell ref="C13:T14"/>
    <mergeCell ref="U13:AM14"/>
    <mergeCell ref="C15:E22"/>
    <mergeCell ref="F15:P15"/>
    <mergeCell ref="Q15:AM15"/>
    <mergeCell ref="F16:P16"/>
    <mergeCell ref="Q16:AM16"/>
    <mergeCell ref="F17:P17"/>
    <mergeCell ref="Q17:AM17"/>
    <mergeCell ref="F18:P18"/>
    <mergeCell ref="Q18:AM18"/>
    <mergeCell ref="F19:P19"/>
    <mergeCell ref="Q19:R19"/>
    <mergeCell ref="S19:T19"/>
    <mergeCell ref="V19:W19"/>
    <mergeCell ref="Y19:Z19"/>
    <mergeCell ref="AC19:AD19"/>
    <mergeCell ref="AE19:AF19"/>
    <mergeCell ref="AH19:AI19"/>
    <mergeCell ref="F20:P20"/>
    <mergeCell ref="AK20:AL20"/>
    <mergeCell ref="Q20:R20"/>
    <mergeCell ref="S20:T20"/>
    <mergeCell ref="AK19:AL19"/>
    <mergeCell ref="Q21:AM21"/>
    <mergeCell ref="AE39:AF39"/>
    <mergeCell ref="AH6:AI6"/>
    <mergeCell ref="Z6:AA6"/>
    <mergeCell ref="Q4:AM5"/>
    <mergeCell ref="C7:P8"/>
    <mergeCell ref="C6:P6"/>
    <mergeCell ref="F11:P11"/>
    <mergeCell ref="F10:P10"/>
    <mergeCell ref="F9:P9"/>
    <mergeCell ref="C9:E11"/>
    <mergeCell ref="Q7:AM8"/>
    <mergeCell ref="C4:P5"/>
    <mergeCell ref="U6:W6"/>
    <mergeCell ref="C23:E29"/>
    <mergeCell ref="AC39:AD39"/>
    <mergeCell ref="V20:W20"/>
    <mergeCell ref="F23:AM29"/>
    <mergeCell ref="AH20:AI20"/>
    <mergeCell ref="F21:P21"/>
    <mergeCell ref="F22:P22"/>
    <mergeCell ref="Q22:AM22"/>
    <mergeCell ref="AJ6:AM6"/>
    <mergeCell ref="AF6:AG6"/>
    <mergeCell ref="Y20:Z20"/>
    <mergeCell ref="AC20:AD20"/>
    <mergeCell ref="C48:D48"/>
    <mergeCell ref="E48:AM48"/>
    <mergeCell ref="C46:D46"/>
    <mergeCell ref="E46:AM46"/>
    <mergeCell ref="C44:D44"/>
    <mergeCell ref="E44:AM44"/>
    <mergeCell ref="AD6:AE6"/>
    <mergeCell ref="C41:P41"/>
    <mergeCell ref="Q41:AM41"/>
    <mergeCell ref="C31:T32"/>
    <mergeCell ref="U31:AM32"/>
    <mergeCell ref="AB6:AC6"/>
    <mergeCell ref="Q6:T6"/>
    <mergeCell ref="X6:Y6"/>
    <mergeCell ref="Q9:S9"/>
    <mergeCell ref="Q10:S10"/>
    <mergeCell ref="Q11:S11"/>
    <mergeCell ref="T9:W9"/>
    <mergeCell ref="T11:W11"/>
    <mergeCell ref="X9:AM9"/>
    <mergeCell ref="X11:AM11"/>
    <mergeCell ref="T10:AM10"/>
    <mergeCell ref="AA37:AB37"/>
    <mergeCell ref="AE20:AF20"/>
    <mergeCell ref="C120:AM120"/>
    <mergeCell ref="C122:P123"/>
    <mergeCell ref="Q122:AM123"/>
    <mergeCell ref="C124:P124"/>
    <mergeCell ref="Q124:T124"/>
    <mergeCell ref="U124:W124"/>
    <mergeCell ref="X124:Y124"/>
    <mergeCell ref="Z124:AA124"/>
    <mergeCell ref="AB124:AC124"/>
    <mergeCell ref="AD124:AE124"/>
    <mergeCell ref="C79:AM79"/>
    <mergeCell ref="C81:P82"/>
    <mergeCell ref="Q81:AM82"/>
    <mergeCell ref="C83:P83"/>
    <mergeCell ref="Q83:T83"/>
    <mergeCell ref="U83:W83"/>
    <mergeCell ref="X83:Y83"/>
    <mergeCell ref="Z83:AA83"/>
    <mergeCell ref="AB83:AC83"/>
    <mergeCell ref="AD83:AE83"/>
    <mergeCell ref="AF83:AG83"/>
    <mergeCell ref="F128:P128"/>
    <mergeCell ref="Q128:S128"/>
    <mergeCell ref="T128:AM128"/>
    <mergeCell ref="F129:P129"/>
    <mergeCell ref="Q129:S129"/>
    <mergeCell ref="T129:W129"/>
    <mergeCell ref="X129:AM129"/>
    <mergeCell ref="AF124:AG124"/>
    <mergeCell ref="AH124:AI124"/>
    <mergeCell ref="AJ124:AM124"/>
    <mergeCell ref="C125:P126"/>
    <mergeCell ref="Q125:AM126"/>
    <mergeCell ref="C127:E129"/>
    <mergeCell ref="F127:P127"/>
    <mergeCell ref="Q127:S127"/>
    <mergeCell ref="T127:W127"/>
    <mergeCell ref="X127:AM127"/>
    <mergeCell ref="C131:T132"/>
    <mergeCell ref="U131:AM132"/>
    <mergeCell ref="C133:E140"/>
    <mergeCell ref="F133:P133"/>
    <mergeCell ref="Q133:AM133"/>
    <mergeCell ref="F134:P134"/>
    <mergeCell ref="Q134:AM134"/>
    <mergeCell ref="F135:P135"/>
    <mergeCell ref="Q135:AM135"/>
    <mergeCell ref="F136:P136"/>
    <mergeCell ref="AC138:AD138"/>
    <mergeCell ref="Q136:AM136"/>
    <mergeCell ref="F137:P137"/>
    <mergeCell ref="Q137:R137"/>
    <mergeCell ref="S137:T137"/>
    <mergeCell ref="V137:W137"/>
    <mergeCell ref="Y137:Z137"/>
    <mergeCell ref="AC137:AD137"/>
    <mergeCell ref="AE137:AF137"/>
    <mergeCell ref="AH137:AI137"/>
    <mergeCell ref="AK137:AL137"/>
    <mergeCell ref="AE138:AF138"/>
    <mergeCell ref="AH138:AI138"/>
    <mergeCell ref="AK138:AL138"/>
    <mergeCell ref="AL154:AM155"/>
    <mergeCell ref="AA155:AB155"/>
    <mergeCell ref="AC155:AD155"/>
    <mergeCell ref="AE155:AF155"/>
    <mergeCell ref="C141:E147"/>
    <mergeCell ref="F141:AM147"/>
    <mergeCell ref="C149:T150"/>
    <mergeCell ref="U149:AM150"/>
    <mergeCell ref="C154:E157"/>
    <mergeCell ref="F154:G157"/>
    <mergeCell ref="H154:Z155"/>
    <mergeCell ref="AA154:AF154"/>
    <mergeCell ref="AG154:AH157"/>
    <mergeCell ref="AI154:AK155"/>
    <mergeCell ref="AH83:AI83"/>
    <mergeCell ref="AJ83:AM83"/>
    <mergeCell ref="AE157:AF157"/>
    <mergeCell ref="C159:P159"/>
    <mergeCell ref="Q159:AM159"/>
    <mergeCell ref="H156:Z157"/>
    <mergeCell ref="AA156:AF156"/>
    <mergeCell ref="AI156:AK157"/>
    <mergeCell ref="AL156:AM157"/>
    <mergeCell ref="AA157:AB157"/>
    <mergeCell ref="AC157:AD157"/>
    <mergeCell ref="F139:P139"/>
    <mergeCell ref="Q139:AM139"/>
    <mergeCell ref="F140:P140"/>
    <mergeCell ref="Q140:AM140"/>
    <mergeCell ref="F138:P138"/>
    <mergeCell ref="Q138:R138"/>
    <mergeCell ref="S138:T138"/>
    <mergeCell ref="V138:W138"/>
    <mergeCell ref="Y138:Z138"/>
    <mergeCell ref="F88:P88"/>
    <mergeCell ref="Q88:S88"/>
    <mergeCell ref="T88:W88"/>
    <mergeCell ref="X88:AM88"/>
    <mergeCell ref="C90:T91"/>
    <mergeCell ref="U90:AM91"/>
    <mergeCell ref="C84:P85"/>
    <mergeCell ref="Q84:AM85"/>
    <mergeCell ref="C86:E88"/>
    <mergeCell ref="F86:P86"/>
    <mergeCell ref="Q86:S86"/>
    <mergeCell ref="T86:W86"/>
    <mergeCell ref="X86:AM86"/>
    <mergeCell ref="F87:P87"/>
    <mergeCell ref="Q87:S87"/>
    <mergeCell ref="T87:AM87"/>
    <mergeCell ref="AC97:AD97"/>
    <mergeCell ref="Q96:R96"/>
    <mergeCell ref="S96:T96"/>
    <mergeCell ref="V96:W96"/>
    <mergeCell ref="Y96:Z96"/>
    <mergeCell ref="AC96:AD96"/>
    <mergeCell ref="AE96:AF96"/>
    <mergeCell ref="F96:P96"/>
    <mergeCell ref="AK97:AL97"/>
    <mergeCell ref="F98:P98"/>
    <mergeCell ref="Q98:AM98"/>
    <mergeCell ref="F99:P99"/>
    <mergeCell ref="Q99:AM99"/>
    <mergeCell ref="AE97:AF97"/>
    <mergeCell ref="AH97:AI97"/>
    <mergeCell ref="C100:E106"/>
    <mergeCell ref="F100:AM106"/>
    <mergeCell ref="C92:E99"/>
    <mergeCell ref="F92:P92"/>
    <mergeCell ref="Q92:AM92"/>
    <mergeCell ref="F93:P93"/>
    <mergeCell ref="Q93:AM93"/>
    <mergeCell ref="F94:P94"/>
    <mergeCell ref="Q94:AM94"/>
    <mergeCell ref="F95:P95"/>
    <mergeCell ref="Q95:AM95"/>
    <mergeCell ref="AH96:AI96"/>
    <mergeCell ref="AK96:AL96"/>
    <mergeCell ref="F97:P97"/>
    <mergeCell ref="Q97:R97"/>
    <mergeCell ref="S97:T97"/>
    <mergeCell ref="V97:W97"/>
    <mergeCell ref="Y97:Z97"/>
    <mergeCell ref="C108:T109"/>
    <mergeCell ref="U108:AM109"/>
    <mergeCell ref="C113:E116"/>
    <mergeCell ref="F113:G116"/>
    <mergeCell ref="H113:Z114"/>
    <mergeCell ref="AA113:AF113"/>
    <mergeCell ref="AG113:AH116"/>
    <mergeCell ref="AI113:AK114"/>
    <mergeCell ref="AL113:AM114"/>
    <mergeCell ref="AA114:AB114"/>
    <mergeCell ref="C118:P118"/>
    <mergeCell ref="Q118:AM118"/>
    <mergeCell ref="AC114:AD114"/>
    <mergeCell ref="AE114:AF114"/>
    <mergeCell ref="H115:Z116"/>
    <mergeCell ref="AA115:AF115"/>
    <mergeCell ref="AI115:AK116"/>
    <mergeCell ref="AL115:AM116"/>
    <mergeCell ref="AA116:AB116"/>
    <mergeCell ref="AC116:AD116"/>
    <mergeCell ref="AE116:AF116"/>
    <mergeCell ref="C161:AM161"/>
    <mergeCell ref="C163:P164"/>
    <mergeCell ref="Q163:AM164"/>
    <mergeCell ref="C165:P165"/>
    <mergeCell ref="Q165:T165"/>
    <mergeCell ref="U165:W165"/>
    <mergeCell ref="X165:Y165"/>
    <mergeCell ref="Z165:AA165"/>
    <mergeCell ref="AB165:AC165"/>
    <mergeCell ref="AD165:AE165"/>
    <mergeCell ref="F169:P169"/>
    <mergeCell ref="Q169:S169"/>
    <mergeCell ref="T169:AM169"/>
    <mergeCell ref="F170:P170"/>
    <mergeCell ref="Q170:S170"/>
    <mergeCell ref="T170:W170"/>
    <mergeCell ref="X170:AM170"/>
    <mergeCell ref="AF165:AG165"/>
    <mergeCell ref="AH165:AI165"/>
    <mergeCell ref="AJ165:AM165"/>
    <mergeCell ref="C166:P167"/>
    <mergeCell ref="Q166:AM167"/>
    <mergeCell ref="C168:E170"/>
    <mergeCell ref="F168:P168"/>
    <mergeCell ref="Q168:S168"/>
    <mergeCell ref="T168:W168"/>
    <mergeCell ref="X168:AM168"/>
    <mergeCell ref="C172:T173"/>
    <mergeCell ref="U172:AM173"/>
    <mergeCell ref="C174:E181"/>
    <mergeCell ref="F174:P174"/>
    <mergeCell ref="Q174:AM174"/>
    <mergeCell ref="F175:P175"/>
    <mergeCell ref="Q175:AM175"/>
    <mergeCell ref="F176:P176"/>
    <mergeCell ref="Q176:AM176"/>
    <mergeCell ref="F177:P177"/>
    <mergeCell ref="Q177:AM177"/>
    <mergeCell ref="F178:P178"/>
    <mergeCell ref="Q178:R178"/>
    <mergeCell ref="S178:T178"/>
    <mergeCell ref="V178:W178"/>
    <mergeCell ref="Y178:Z178"/>
    <mergeCell ref="AC178:AD178"/>
    <mergeCell ref="AE178:AF178"/>
    <mergeCell ref="AH178:AI178"/>
    <mergeCell ref="AK178:AL178"/>
    <mergeCell ref="AE179:AF179"/>
    <mergeCell ref="AH179:AI179"/>
    <mergeCell ref="AK179:AL179"/>
    <mergeCell ref="F180:P180"/>
    <mergeCell ref="Q180:AM180"/>
    <mergeCell ref="F181:P181"/>
    <mergeCell ref="Q181:AM181"/>
    <mergeCell ref="F179:P179"/>
    <mergeCell ref="Q179:R179"/>
    <mergeCell ref="S179:T179"/>
    <mergeCell ref="V179:W179"/>
    <mergeCell ref="Y179:Z179"/>
    <mergeCell ref="AC179:AD179"/>
    <mergeCell ref="AE198:AF198"/>
    <mergeCell ref="C200:P200"/>
    <mergeCell ref="Q200:AM200"/>
    <mergeCell ref="AE162:AM162"/>
    <mergeCell ref="AL195:AM196"/>
    <mergeCell ref="AA196:AB196"/>
    <mergeCell ref="AC196:AD196"/>
    <mergeCell ref="AE196:AF196"/>
    <mergeCell ref="H197:Z198"/>
    <mergeCell ref="AA197:AF197"/>
    <mergeCell ref="AI197:AK198"/>
    <mergeCell ref="AL197:AM198"/>
    <mergeCell ref="AA198:AB198"/>
    <mergeCell ref="AC198:AD198"/>
    <mergeCell ref="C182:E188"/>
    <mergeCell ref="F182:AM188"/>
    <mergeCell ref="C190:T191"/>
    <mergeCell ref="U190:AM191"/>
    <mergeCell ref="C195:E198"/>
    <mergeCell ref="F195:G198"/>
    <mergeCell ref="H195:Z196"/>
    <mergeCell ref="AA195:AF195"/>
    <mergeCell ref="AG195:AH198"/>
    <mergeCell ref="AI195:AK196"/>
  </mergeCells>
  <phoneticPr fontId="2"/>
  <conditionalFormatting sqref="A1:A159 A201:A65536">
    <cfRule type="expression" dxfId="67" priority="34" stopIfTrue="1">
      <formula>$A1="未入力"</formula>
    </cfRule>
  </conditionalFormatting>
  <conditionalFormatting sqref="C201:AM65536 C1:AM159">
    <cfRule type="expression" dxfId="66" priority="33" stopIfTrue="1">
      <formula>$A1="不要"</formula>
    </cfRule>
  </conditionalFormatting>
  <conditionalFormatting sqref="Q86:S88">
    <cfRule type="expression" dxfId="65" priority="22" stopIfTrue="1">
      <formula>OR(Q$86="○",Q$87="○",Q$88="○")</formula>
    </cfRule>
  </conditionalFormatting>
  <conditionalFormatting sqref="Q127:S129">
    <cfRule type="expression" dxfId="64" priority="21" stopIfTrue="1">
      <formula>OR(Q$127="○",Q$128="○",Q$129="○")</formula>
    </cfRule>
  </conditionalFormatting>
  <conditionalFormatting sqref="Q9:S11">
    <cfRule type="expression" dxfId="63" priority="20" stopIfTrue="1">
      <formula>OR(Q$9="○",Q$10="○",Q$11="○")</formula>
    </cfRule>
  </conditionalFormatting>
  <conditionalFormatting sqref="A1:XFD159">
    <cfRule type="expression" dxfId="62" priority="662" stopIfTrue="1">
      <formula>$A1="○"</formula>
    </cfRule>
  </conditionalFormatting>
  <conditionalFormatting sqref="A160:A161 A163:A200">
    <cfRule type="expression" dxfId="61" priority="18" stopIfTrue="1">
      <formula>$A160="未入力"</formula>
    </cfRule>
  </conditionalFormatting>
  <conditionalFormatting sqref="C160:AM161 C163:AM177 C197:AM197 C196:Z196 AC196:AM196 C199:AM200 C198:Z198 AC198:AM198 C180:AM195 C178:P179 S178:AB179 AE178:AM179">
    <cfRule type="expression" dxfId="60" priority="17" stopIfTrue="1">
      <formula>$A160="不要"</formula>
    </cfRule>
  </conditionalFormatting>
  <conditionalFormatting sqref="Q168:S170">
    <cfRule type="expression" dxfId="59" priority="16" stopIfTrue="1">
      <formula>OR(Q$127="○",Q$128="○",Q$129="○")</formula>
    </cfRule>
  </conditionalFormatting>
  <conditionalFormatting sqref="A160:XFD161 A163:XFD177 A197:XFD197 A196:Z196 AC196:XFD196 A199:XFD200 A198:Z198 AC198:XFD198 A180:XFD195 A178:P179 S178:AB179 AE178:XFD179">
    <cfRule type="expression" dxfId="58" priority="19" stopIfTrue="1">
      <formula>$A160="○"</formula>
    </cfRule>
  </conditionalFormatting>
  <conditionalFormatting sqref="C162:AM162">
    <cfRule type="expression" dxfId="57" priority="13" stopIfTrue="1">
      <formula>$A162="不要"</formula>
    </cfRule>
    <cfRule type="expression" dxfId="56" priority="15" stopIfTrue="1">
      <formula>$A162="○"</formula>
    </cfRule>
  </conditionalFormatting>
  <conditionalFormatting sqref="A162">
    <cfRule type="expression" dxfId="55" priority="14" stopIfTrue="1">
      <formula>$A162="未入力"</formula>
    </cfRule>
  </conditionalFormatting>
  <conditionalFormatting sqref="AA196:AB196">
    <cfRule type="expression" dxfId="54" priority="11" stopIfTrue="1">
      <formula>$A196="不要"</formula>
    </cfRule>
  </conditionalFormatting>
  <conditionalFormatting sqref="AA196:AB196">
    <cfRule type="expression" dxfId="53" priority="12" stopIfTrue="1">
      <formula>$A196="○"</formula>
    </cfRule>
  </conditionalFormatting>
  <conditionalFormatting sqref="AA198:AB198">
    <cfRule type="expression" dxfId="52" priority="9" stopIfTrue="1">
      <formula>$A198="不要"</formula>
    </cfRule>
  </conditionalFormatting>
  <conditionalFormatting sqref="AA198:AB198">
    <cfRule type="expression" dxfId="51" priority="10" stopIfTrue="1">
      <formula>$A198="○"</formula>
    </cfRule>
  </conditionalFormatting>
  <conditionalFormatting sqref="Q178:R178">
    <cfRule type="expression" dxfId="50" priority="7" stopIfTrue="1">
      <formula>$A178="不要"</formula>
    </cfRule>
  </conditionalFormatting>
  <conditionalFormatting sqref="Q178:R178">
    <cfRule type="expression" dxfId="49" priority="8" stopIfTrue="1">
      <formula>$A178="○"</formula>
    </cfRule>
  </conditionalFormatting>
  <conditionalFormatting sqref="Q179:R179">
    <cfRule type="expression" dxfId="48" priority="5" stopIfTrue="1">
      <formula>$A179="不要"</formula>
    </cfRule>
  </conditionalFormatting>
  <conditionalFormatting sqref="Q179:R179">
    <cfRule type="expression" dxfId="47" priority="6" stopIfTrue="1">
      <formula>$A179="○"</formula>
    </cfRule>
  </conditionalFormatting>
  <conditionalFormatting sqref="AC178:AD178">
    <cfRule type="expression" dxfId="46" priority="3" stopIfTrue="1">
      <formula>$A178="不要"</formula>
    </cfRule>
  </conditionalFormatting>
  <conditionalFormatting sqref="AC178:AD178">
    <cfRule type="expression" dxfId="45" priority="4" stopIfTrue="1">
      <formula>$A178="○"</formula>
    </cfRule>
  </conditionalFormatting>
  <conditionalFormatting sqref="AC179:AD179">
    <cfRule type="expression" dxfId="44" priority="1" stopIfTrue="1">
      <formula>$A179="不要"</formula>
    </cfRule>
  </conditionalFormatting>
  <conditionalFormatting sqref="AC179:AD179">
    <cfRule type="expression" dxfId="43" priority="2" stopIfTrue="1">
      <formula>$A179="○"</formula>
    </cfRule>
  </conditionalFormatting>
  <dataValidations count="14">
    <dataValidation type="whole" allowBlank="1" showInputMessage="1" showErrorMessage="1" sqref="AF6:AG6 AK19:AL20 Y19:Z20 AF124:AG124 AK137:AL138 Y137:Z138 AF83:AG83 AK96:AL97 Y96:Z97 AF165:AG165 AK178:AL179 Y178:Z179">
      <formula1>1</formula1>
      <formula2>31</formula2>
    </dataValidation>
    <dataValidation type="whole" allowBlank="1" showInputMessage="1" showErrorMessage="1" sqref="AB6:AC6 V19:W20 AH19:AI20 AB124:AC124 V137:W138 AH137:AI138 AB83:AC83 V96:W97 AH96:AI97 AB165:AC165 V178:W179 AH178:AI179">
      <formula1>1</formula1>
      <formula2>12</formula2>
    </dataValidation>
    <dataValidation imeMode="halfAlpha" allowBlank="1" showInputMessage="1" showErrorMessage="1" sqref="Q18:AM18 AC37:AD37 AC39:AD39 AI36:AK39 Q136:AM136 AC155:AD155 AC157:AD157 AI154:AK157 Q95:AM95 AC114:AD114 AC116:AD116 AI113:AK116 Q177:AM177 AC196:AD196 AC198:AD198 AI195:AK198"/>
    <dataValidation type="list" allowBlank="1" showInputMessage="1" showErrorMessage="1" sqref="U13:AM14 U131:AM132 U90:AM91 U172:AM173">
      <formula1>"経験有り,経験無し"</formula1>
    </dataValidation>
    <dataValidation type="list" allowBlank="1" showInputMessage="1" showErrorMessage="1" sqref="U6:W6 U124:W124 U83:W83 U165:W165">
      <formula1>"平成,昭和"</formula1>
    </dataValidation>
    <dataValidation type="whole" allowBlank="1" showInputMessage="1" showErrorMessage="1" sqref="X6:Y6 S19:T20 AE19:AF20 X124:Y124 S137:T138 AE137:AF138 X83:Y83 S96:T97 AE96:AF97 X165:Y165 S178:T179 AE178:AF179">
      <formula1>1</formula1>
      <formula2>99</formula2>
    </dataValidation>
    <dataValidation imeMode="hiragana" allowBlank="1" showInputMessage="1" showErrorMessage="1" sqref="Q15:AM17 F23:AM29 Q4:AM5 Q7:AM8 X11 T9:T11 Q133:AM135 F141:AM147 Q122:AM123 Q125:AM126 X129 T127:T129 Q92:AM94 F100:AM106 Q81:AM82 Q84:AM85 X88 T86:T88 Q174:AM176 F182:AM188 Q163:AM164 Q166:AM167 X170 T168:T170"/>
    <dataValidation type="list" imeMode="hiragana" allowBlank="1" showInputMessage="1" showErrorMessage="1" sqref="Q22:AM22 Q140:AM140 Q99:AM99 Q181:AM181">
      <formula1>"監理技術者,主任技術者,現場代理人"</formula1>
    </dataValidation>
    <dataValidation type="list" imeMode="hiragana" allowBlank="1" showInputMessage="1" showErrorMessage="1" sqref="Q21:AM21 Q139:AM139 Q98:AM98 Q180:AM180">
      <formula1>"単体,特定共同企業体"</formula1>
    </dataValidation>
    <dataValidation type="list" imeMode="hiragana" allowBlank="1" showInputMessage="1" showErrorMessage="1" sqref="Q9:S11 Q86:S88 Q127:S129 Q168:S170">
      <formula1>"○"</formula1>
    </dataValidation>
    <dataValidation type="list" imeMode="hiragana" allowBlank="1" showInputMessage="1" showErrorMessage="1" sqref="X9:AM9 X127:AM127 X86:AM86 X168:AM168">
      <formula1>"一級土木施工管理技士,一級建築施工管理技士,一級建設機械施工技士,一級電気工事施工管理技士,一級管工事施工管理技士,一級造園施工管理技士"</formula1>
    </dataValidation>
    <dataValidation type="list" allowBlank="1" showInputMessage="1" showErrorMessage="1" sqref="Q41:AM41 Q159:AM159 Q118:AM118 Q200:AM200">
      <formula1>"指定資格を有している,指定資格を有していない"</formula1>
    </dataValidation>
    <dataValidation type="list" allowBlank="1" showInputMessage="1" showErrorMessage="1" sqref="U31:AM32 U149:AM150 U108:AM109 U190:AM191">
      <formula1>"取組みの実績がある,取組みの実績がない"</formula1>
    </dataValidation>
    <dataValidation type="list" allowBlank="1" showInputMessage="1" showErrorMessage="1" sqref="Q19:R20 AC19:AD20 AA37:AB37 AA39:AB39 AA114:AB114 AA116:AB116 AA155:AB155 AA157:AB157 AA196:AB196 AA198:AB198 Q96:R97 Q137:R138 Q178:R179 AC96:AD97 AC137:AD138 AC178:AD179">
      <formula1>"令和,平成"</formula1>
    </dataValidation>
  </dataValidations>
  <pageMargins left="0.70866141732283472" right="0.70866141732283472" top="0.74803149606299213" bottom="0.74803149606299213" header="0.31496062992125984" footer="0.31496062992125984"/>
  <pageSetup paperSize="9" scale="99" orientation="portrait" blackAndWhite="1" r:id="rId2"/>
  <rowBreaks count="1" manualBreakCount="1">
    <brk id="41" min="1" max="39"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79998168889431442"/>
  </sheetPr>
  <dimension ref="A1:BJ122"/>
  <sheetViews>
    <sheetView view="pageBreakPreview" zoomScale="70" zoomScaleNormal="100" zoomScaleSheetLayoutView="70" workbookViewId="0">
      <selection activeCell="E7" sqref="E7:AD8"/>
    </sheetView>
  </sheetViews>
  <sheetFormatPr defaultColWidth="2.25" defaultRowHeight="21" customHeight="1" x14ac:dyDescent="0.15"/>
  <cols>
    <col min="1" max="1" width="8.5" style="67" bestFit="1" customWidth="1"/>
    <col min="2" max="2" width="2.25" style="27"/>
    <col min="3" max="3" width="3" style="27" bestFit="1" customWidth="1"/>
    <col min="4" max="29" width="2.25" style="27"/>
    <col min="30" max="30" width="4.5" style="27" customWidth="1"/>
    <col min="31" max="41" width="2.25" style="27"/>
    <col min="42" max="42" width="2.5" style="27" bestFit="1" customWidth="1"/>
    <col min="43" max="16384" width="2.25" style="27"/>
  </cols>
  <sheetData>
    <row r="1" spans="1:62" ht="21" customHeight="1" x14ac:dyDescent="0.15">
      <c r="A1" s="202" t="str">
        <f>IF('発注者入力シート(◆◇)'!$H$16="","",IF(COUNTIF(A4:A41,"未入力")&gt;=1,"未入力あり",""))</f>
        <v/>
      </c>
      <c r="AN1" s="68" t="s">
        <v>158</v>
      </c>
      <c r="AP1" s="43" t="s">
        <v>345</v>
      </c>
      <c r="AQ1" s="43"/>
      <c r="AR1" s="43"/>
      <c r="AS1" s="43"/>
      <c r="AT1" s="43"/>
      <c r="AU1" s="43"/>
      <c r="AV1" s="43"/>
      <c r="AW1" s="43"/>
      <c r="AX1" s="43"/>
      <c r="AY1" s="43"/>
      <c r="BA1" s="43"/>
      <c r="BB1" s="43"/>
      <c r="BC1" s="43"/>
      <c r="BD1" s="43"/>
      <c r="BE1" s="43"/>
      <c r="BF1" s="43"/>
      <c r="BG1" s="43"/>
      <c r="BH1" s="43"/>
      <c r="BI1" s="43"/>
      <c r="BJ1" s="43"/>
    </row>
    <row r="2" spans="1:62" ht="21" customHeight="1" x14ac:dyDescent="0.15">
      <c r="C2" s="829" t="s">
        <v>434</v>
      </c>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P2" s="43"/>
      <c r="AQ2" s="43"/>
      <c r="AR2" s="43"/>
      <c r="AS2" s="43"/>
      <c r="AT2" s="43"/>
      <c r="AU2" s="43"/>
      <c r="AV2" s="43"/>
      <c r="AW2" s="43"/>
      <c r="AX2" s="43"/>
      <c r="AY2" s="43"/>
      <c r="BA2" s="43"/>
      <c r="BB2" s="43"/>
      <c r="BC2" s="43"/>
      <c r="BD2" s="43"/>
      <c r="BE2" s="43"/>
      <c r="BF2" s="43"/>
      <c r="BG2" s="43"/>
      <c r="BH2" s="43"/>
      <c r="BI2" s="43"/>
      <c r="BJ2" s="43"/>
    </row>
    <row r="3" spans="1:62" ht="21" customHeight="1"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P3" s="648"/>
      <c r="AQ3" s="649"/>
      <c r="AR3" s="649"/>
      <c r="AS3" s="649"/>
      <c r="AT3" s="649"/>
      <c r="AU3" s="649"/>
      <c r="AV3" s="649"/>
      <c r="AW3" s="649"/>
      <c r="AX3" s="649"/>
      <c r="AY3" s="649"/>
      <c r="BA3" s="648"/>
      <c r="BB3" s="649"/>
      <c r="BC3" s="649"/>
      <c r="BD3" s="649"/>
      <c r="BE3" s="649"/>
      <c r="BF3" s="649"/>
      <c r="BG3" s="649"/>
      <c r="BH3" s="649"/>
      <c r="BI3" s="649"/>
      <c r="BJ3" s="649"/>
    </row>
    <row r="4" spans="1:62" ht="21" customHeight="1" x14ac:dyDescent="0.15">
      <c r="A4" s="67" t="str">
        <f>IF(AE4&lt;&gt;"","○","未入力")</f>
        <v>未入力</v>
      </c>
      <c r="C4" s="78"/>
      <c r="D4" s="78"/>
      <c r="E4" s="78"/>
      <c r="F4" s="78"/>
      <c r="G4" s="78"/>
      <c r="H4" s="78"/>
      <c r="I4" s="78"/>
      <c r="J4" s="78"/>
      <c r="K4" s="78"/>
      <c r="L4" s="78"/>
      <c r="M4" s="78"/>
      <c r="N4" s="78"/>
      <c r="O4" s="78"/>
      <c r="P4" s="78"/>
      <c r="Q4" s="78"/>
      <c r="R4" s="78"/>
      <c r="S4" s="78"/>
      <c r="T4" s="78"/>
      <c r="U4" s="78"/>
      <c r="V4" s="1003" t="s">
        <v>429</v>
      </c>
      <c r="W4" s="1003"/>
      <c r="X4" s="1003"/>
      <c r="Y4" s="1003"/>
      <c r="Z4" s="1003"/>
      <c r="AA4" s="1003"/>
      <c r="AB4" s="1003"/>
      <c r="AC4" s="1003"/>
      <c r="AD4" s="1003"/>
      <c r="AE4" s="1000" t="str">
        <f>IF('様式-6'!Q4="","",'様式-6'!Q4)</f>
        <v/>
      </c>
      <c r="AF4" s="1001"/>
      <c r="AG4" s="1001"/>
      <c r="AH4" s="1001"/>
      <c r="AI4" s="1001"/>
      <c r="AJ4" s="1001"/>
      <c r="AK4" s="1001"/>
      <c r="AL4" s="1001"/>
      <c r="AM4" s="1001"/>
      <c r="AP4" s="43"/>
      <c r="AQ4" s="43"/>
      <c r="AR4" s="43"/>
      <c r="AS4" s="43"/>
      <c r="AT4" s="43"/>
      <c r="AU4" s="43"/>
      <c r="AV4" s="43"/>
      <c r="AW4" s="43"/>
      <c r="AX4" s="43"/>
      <c r="AY4" s="43"/>
      <c r="BA4" s="43"/>
      <c r="BB4" s="43"/>
      <c r="BC4" s="43"/>
      <c r="BD4" s="43"/>
      <c r="BE4" s="43"/>
      <c r="BF4" s="43"/>
      <c r="BG4" s="43"/>
      <c r="BH4" s="43"/>
      <c r="BI4" s="43"/>
      <c r="BJ4" s="43"/>
    </row>
    <row r="6" spans="1:62" ht="21" customHeight="1" x14ac:dyDescent="0.15">
      <c r="C6" s="813"/>
      <c r="D6" s="813"/>
      <c r="E6" s="830" t="s">
        <v>74</v>
      </c>
      <c r="F6" s="831"/>
      <c r="G6" s="831"/>
      <c r="H6" s="831"/>
      <c r="I6" s="831"/>
      <c r="J6" s="831"/>
      <c r="K6" s="831"/>
      <c r="L6" s="831"/>
      <c r="M6" s="831"/>
      <c r="N6" s="831"/>
      <c r="O6" s="831"/>
      <c r="P6" s="831"/>
      <c r="Q6" s="831"/>
      <c r="R6" s="831"/>
      <c r="S6" s="831"/>
      <c r="T6" s="831"/>
      <c r="U6" s="831"/>
      <c r="V6" s="831"/>
      <c r="W6" s="831"/>
      <c r="X6" s="831"/>
      <c r="Y6" s="831"/>
      <c r="Z6" s="831"/>
      <c r="AA6" s="831"/>
      <c r="AB6" s="831"/>
      <c r="AC6" s="831"/>
      <c r="AD6" s="832"/>
      <c r="AE6" s="813" t="s">
        <v>129</v>
      </c>
      <c r="AF6" s="813"/>
      <c r="AG6" s="813"/>
      <c r="AH6" s="813"/>
      <c r="AI6" s="813"/>
      <c r="AJ6" s="813"/>
      <c r="AK6" s="813"/>
      <c r="AL6" s="813"/>
      <c r="AM6" s="813"/>
    </row>
    <row r="7" spans="1:62" ht="21" customHeight="1" x14ac:dyDescent="0.15">
      <c r="A7" s="67" t="str">
        <f>IF(AND(E7&lt;&gt;"",AE7&lt;&gt;""),"○","未入力")</f>
        <v>未入力</v>
      </c>
      <c r="C7" s="813">
        <v>1</v>
      </c>
      <c r="D7" s="813"/>
      <c r="E7" s="833"/>
      <c r="F7" s="992"/>
      <c r="G7" s="992"/>
      <c r="H7" s="992"/>
      <c r="I7" s="992"/>
      <c r="J7" s="992"/>
      <c r="K7" s="992"/>
      <c r="L7" s="992"/>
      <c r="M7" s="992"/>
      <c r="N7" s="992"/>
      <c r="O7" s="992"/>
      <c r="P7" s="992"/>
      <c r="Q7" s="992"/>
      <c r="R7" s="992"/>
      <c r="S7" s="992"/>
      <c r="T7" s="992"/>
      <c r="U7" s="992"/>
      <c r="V7" s="992"/>
      <c r="W7" s="992"/>
      <c r="X7" s="992"/>
      <c r="Y7" s="992"/>
      <c r="Z7" s="992"/>
      <c r="AA7" s="992"/>
      <c r="AB7" s="992"/>
      <c r="AC7" s="992"/>
      <c r="AD7" s="993"/>
      <c r="AE7" s="839"/>
      <c r="AF7" s="997"/>
      <c r="AG7" s="997"/>
      <c r="AH7" s="997"/>
      <c r="AI7" s="997"/>
      <c r="AJ7" s="997"/>
      <c r="AK7" s="997"/>
      <c r="AL7" s="824" t="s">
        <v>130</v>
      </c>
      <c r="AM7" s="825"/>
    </row>
    <row r="8" spans="1:62" ht="21" customHeight="1" x14ac:dyDescent="0.15">
      <c r="C8" s="813"/>
      <c r="D8" s="813"/>
      <c r="E8" s="994"/>
      <c r="F8" s="995"/>
      <c r="G8" s="995"/>
      <c r="H8" s="995"/>
      <c r="I8" s="995"/>
      <c r="J8" s="995"/>
      <c r="K8" s="995"/>
      <c r="L8" s="995"/>
      <c r="M8" s="995"/>
      <c r="N8" s="995"/>
      <c r="O8" s="995"/>
      <c r="P8" s="995"/>
      <c r="Q8" s="995"/>
      <c r="R8" s="995"/>
      <c r="S8" s="995"/>
      <c r="T8" s="995"/>
      <c r="U8" s="995"/>
      <c r="V8" s="995"/>
      <c r="W8" s="995"/>
      <c r="X8" s="995"/>
      <c r="Y8" s="995"/>
      <c r="Z8" s="995"/>
      <c r="AA8" s="995"/>
      <c r="AB8" s="995"/>
      <c r="AC8" s="995"/>
      <c r="AD8" s="996"/>
      <c r="AE8" s="998"/>
      <c r="AF8" s="999"/>
      <c r="AG8" s="999"/>
      <c r="AH8" s="999"/>
      <c r="AI8" s="999"/>
      <c r="AJ8" s="999"/>
      <c r="AK8" s="999"/>
      <c r="AL8" s="826"/>
      <c r="AM8" s="827"/>
    </row>
    <row r="9" spans="1:62" ht="21" customHeight="1" x14ac:dyDescent="0.15">
      <c r="C9" s="813">
        <v>2</v>
      </c>
      <c r="D9" s="813"/>
      <c r="E9" s="982"/>
      <c r="F9" s="983"/>
      <c r="G9" s="983"/>
      <c r="H9" s="983"/>
      <c r="I9" s="983"/>
      <c r="J9" s="983"/>
      <c r="K9" s="983"/>
      <c r="L9" s="983"/>
      <c r="M9" s="983"/>
      <c r="N9" s="983"/>
      <c r="O9" s="983"/>
      <c r="P9" s="983"/>
      <c r="Q9" s="983"/>
      <c r="R9" s="983"/>
      <c r="S9" s="983"/>
      <c r="T9" s="983"/>
      <c r="U9" s="983"/>
      <c r="V9" s="983"/>
      <c r="W9" s="983"/>
      <c r="X9" s="983"/>
      <c r="Y9" s="983"/>
      <c r="Z9" s="983"/>
      <c r="AA9" s="983"/>
      <c r="AB9" s="983"/>
      <c r="AC9" s="983"/>
      <c r="AD9" s="984"/>
      <c r="AE9" s="988"/>
      <c r="AF9" s="989"/>
      <c r="AG9" s="989"/>
      <c r="AH9" s="989"/>
      <c r="AI9" s="989"/>
      <c r="AJ9" s="989"/>
      <c r="AK9" s="989"/>
      <c r="AL9" s="824" t="s">
        <v>130</v>
      </c>
      <c r="AM9" s="825"/>
    </row>
    <row r="10" spans="1:62" ht="21" customHeight="1" x14ac:dyDescent="0.15">
      <c r="C10" s="813"/>
      <c r="D10" s="813"/>
      <c r="E10" s="985"/>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7"/>
      <c r="AE10" s="990"/>
      <c r="AF10" s="991"/>
      <c r="AG10" s="991"/>
      <c r="AH10" s="991"/>
      <c r="AI10" s="991"/>
      <c r="AJ10" s="991"/>
      <c r="AK10" s="991"/>
      <c r="AL10" s="826"/>
      <c r="AM10" s="827"/>
    </row>
    <row r="11" spans="1:62" ht="21" customHeight="1" x14ac:dyDescent="0.15">
      <c r="C11" s="813">
        <v>3</v>
      </c>
      <c r="D11" s="813"/>
      <c r="E11" s="982"/>
      <c r="F11" s="983"/>
      <c r="G11" s="983"/>
      <c r="H11" s="983"/>
      <c r="I11" s="983"/>
      <c r="J11" s="983"/>
      <c r="K11" s="983"/>
      <c r="L11" s="983"/>
      <c r="M11" s="983"/>
      <c r="N11" s="983"/>
      <c r="O11" s="983"/>
      <c r="P11" s="983"/>
      <c r="Q11" s="983"/>
      <c r="R11" s="983"/>
      <c r="S11" s="983"/>
      <c r="T11" s="983"/>
      <c r="U11" s="983"/>
      <c r="V11" s="983"/>
      <c r="W11" s="983"/>
      <c r="X11" s="983"/>
      <c r="Y11" s="983"/>
      <c r="Z11" s="983"/>
      <c r="AA11" s="983"/>
      <c r="AB11" s="983"/>
      <c r="AC11" s="983"/>
      <c r="AD11" s="984"/>
      <c r="AE11" s="988"/>
      <c r="AF11" s="989"/>
      <c r="AG11" s="989"/>
      <c r="AH11" s="989"/>
      <c r="AI11" s="989"/>
      <c r="AJ11" s="989"/>
      <c r="AK11" s="989"/>
      <c r="AL11" s="824" t="s">
        <v>130</v>
      </c>
      <c r="AM11" s="825"/>
    </row>
    <row r="12" spans="1:62" ht="21" customHeight="1" x14ac:dyDescent="0.15">
      <c r="C12" s="813"/>
      <c r="D12" s="813"/>
      <c r="E12" s="985"/>
      <c r="F12" s="986"/>
      <c r="G12" s="986"/>
      <c r="H12" s="986"/>
      <c r="I12" s="986"/>
      <c r="J12" s="986"/>
      <c r="K12" s="986"/>
      <c r="L12" s="986"/>
      <c r="M12" s="986"/>
      <c r="N12" s="986"/>
      <c r="O12" s="986"/>
      <c r="P12" s="986"/>
      <c r="Q12" s="986"/>
      <c r="R12" s="986"/>
      <c r="S12" s="986"/>
      <c r="T12" s="986"/>
      <c r="U12" s="986"/>
      <c r="V12" s="986"/>
      <c r="W12" s="986"/>
      <c r="X12" s="986"/>
      <c r="Y12" s="986"/>
      <c r="Z12" s="986"/>
      <c r="AA12" s="986"/>
      <c r="AB12" s="986"/>
      <c r="AC12" s="986"/>
      <c r="AD12" s="987"/>
      <c r="AE12" s="990"/>
      <c r="AF12" s="991"/>
      <c r="AG12" s="991"/>
      <c r="AH12" s="991"/>
      <c r="AI12" s="991"/>
      <c r="AJ12" s="991"/>
      <c r="AK12" s="991"/>
      <c r="AL12" s="826"/>
      <c r="AM12" s="827"/>
    </row>
    <row r="13" spans="1:62" ht="21" customHeight="1" x14ac:dyDescent="0.15">
      <c r="C13" s="813">
        <v>4</v>
      </c>
      <c r="D13" s="813"/>
      <c r="E13" s="982"/>
      <c r="F13" s="983"/>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4"/>
      <c r="AE13" s="988"/>
      <c r="AF13" s="989"/>
      <c r="AG13" s="989"/>
      <c r="AH13" s="989"/>
      <c r="AI13" s="989"/>
      <c r="AJ13" s="989"/>
      <c r="AK13" s="989"/>
      <c r="AL13" s="824" t="s">
        <v>130</v>
      </c>
      <c r="AM13" s="825"/>
    </row>
    <row r="14" spans="1:62" ht="21" customHeight="1" x14ac:dyDescent="0.15">
      <c r="C14" s="813"/>
      <c r="D14" s="813"/>
      <c r="E14" s="985"/>
      <c r="F14" s="986"/>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7"/>
      <c r="AE14" s="990"/>
      <c r="AF14" s="991"/>
      <c r="AG14" s="991"/>
      <c r="AH14" s="991"/>
      <c r="AI14" s="991"/>
      <c r="AJ14" s="991"/>
      <c r="AK14" s="991"/>
      <c r="AL14" s="826"/>
      <c r="AM14" s="827"/>
    </row>
    <row r="15" spans="1:62" ht="21" customHeight="1" x14ac:dyDescent="0.15">
      <c r="C15" s="813">
        <v>5</v>
      </c>
      <c r="D15" s="813"/>
      <c r="E15" s="982"/>
      <c r="F15" s="983"/>
      <c r="G15" s="983"/>
      <c r="H15" s="983"/>
      <c r="I15" s="983"/>
      <c r="J15" s="983"/>
      <c r="K15" s="983"/>
      <c r="L15" s="983"/>
      <c r="M15" s="983"/>
      <c r="N15" s="983"/>
      <c r="O15" s="983"/>
      <c r="P15" s="983"/>
      <c r="Q15" s="983"/>
      <c r="R15" s="983"/>
      <c r="S15" s="983"/>
      <c r="T15" s="983"/>
      <c r="U15" s="983"/>
      <c r="V15" s="983"/>
      <c r="W15" s="983"/>
      <c r="X15" s="983"/>
      <c r="Y15" s="983"/>
      <c r="Z15" s="983"/>
      <c r="AA15" s="983"/>
      <c r="AB15" s="983"/>
      <c r="AC15" s="983"/>
      <c r="AD15" s="984"/>
      <c r="AE15" s="988"/>
      <c r="AF15" s="989"/>
      <c r="AG15" s="989"/>
      <c r="AH15" s="989"/>
      <c r="AI15" s="989"/>
      <c r="AJ15" s="989"/>
      <c r="AK15" s="989"/>
      <c r="AL15" s="824" t="s">
        <v>130</v>
      </c>
      <c r="AM15" s="825"/>
    </row>
    <row r="16" spans="1:62" ht="21" customHeight="1" x14ac:dyDescent="0.15">
      <c r="C16" s="813"/>
      <c r="D16" s="813"/>
      <c r="E16" s="985"/>
      <c r="F16" s="986"/>
      <c r="G16" s="986"/>
      <c r="H16" s="986"/>
      <c r="I16" s="986"/>
      <c r="J16" s="986"/>
      <c r="K16" s="986"/>
      <c r="L16" s="986"/>
      <c r="M16" s="986"/>
      <c r="N16" s="986"/>
      <c r="O16" s="986"/>
      <c r="P16" s="986"/>
      <c r="Q16" s="986"/>
      <c r="R16" s="986"/>
      <c r="S16" s="986"/>
      <c r="T16" s="986"/>
      <c r="U16" s="986"/>
      <c r="V16" s="986"/>
      <c r="W16" s="986"/>
      <c r="X16" s="986"/>
      <c r="Y16" s="986"/>
      <c r="Z16" s="986"/>
      <c r="AA16" s="986"/>
      <c r="AB16" s="986"/>
      <c r="AC16" s="986"/>
      <c r="AD16" s="987"/>
      <c r="AE16" s="990"/>
      <c r="AF16" s="991"/>
      <c r="AG16" s="991"/>
      <c r="AH16" s="991"/>
      <c r="AI16" s="991"/>
      <c r="AJ16" s="991"/>
      <c r="AK16" s="991"/>
      <c r="AL16" s="826"/>
      <c r="AM16" s="827"/>
    </row>
    <row r="17" spans="3:40" ht="6" customHeight="1" x14ac:dyDescent="0.15">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row>
    <row r="18" spans="3:40" ht="15" customHeight="1" x14ac:dyDescent="0.15">
      <c r="C18" s="811" t="s">
        <v>237</v>
      </c>
      <c r="D18" s="811"/>
      <c r="E18" s="812" t="s">
        <v>127</v>
      </c>
      <c r="F18" s="812"/>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72"/>
    </row>
    <row r="19" spans="3:40" ht="15" customHeight="1" x14ac:dyDescent="0.15">
      <c r="C19" s="811" t="s">
        <v>238</v>
      </c>
      <c r="D19" s="811"/>
      <c r="E19" s="981" t="s">
        <v>159</v>
      </c>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72"/>
    </row>
    <row r="20" spans="3:40" ht="15" customHeight="1" x14ac:dyDescent="0.15">
      <c r="C20" s="811" t="s">
        <v>251</v>
      </c>
      <c r="D20" s="811"/>
      <c r="E20" s="981" t="s">
        <v>128</v>
      </c>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row>
    <row r="21" spans="3:40" ht="21" customHeight="1" x14ac:dyDescent="0.15">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3:40" ht="21" customHeight="1" x14ac:dyDescent="0.15">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3:40" ht="21" customHeight="1" x14ac:dyDescent="0.15">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3:40" ht="21" customHeight="1" x14ac:dyDescent="0.15">
      <c r="C24" s="69"/>
      <c r="D24" s="69"/>
      <c r="E24" s="69"/>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row>
    <row r="25" spans="3:40" ht="21" customHeight="1" x14ac:dyDescent="0.15">
      <c r="C25" s="69"/>
      <c r="D25" s="69"/>
      <c r="E25" s="69"/>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row>
    <row r="26" spans="3:40" ht="21" customHeight="1" x14ac:dyDescent="0.15">
      <c r="C26" s="69"/>
      <c r="D26" s="69"/>
      <c r="E26" s="69"/>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row>
    <row r="27" spans="3:40" ht="21" customHeight="1" x14ac:dyDescent="0.15">
      <c r="C27" s="69"/>
      <c r="D27" s="69"/>
      <c r="E27" s="69"/>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row>
    <row r="28" spans="3:40" ht="21" customHeight="1" x14ac:dyDescent="0.15">
      <c r="C28" s="69"/>
      <c r="D28" s="69"/>
      <c r="E28" s="69"/>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row>
    <row r="29" spans="3:40" ht="21" customHeight="1" x14ac:dyDescent="0.15">
      <c r="C29" s="69"/>
      <c r="D29" s="69"/>
      <c r="E29" s="69"/>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row>
    <row r="30" spans="3:40" ht="21" customHeight="1" x14ac:dyDescent="0.15">
      <c r="C30" s="69"/>
      <c r="D30" s="69"/>
      <c r="E30" s="69"/>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row>
    <row r="31" spans="3:40" ht="21" customHeight="1" x14ac:dyDescent="0.15">
      <c r="C31" s="69"/>
      <c r="D31" s="69"/>
      <c r="E31" s="69"/>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row>
    <row r="32" spans="3:40" ht="6" customHeight="1" x14ac:dyDescent="0.15">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row>
    <row r="33" spans="1:40" ht="13.5" x14ac:dyDescent="0.15">
      <c r="C33" s="811"/>
      <c r="D33" s="811"/>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72"/>
    </row>
    <row r="34" spans="1:40" ht="13.5" x14ac:dyDescent="0.15">
      <c r="C34" s="811"/>
      <c r="D34" s="81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72"/>
    </row>
    <row r="42" spans="1:40" ht="21" customHeight="1" x14ac:dyDescent="0.15">
      <c r="A42" s="202" t="str">
        <f>IF('発注者入力シート(◆◇)'!$H$16="","",IF(COUNTIF(A43:A82,"未入力")&gt;=1,"未入力あり(必要時)",IF(A45="不要","使用しない","")))</f>
        <v/>
      </c>
      <c r="AN42" s="68" t="s">
        <v>158</v>
      </c>
    </row>
    <row r="43" spans="1:40" ht="21" customHeight="1" x14ac:dyDescent="0.15">
      <c r="C43" s="829" t="s">
        <v>434</v>
      </c>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row>
    <row r="44" spans="1:40" ht="21" customHeight="1" x14ac:dyDescent="0.1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row>
    <row r="45" spans="1:40" ht="21" customHeight="1" x14ac:dyDescent="0.15">
      <c r="A45" s="67" t="str">
        <f>IF(AE45&lt;&gt;"",IF(AE45&lt;&gt;"","○","未入力"),"不要")</f>
        <v>不要</v>
      </c>
      <c r="C45" s="149"/>
      <c r="D45" s="149"/>
      <c r="E45" s="149"/>
      <c r="F45" s="149"/>
      <c r="G45" s="149"/>
      <c r="H45" s="149"/>
      <c r="I45" s="149"/>
      <c r="J45" s="149"/>
      <c r="K45" s="149"/>
      <c r="L45" s="149"/>
      <c r="M45" s="149"/>
      <c r="N45" s="149"/>
      <c r="O45" s="149"/>
      <c r="P45" s="149"/>
      <c r="Q45" s="149"/>
      <c r="R45" s="149"/>
      <c r="S45" s="149"/>
      <c r="T45" s="149"/>
      <c r="U45" s="149"/>
      <c r="V45" s="1002" t="s">
        <v>429</v>
      </c>
      <c r="W45" s="1002"/>
      <c r="X45" s="1002"/>
      <c r="Y45" s="1002"/>
      <c r="Z45" s="1002"/>
      <c r="AA45" s="1002"/>
      <c r="AB45" s="1002"/>
      <c r="AC45" s="1002"/>
      <c r="AD45" s="1002"/>
      <c r="AE45" s="1000" t="str">
        <f>IF('様式-6'!Q81="","",'様式-6'!Q81)</f>
        <v/>
      </c>
      <c r="AF45" s="1001"/>
      <c r="AG45" s="1001"/>
      <c r="AH45" s="1001"/>
      <c r="AI45" s="1001"/>
      <c r="AJ45" s="1001"/>
      <c r="AK45" s="1001"/>
      <c r="AL45" s="1001"/>
      <c r="AM45" s="1001"/>
    </row>
    <row r="47" spans="1:40" ht="21" customHeight="1" x14ac:dyDescent="0.15">
      <c r="A47" s="67" t="str">
        <f>IF(AE45="","不要","")</f>
        <v>不要</v>
      </c>
      <c r="C47" s="813"/>
      <c r="D47" s="813"/>
      <c r="E47" s="830" t="s">
        <v>74</v>
      </c>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2"/>
      <c r="AE47" s="813" t="s">
        <v>129</v>
      </c>
      <c r="AF47" s="813"/>
      <c r="AG47" s="813"/>
      <c r="AH47" s="813"/>
      <c r="AI47" s="813"/>
      <c r="AJ47" s="813"/>
      <c r="AK47" s="813"/>
      <c r="AL47" s="813"/>
      <c r="AM47" s="813"/>
    </row>
    <row r="48" spans="1:40" ht="21" customHeight="1" x14ac:dyDescent="0.15">
      <c r="A48" s="67" t="str">
        <f>IF(AE45&lt;&gt;"",IF(AND(E48&lt;&gt;"",AE48&lt;&gt;""),"○","未入力"),"不要")</f>
        <v>不要</v>
      </c>
      <c r="C48" s="813">
        <v>1</v>
      </c>
      <c r="D48" s="813"/>
      <c r="E48" s="833"/>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3"/>
      <c r="AE48" s="839"/>
      <c r="AF48" s="997"/>
      <c r="AG48" s="997"/>
      <c r="AH48" s="997"/>
      <c r="AI48" s="997"/>
      <c r="AJ48" s="997"/>
      <c r="AK48" s="997"/>
      <c r="AL48" s="824" t="s">
        <v>130</v>
      </c>
      <c r="AM48" s="825"/>
    </row>
    <row r="49" spans="1:40" ht="21" customHeight="1" x14ac:dyDescent="0.15">
      <c r="C49" s="813"/>
      <c r="D49" s="813"/>
      <c r="E49" s="994"/>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6"/>
      <c r="AE49" s="998"/>
      <c r="AF49" s="999"/>
      <c r="AG49" s="999"/>
      <c r="AH49" s="999"/>
      <c r="AI49" s="999"/>
      <c r="AJ49" s="999"/>
      <c r="AK49" s="999"/>
      <c r="AL49" s="826"/>
      <c r="AM49" s="827"/>
    </row>
    <row r="50" spans="1:40" ht="21" customHeight="1" x14ac:dyDescent="0.15">
      <c r="A50" s="199" t="str">
        <f>IF(AE45&lt;&gt;"","","不要")</f>
        <v>不要</v>
      </c>
      <c r="C50" s="813">
        <v>2</v>
      </c>
      <c r="D50" s="813"/>
      <c r="E50" s="982"/>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4"/>
      <c r="AE50" s="988"/>
      <c r="AF50" s="989"/>
      <c r="AG50" s="989"/>
      <c r="AH50" s="989"/>
      <c r="AI50" s="989"/>
      <c r="AJ50" s="989"/>
      <c r="AK50" s="989"/>
      <c r="AL50" s="824" t="s">
        <v>130</v>
      </c>
      <c r="AM50" s="825"/>
    </row>
    <row r="51" spans="1:40" ht="21" customHeight="1" x14ac:dyDescent="0.15">
      <c r="A51" s="199"/>
      <c r="C51" s="813"/>
      <c r="D51" s="813"/>
      <c r="E51" s="985"/>
      <c r="F51" s="986"/>
      <c r="G51" s="986"/>
      <c r="H51" s="986"/>
      <c r="I51" s="986"/>
      <c r="J51" s="986"/>
      <c r="K51" s="986"/>
      <c r="L51" s="986"/>
      <c r="M51" s="986"/>
      <c r="N51" s="986"/>
      <c r="O51" s="986"/>
      <c r="P51" s="986"/>
      <c r="Q51" s="986"/>
      <c r="R51" s="986"/>
      <c r="S51" s="986"/>
      <c r="T51" s="986"/>
      <c r="U51" s="986"/>
      <c r="V51" s="986"/>
      <c r="W51" s="986"/>
      <c r="X51" s="986"/>
      <c r="Y51" s="986"/>
      <c r="Z51" s="986"/>
      <c r="AA51" s="986"/>
      <c r="AB51" s="986"/>
      <c r="AC51" s="986"/>
      <c r="AD51" s="987"/>
      <c r="AE51" s="990"/>
      <c r="AF51" s="991"/>
      <c r="AG51" s="991"/>
      <c r="AH51" s="991"/>
      <c r="AI51" s="991"/>
      <c r="AJ51" s="991"/>
      <c r="AK51" s="991"/>
      <c r="AL51" s="826"/>
      <c r="AM51" s="827"/>
    </row>
    <row r="52" spans="1:40" ht="21" customHeight="1" x14ac:dyDescent="0.15">
      <c r="A52" s="67" t="str">
        <f>IF(AE45&lt;&gt;"","","不要")</f>
        <v>不要</v>
      </c>
      <c r="C52" s="813">
        <v>3</v>
      </c>
      <c r="D52" s="813"/>
      <c r="E52" s="982"/>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4"/>
      <c r="AE52" s="988"/>
      <c r="AF52" s="989"/>
      <c r="AG52" s="989"/>
      <c r="AH52" s="989"/>
      <c r="AI52" s="989"/>
      <c r="AJ52" s="989"/>
      <c r="AK52" s="989"/>
      <c r="AL52" s="824" t="s">
        <v>130</v>
      </c>
      <c r="AM52" s="825"/>
    </row>
    <row r="53" spans="1:40" ht="21" customHeight="1" x14ac:dyDescent="0.15">
      <c r="C53" s="813"/>
      <c r="D53" s="813"/>
      <c r="E53" s="985"/>
      <c r="F53" s="986"/>
      <c r="G53" s="986"/>
      <c r="H53" s="986"/>
      <c r="I53" s="986"/>
      <c r="J53" s="986"/>
      <c r="K53" s="986"/>
      <c r="L53" s="986"/>
      <c r="M53" s="986"/>
      <c r="N53" s="986"/>
      <c r="O53" s="986"/>
      <c r="P53" s="986"/>
      <c r="Q53" s="986"/>
      <c r="R53" s="986"/>
      <c r="S53" s="986"/>
      <c r="T53" s="986"/>
      <c r="U53" s="986"/>
      <c r="V53" s="986"/>
      <c r="W53" s="986"/>
      <c r="X53" s="986"/>
      <c r="Y53" s="986"/>
      <c r="Z53" s="986"/>
      <c r="AA53" s="986"/>
      <c r="AB53" s="986"/>
      <c r="AC53" s="986"/>
      <c r="AD53" s="987"/>
      <c r="AE53" s="990"/>
      <c r="AF53" s="991"/>
      <c r="AG53" s="991"/>
      <c r="AH53" s="991"/>
      <c r="AI53" s="991"/>
      <c r="AJ53" s="991"/>
      <c r="AK53" s="991"/>
      <c r="AL53" s="826"/>
      <c r="AM53" s="827"/>
    </row>
    <row r="54" spans="1:40" ht="21" customHeight="1" x14ac:dyDescent="0.15">
      <c r="A54" s="67" t="str">
        <f>IF(AE45&lt;&gt;"","","不要")</f>
        <v>不要</v>
      </c>
      <c r="C54" s="813">
        <v>4</v>
      </c>
      <c r="D54" s="813"/>
      <c r="E54" s="982"/>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4"/>
      <c r="AE54" s="988"/>
      <c r="AF54" s="989"/>
      <c r="AG54" s="989"/>
      <c r="AH54" s="989"/>
      <c r="AI54" s="989"/>
      <c r="AJ54" s="989"/>
      <c r="AK54" s="989"/>
      <c r="AL54" s="824" t="s">
        <v>130</v>
      </c>
      <c r="AM54" s="825"/>
    </row>
    <row r="55" spans="1:40" ht="21" customHeight="1" x14ac:dyDescent="0.15">
      <c r="C55" s="813"/>
      <c r="D55" s="813"/>
      <c r="E55" s="985"/>
      <c r="F55" s="986"/>
      <c r="G55" s="986"/>
      <c r="H55" s="986"/>
      <c r="I55" s="986"/>
      <c r="J55" s="986"/>
      <c r="K55" s="986"/>
      <c r="L55" s="986"/>
      <c r="M55" s="986"/>
      <c r="N55" s="986"/>
      <c r="O55" s="986"/>
      <c r="P55" s="986"/>
      <c r="Q55" s="986"/>
      <c r="R55" s="986"/>
      <c r="S55" s="986"/>
      <c r="T55" s="986"/>
      <c r="U55" s="986"/>
      <c r="V55" s="986"/>
      <c r="W55" s="986"/>
      <c r="X55" s="986"/>
      <c r="Y55" s="986"/>
      <c r="Z55" s="986"/>
      <c r="AA55" s="986"/>
      <c r="AB55" s="986"/>
      <c r="AC55" s="986"/>
      <c r="AD55" s="987"/>
      <c r="AE55" s="990"/>
      <c r="AF55" s="991"/>
      <c r="AG55" s="991"/>
      <c r="AH55" s="991"/>
      <c r="AI55" s="991"/>
      <c r="AJ55" s="991"/>
      <c r="AK55" s="991"/>
      <c r="AL55" s="826"/>
      <c r="AM55" s="827"/>
    </row>
    <row r="56" spans="1:40" ht="21" customHeight="1" x14ac:dyDescent="0.15">
      <c r="A56" s="67" t="str">
        <f>IF(AE45&lt;&gt;"","","不要")</f>
        <v>不要</v>
      </c>
      <c r="C56" s="813">
        <v>5</v>
      </c>
      <c r="D56" s="813"/>
      <c r="E56" s="982"/>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4"/>
      <c r="AE56" s="988"/>
      <c r="AF56" s="989"/>
      <c r="AG56" s="989"/>
      <c r="AH56" s="989"/>
      <c r="AI56" s="989"/>
      <c r="AJ56" s="989"/>
      <c r="AK56" s="989"/>
      <c r="AL56" s="824" t="s">
        <v>130</v>
      </c>
      <c r="AM56" s="825"/>
    </row>
    <row r="57" spans="1:40" ht="21" customHeight="1" x14ac:dyDescent="0.15">
      <c r="C57" s="813"/>
      <c r="D57" s="813"/>
      <c r="E57" s="985"/>
      <c r="F57" s="986"/>
      <c r="G57" s="986"/>
      <c r="H57" s="986"/>
      <c r="I57" s="986"/>
      <c r="J57" s="986"/>
      <c r="K57" s="986"/>
      <c r="L57" s="986"/>
      <c r="M57" s="986"/>
      <c r="N57" s="986"/>
      <c r="O57" s="986"/>
      <c r="P57" s="986"/>
      <c r="Q57" s="986"/>
      <c r="R57" s="986"/>
      <c r="S57" s="986"/>
      <c r="T57" s="986"/>
      <c r="U57" s="986"/>
      <c r="V57" s="986"/>
      <c r="W57" s="986"/>
      <c r="X57" s="986"/>
      <c r="Y57" s="986"/>
      <c r="Z57" s="986"/>
      <c r="AA57" s="986"/>
      <c r="AB57" s="986"/>
      <c r="AC57" s="986"/>
      <c r="AD57" s="987"/>
      <c r="AE57" s="990"/>
      <c r="AF57" s="991"/>
      <c r="AG57" s="991"/>
      <c r="AH57" s="991"/>
      <c r="AI57" s="991"/>
      <c r="AJ57" s="991"/>
      <c r="AK57" s="991"/>
      <c r="AL57" s="826"/>
      <c r="AM57" s="827"/>
    </row>
    <row r="58" spans="1:40" ht="6" customHeight="1" x14ac:dyDescent="0.15">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row>
    <row r="59" spans="1:40" ht="15" customHeight="1" x14ac:dyDescent="0.15">
      <c r="C59" s="811" t="s">
        <v>237</v>
      </c>
      <c r="D59" s="811"/>
      <c r="E59" s="812" t="s">
        <v>127</v>
      </c>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72"/>
    </row>
    <row r="60" spans="1:40" ht="15" customHeight="1" x14ac:dyDescent="0.15">
      <c r="C60" s="811" t="s">
        <v>238</v>
      </c>
      <c r="D60" s="811"/>
      <c r="E60" s="981" t="s">
        <v>159</v>
      </c>
      <c r="F60" s="981"/>
      <c r="G60" s="981"/>
      <c r="H60" s="981"/>
      <c r="I60" s="981"/>
      <c r="J60" s="981"/>
      <c r="K60" s="981"/>
      <c r="L60" s="981"/>
      <c r="M60" s="981"/>
      <c r="N60" s="981"/>
      <c r="O60" s="981"/>
      <c r="P60" s="981"/>
      <c r="Q60" s="981"/>
      <c r="R60" s="981"/>
      <c r="S60" s="981"/>
      <c r="T60" s="981"/>
      <c r="U60" s="981"/>
      <c r="V60" s="981"/>
      <c r="W60" s="981"/>
      <c r="X60" s="981"/>
      <c r="Y60" s="981"/>
      <c r="Z60" s="981"/>
      <c r="AA60" s="981"/>
      <c r="AB60" s="981"/>
      <c r="AC60" s="981"/>
      <c r="AD60" s="981"/>
      <c r="AE60" s="981"/>
      <c r="AF60" s="981"/>
      <c r="AG60" s="981"/>
      <c r="AH60" s="981"/>
      <c r="AI60" s="981"/>
      <c r="AJ60" s="981"/>
      <c r="AK60" s="981"/>
      <c r="AL60" s="981"/>
      <c r="AM60" s="981"/>
      <c r="AN60" s="72"/>
    </row>
    <row r="61" spans="1:40" ht="15" customHeight="1" x14ac:dyDescent="0.15">
      <c r="C61" s="811" t="s">
        <v>240</v>
      </c>
      <c r="D61" s="811"/>
      <c r="E61" s="981" t="s">
        <v>128</v>
      </c>
      <c r="F61" s="981"/>
      <c r="G61" s="981"/>
      <c r="H61" s="981"/>
      <c r="I61" s="981"/>
      <c r="J61" s="981"/>
      <c r="K61" s="981"/>
      <c r="L61" s="981"/>
      <c r="M61" s="981"/>
      <c r="N61" s="981"/>
      <c r="O61" s="981"/>
      <c r="P61" s="981"/>
      <c r="Q61" s="981"/>
      <c r="R61" s="981"/>
      <c r="S61" s="981"/>
      <c r="T61" s="981"/>
      <c r="U61" s="981"/>
      <c r="V61" s="981"/>
      <c r="W61" s="981"/>
      <c r="X61" s="981"/>
      <c r="Y61" s="981"/>
      <c r="Z61" s="981"/>
      <c r="AA61" s="981"/>
      <c r="AB61" s="981"/>
      <c r="AC61" s="981"/>
      <c r="AD61" s="981"/>
      <c r="AE61" s="981"/>
      <c r="AF61" s="981"/>
      <c r="AG61" s="981"/>
      <c r="AH61" s="981"/>
      <c r="AI61" s="981"/>
      <c r="AJ61" s="981"/>
      <c r="AK61" s="981"/>
      <c r="AL61" s="981"/>
      <c r="AM61" s="981"/>
    </row>
    <row r="62" spans="1:40" ht="21" customHeight="1" x14ac:dyDescent="0.15">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40" ht="21" customHeight="1" x14ac:dyDescent="0.15">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40" ht="21" customHeight="1" x14ac:dyDescent="0.15">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40" ht="21" customHeight="1" x14ac:dyDescent="0.15">
      <c r="C65" s="69"/>
      <c r="D65" s="69"/>
      <c r="E65" s="69"/>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spans="1:40" ht="21" customHeight="1" x14ac:dyDescent="0.15">
      <c r="C66" s="69"/>
      <c r="D66" s="69"/>
      <c r="E66" s="69"/>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spans="1:40" ht="21" customHeight="1" x14ac:dyDescent="0.15">
      <c r="C67" s="69"/>
      <c r="D67" s="69"/>
      <c r="E67" s="69"/>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1:40" ht="21" customHeight="1" x14ac:dyDescent="0.15">
      <c r="C68" s="69"/>
      <c r="D68" s="69"/>
      <c r="E68" s="69"/>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spans="1:40" ht="21" customHeight="1" x14ac:dyDescent="0.15">
      <c r="C69" s="69"/>
      <c r="D69" s="69"/>
      <c r="E69" s="69"/>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1:40" ht="21" customHeight="1" x14ac:dyDescent="0.15">
      <c r="C70" s="69"/>
      <c r="D70" s="69"/>
      <c r="E70" s="69"/>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spans="1:40" ht="21" customHeight="1" x14ac:dyDescent="0.15">
      <c r="C71" s="69"/>
      <c r="D71" s="69"/>
      <c r="E71" s="69"/>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1:40" ht="21" customHeight="1" x14ac:dyDescent="0.15">
      <c r="C72" s="69"/>
      <c r="D72" s="69"/>
      <c r="E72" s="69"/>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spans="1:40" ht="6" customHeight="1" x14ac:dyDescent="0.15">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row>
    <row r="74" spans="1:40" ht="13.5" x14ac:dyDescent="0.15">
      <c r="C74" s="811"/>
      <c r="D74" s="811"/>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812"/>
      <c r="AM74" s="812"/>
      <c r="AN74" s="72"/>
    </row>
    <row r="75" spans="1:40" ht="13.5" x14ac:dyDescent="0.15">
      <c r="C75" s="811"/>
      <c r="D75" s="811"/>
      <c r="E75" s="981"/>
      <c r="F75" s="981"/>
      <c r="G75" s="981"/>
      <c r="H75" s="981"/>
      <c r="I75" s="981"/>
      <c r="J75" s="981"/>
      <c r="K75" s="981"/>
      <c r="L75" s="981"/>
      <c r="M75" s="981"/>
      <c r="N75" s="981"/>
      <c r="O75" s="981"/>
      <c r="P75" s="981"/>
      <c r="Q75" s="981"/>
      <c r="R75" s="981"/>
      <c r="S75" s="981"/>
      <c r="T75" s="981"/>
      <c r="U75" s="981"/>
      <c r="V75" s="981"/>
      <c r="W75" s="981"/>
      <c r="X75" s="981"/>
      <c r="Y75" s="981"/>
      <c r="Z75" s="981"/>
      <c r="AA75" s="981"/>
      <c r="AB75" s="981"/>
      <c r="AC75" s="981"/>
      <c r="AD75" s="981"/>
      <c r="AE75" s="981"/>
      <c r="AF75" s="981"/>
      <c r="AG75" s="981"/>
      <c r="AH75" s="981"/>
      <c r="AI75" s="981"/>
      <c r="AJ75" s="981"/>
      <c r="AK75" s="981"/>
      <c r="AL75" s="981"/>
      <c r="AM75" s="981"/>
      <c r="AN75" s="72"/>
    </row>
    <row r="78" spans="1:40" ht="21" customHeight="1" x14ac:dyDescent="0.15">
      <c r="A78" s="197"/>
    </row>
    <row r="81" spans="1:40" ht="21" customHeight="1" x14ac:dyDescent="0.15">
      <c r="A81" s="198"/>
    </row>
    <row r="83" spans="1:40" ht="21" customHeight="1" x14ac:dyDescent="0.15">
      <c r="A83" s="202" t="str">
        <f>IF('発注者入力シート(◆◇)'!$H$16="","",IF(COUNTIF(A84:A123,"未入力")&gt;=1,"未入力あり(必要時)",IF(A86="不要","使用しない","")))</f>
        <v/>
      </c>
      <c r="AN83" s="68" t="s">
        <v>158</v>
      </c>
    </row>
    <row r="84" spans="1:40" ht="21" customHeight="1" x14ac:dyDescent="0.15">
      <c r="C84" s="829" t="s">
        <v>434</v>
      </c>
      <c r="D84" s="829"/>
      <c r="E84" s="829"/>
      <c r="F84" s="829"/>
      <c r="G84" s="829"/>
      <c r="H84" s="829"/>
      <c r="I84" s="829"/>
      <c r="J84" s="829"/>
      <c r="K84" s="829"/>
      <c r="L84" s="829"/>
      <c r="M84" s="829"/>
      <c r="N84" s="829"/>
      <c r="O84" s="829"/>
      <c r="P84" s="829"/>
      <c r="Q84" s="829"/>
      <c r="R84" s="829"/>
      <c r="S84" s="829"/>
      <c r="T84" s="829"/>
      <c r="U84" s="829"/>
      <c r="V84" s="829"/>
      <c r="W84" s="829"/>
      <c r="X84" s="829"/>
      <c r="Y84" s="829"/>
      <c r="Z84" s="829"/>
      <c r="AA84" s="829"/>
      <c r="AB84" s="829"/>
      <c r="AC84" s="829"/>
      <c r="AD84" s="829"/>
      <c r="AE84" s="829"/>
      <c r="AF84" s="829"/>
      <c r="AG84" s="829"/>
      <c r="AH84" s="829"/>
      <c r="AI84" s="829"/>
      <c r="AJ84" s="829"/>
      <c r="AK84" s="829"/>
      <c r="AL84" s="829"/>
      <c r="AM84" s="829"/>
    </row>
    <row r="85" spans="1:40" ht="21"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row>
    <row r="86" spans="1:40" ht="21" customHeight="1" x14ac:dyDescent="0.15">
      <c r="A86" s="67" t="str">
        <f>IF(AE86&lt;&gt;"",IF(AE86&lt;&gt;"","○","未入力"),"不要")</f>
        <v>不要</v>
      </c>
      <c r="C86" s="149"/>
      <c r="D86" s="149"/>
      <c r="E86" s="149"/>
      <c r="F86" s="149"/>
      <c r="G86" s="149"/>
      <c r="H86" s="149"/>
      <c r="I86" s="149"/>
      <c r="J86" s="149"/>
      <c r="K86" s="149"/>
      <c r="L86" s="149"/>
      <c r="M86" s="149"/>
      <c r="N86" s="149"/>
      <c r="O86" s="149"/>
      <c r="P86" s="149"/>
      <c r="Q86" s="149"/>
      <c r="R86" s="149"/>
      <c r="S86" s="149"/>
      <c r="T86" s="149"/>
      <c r="U86" s="149"/>
      <c r="V86" s="1002" t="s">
        <v>429</v>
      </c>
      <c r="W86" s="1002"/>
      <c r="X86" s="1002"/>
      <c r="Y86" s="1002"/>
      <c r="Z86" s="1002"/>
      <c r="AA86" s="1002"/>
      <c r="AB86" s="1002"/>
      <c r="AC86" s="1002"/>
      <c r="AD86" s="1002"/>
      <c r="AE86" s="1000" t="str">
        <f>IF('様式-6'!Q122="","",'様式-6'!Q122)</f>
        <v/>
      </c>
      <c r="AF86" s="1001"/>
      <c r="AG86" s="1001"/>
      <c r="AH86" s="1001"/>
      <c r="AI86" s="1001"/>
      <c r="AJ86" s="1001"/>
      <c r="AK86" s="1001"/>
      <c r="AL86" s="1001"/>
      <c r="AM86" s="1001"/>
    </row>
    <row r="88" spans="1:40" ht="21" customHeight="1" x14ac:dyDescent="0.15">
      <c r="A88" s="67" t="str">
        <f>IF(AE86="","不要","")</f>
        <v>不要</v>
      </c>
      <c r="C88" s="813"/>
      <c r="D88" s="813"/>
      <c r="E88" s="830" t="s">
        <v>74</v>
      </c>
      <c r="F88" s="831"/>
      <c r="G88" s="831"/>
      <c r="H88" s="831"/>
      <c r="I88" s="831"/>
      <c r="J88" s="831"/>
      <c r="K88" s="831"/>
      <c r="L88" s="831"/>
      <c r="M88" s="831"/>
      <c r="N88" s="831"/>
      <c r="O88" s="831"/>
      <c r="P88" s="831"/>
      <c r="Q88" s="831"/>
      <c r="R88" s="831"/>
      <c r="S88" s="831"/>
      <c r="T88" s="831"/>
      <c r="U88" s="831"/>
      <c r="V88" s="831"/>
      <c r="W88" s="831"/>
      <c r="X88" s="831"/>
      <c r="Y88" s="831"/>
      <c r="Z88" s="831"/>
      <c r="AA88" s="831"/>
      <c r="AB88" s="831"/>
      <c r="AC88" s="831"/>
      <c r="AD88" s="832"/>
      <c r="AE88" s="813" t="s">
        <v>129</v>
      </c>
      <c r="AF88" s="813"/>
      <c r="AG88" s="813"/>
      <c r="AH88" s="813"/>
      <c r="AI88" s="813"/>
      <c r="AJ88" s="813"/>
      <c r="AK88" s="813"/>
      <c r="AL88" s="813"/>
      <c r="AM88" s="813"/>
    </row>
    <row r="89" spans="1:40" ht="21" customHeight="1" x14ac:dyDescent="0.15">
      <c r="A89" s="67" t="str">
        <f>IF(AE86&lt;&gt;"",IF(AND(E89&lt;&gt;"",AE89&lt;&gt;""),"○","未入力"),"不要")</f>
        <v>不要</v>
      </c>
      <c r="C89" s="813">
        <v>1</v>
      </c>
      <c r="D89" s="813"/>
      <c r="E89" s="833"/>
      <c r="F89" s="992"/>
      <c r="G89" s="992"/>
      <c r="H89" s="992"/>
      <c r="I89" s="992"/>
      <c r="J89" s="992"/>
      <c r="K89" s="992"/>
      <c r="L89" s="992"/>
      <c r="M89" s="992"/>
      <c r="N89" s="992"/>
      <c r="O89" s="992"/>
      <c r="P89" s="992"/>
      <c r="Q89" s="992"/>
      <c r="R89" s="992"/>
      <c r="S89" s="992"/>
      <c r="T89" s="992"/>
      <c r="U89" s="992"/>
      <c r="V89" s="992"/>
      <c r="W89" s="992"/>
      <c r="X89" s="992"/>
      <c r="Y89" s="992"/>
      <c r="Z89" s="992"/>
      <c r="AA89" s="992"/>
      <c r="AB89" s="992"/>
      <c r="AC89" s="992"/>
      <c r="AD89" s="993"/>
      <c r="AE89" s="839"/>
      <c r="AF89" s="997"/>
      <c r="AG89" s="997"/>
      <c r="AH89" s="997"/>
      <c r="AI89" s="997"/>
      <c r="AJ89" s="997"/>
      <c r="AK89" s="997"/>
      <c r="AL89" s="824" t="s">
        <v>130</v>
      </c>
      <c r="AM89" s="825"/>
    </row>
    <row r="90" spans="1:40" ht="21" customHeight="1" x14ac:dyDescent="0.15">
      <c r="C90" s="813"/>
      <c r="D90" s="813"/>
      <c r="E90" s="994"/>
      <c r="F90" s="995"/>
      <c r="G90" s="995"/>
      <c r="H90" s="995"/>
      <c r="I90" s="995"/>
      <c r="J90" s="995"/>
      <c r="K90" s="995"/>
      <c r="L90" s="995"/>
      <c r="M90" s="995"/>
      <c r="N90" s="995"/>
      <c r="O90" s="995"/>
      <c r="P90" s="995"/>
      <c r="Q90" s="995"/>
      <c r="R90" s="995"/>
      <c r="S90" s="995"/>
      <c r="T90" s="995"/>
      <c r="U90" s="995"/>
      <c r="V90" s="995"/>
      <c r="W90" s="995"/>
      <c r="X90" s="995"/>
      <c r="Y90" s="995"/>
      <c r="Z90" s="995"/>
      <c r="AA90" s="995"/>
      <c r="AB90" s="995"/>
      <c r="AC90" s="995"/>
      <c r="AD90" s="996"/>
      <c r="AE90" s="998"/>
      <c r="AF90" s="999"/>
      <c r="AG90" s="999"/>
      <c r="AH90" s="999"/>
      <c r="AI90" s="999"/>
      <c r="AJ90" s="999"/>
      <c r="AK90" s="999"/>
      <c r="AL90" s="826"/>
      <c r="AM90" s="827"/>
    </row>
    <row r="91" spans="1:40" ht="21" customHeight="1" x14ac:dyDescent="0.15">
      <c r="A91" s="199" t="str">
        <f>IF(AE86&lt;&gt;"","","不要")</f>
        <v>不要</v>
      </c>
      <c r="C91" s="813">
        <v>2</v>
      </c>
      <c r="D91" s="813"/>
      <c r="E91" s="982"/>
      <c r="F91" s="983"/>
      <c r="G91" s="983"/>
      <c r="H91" s="983"/>
      <c r="I91" s="983"/>
      <c r="J91" s="983"/>
      <c r="K91" s="983"/>
      <c r="L91" s="983"/>
      <c r="M91" s="983"/>
      <c r="N91" s="983"/>
      <c r="O91" s="983"/>
      <c r="P91" s="983"/>
      <c r="Q91" s="983"/>
      <c r="R91" s="983"/>
      <c r="S91" s="983"/>
      <c r="T91" s="983"/>
      <c r="U91" s="983"/>
      <c r="V91" s="983"/>
      <c r="W91" s="983"/>
      <c r="X91" s="983"/>
      <c r="Y91" s="983"/>
      <c r="Z91" s="983"/>
      <c r="AA91" s="983"/>
      <c r="AB91" s="983"/>
      <c r="AC91" s="983"/>
      <c r="AD91" s="984"/>
      <c r="AE91" s="988"/>
      <c r="AF91" s="989"/>
      <c r="AG91" s="989"/>
      <c r="AH91" s="989"/>
      <c r="AI91" s="989"/>
      <c r="AJ91" s="989"/>
      <c r="AK91" s="989"/>
      <c r="AL91" s="824" t="s">
        <v>130</v>
      </c>
      <c r="AM91" s="825"/>
    </row>
    <row r="92" spans="1:40" ht="21" customHeight="1" x14ac:dyDescent="0.15">
      <c r="A92" s="199"/>
      <c r="C92" s="813"/>
      <c r="D92" s="813"/>
      <c r="E92" s="985"/>
      <c r="F92" s="986"/>
      <c r="G92" s="986"/>
      <c r="H92" s="986"/>
      <c r="I92" s="986"/>
      <c r="J92" s="986"/>
      <c r="K92" s="986"/>
      <c r="L92" s="986"/>
      <c r="M92" s="986"/>
      <c r="N92" s="986"/>
      <c r="O92" s="986"/>
      <c r="P92" s="986"/>
      <c r="Q92" s="986"/>
      <c r="R92" s="986"/>
      <c r="S92" s="986"/>
      <c r="T92" s="986"/>
      <c r="U92" s="986"/>
      <c r="V92" s="986"/>
      <c r="W92" s="986"/>
      <c r="X92" s="986"/>
      <c r="Y92" s="986"/>
      <c r="Z92" s="986"/>
      <c r="AA92" s="986"/>
      <c r="AB92" s="986"/>
      <c r="AC92" s="986"/>
      <c r="AD92" s="987"/>
      <c r="AE92" s="990"/>
      <c r="AF92" s="991"/>
      <c r="AG92" s="991"/>
      <c r="AH92" s="991"/>
      <c r="AI92" s="991"/>
      <c r="AJ92" s="991"/>
      <c r="AK92" s="991"/>
      <c r="AL92" s="826"/>
      <c r="AM92" s="827"/>
    </row>
    <row r="93" spans="1:40" ht="21" customHeight="1" x14ac:dyDescent="0.15">
      <c r="A93" s="67" t="str">
        <f>IF(AE86&lt;&gt;"","","不要")</f>
        <v>不要</v>
      </c>
      <c r="C93" s="813">
        <v>3</v>
      </c>
      <c r="D93" s="813"/>
      <c r="E93" s="982"/>
      <c r="F93" s="983"/>
      <c r="G93" s="983"/>
      <c r="H93" s="983"/>
      <c r="I93" s="983"/>
      <c r="J93" s="983"/>
      <c r="K93" s="983"/>
      <c r="L93" s="983"/>
      <c r="M93" s="983"/>
      <c r="N93" s="983"/>
      <c r="O93" s="983"/>
      <c r="P93" s="983"/>
      <c r="Q93" s="983"/>
      <c r="R93" s="983"/>
      <c r="S93" s="983"/>
      <c r="T93" s="983"/>
      <c r="U93" s="983"/>
      <c r="V93" s="983"/>
      <c r="W93" s="983"/>
      <c r="X93" s="983"/>
      <c r="Y93" s="983"/>
      <c r="Z93" s="983"/>
      <c r="AA93" s="983"/>
      <c r="AB93" s="983"/>
      <c r="AC93" s="983"/>
      <c r="AD93" s="984"/>
      <c r="AE93" s="988"/>
      <c r="AF93" s="989"/>
      <c r="AG93" s="989"/>
      <c r="AH93" s="989"/>
      <c r="AI93" s="989"/>
      <c r="AJ93" s="989"/>
      <c r="AK93" s="989"/>
      <c r="AL93" s="824" t="s">
        <v>130</v>
      </c>
      <c r="AM93" s="825"/>
    </row>
    <row r="94" spans="1:40" ht="21" customHeight="1" x14ac:dyDescent="0.15">
      <c r="C94" s="813"/>
      <c r="D94" s="813"/>
      <c r="E94" s="985"/>
      <c r="F94" s="986"/>
      <c r="G94" s="986"/>
      <c r="H94" s="986"/>
      <c r="I94" s="986"/>
      <c r="J94" s="986"/>
      <c r="K94" s="986"/>
      <c r="L94" s="986"/>
      <c r="M94" s="986"/>
      <c r="N94" s="986"/>
      <c r="O94" s="986"/>
      <c r="P94" s="986"/>
      <c r="Q94" s="986"/>
      <c r="R94" s="986"/>
      <c r="S94" s="986"/>
      <c r="T94" s="986"/>
      <c r="U94" s="986"/>
      <c r="V94" s="986"/>
      <c r="W94" s="986"/>
      <c r="X94" s="986"/>
      <c r="Y94" s="986"/>
      <c r="Z94" s="986"/>
      <c r="AA94" s="986"/>
      <c r="AB94" s="986"/>
      <c r="AC94" s="986"/>
      <c r="AD94" s="987"/>
      <c r="AE94" s="990"/>
      <c r="AF94" s="991"/>
      <c r="AG94" s="991"/>
      <c r="AH94" s="991"/>
      <c r="AI94" s="991"/>
      <c r="AJ94" s="991"/>
      <c r="AK94" s="991"/>
      <c r="AL94" s="826"/>
      <c r="AM94" s="827"/>
    </row>
    <row r="95" spans="1:40" ht="21" customHeight="1" x14ac:dyDescent="0.15">
      <c r="A95" s="67" t="str">
        <f>IF(AE86&lt;&gt;"","","不要")</f>
        <v>不要</v>
      </c>
      <c r="C95" s="813">
        <v>4</v>
      </c>
      <c r="D95" s="813"/>
      <c r="E95" s="982"/>
      <c r="F95" s="983"/>
      <c r="G95" s="983"/>
      <c r="H95" s="983"/>
      <c r="I95" s="983"/>
      <c r="J95" s="983"/>
      <c r="K95" s="983"/>
      <c r="L95" s="983"/>
      <c r="M95" s="983"/>
      <c r="N95" s="983"/>
      <c r="O95" s="983"/>
      <c r="P95" s="983"/>
      <c r="Q95" s="983"/>
      <c r="R95" s="983"/>
      <c r="S95" s="983"/>
      <c r="T95" s="983"/>
      <c r="U95" s="983"/>
      <c r="V95" s="983"/>
      <c r="W95" s="983"/>
      <c r="X95" s="983"/>
      <c r="Y95" s="983"/>
      <c r="Z95" s="983"/>
      <c r="AA95" s="983"/>
      <c r="AB95" s="983"/>
      <c r="AC95" s="983"/>
      <c r="AD95" s="984"/>
      <c r="AE95" s="988"/>
      <c r="AF95" s="989"/>
      <c r="AG95" s="989"/>
      <c r="AH95" s="989"/>
      <c r="AI95" s="989"/>
      <c r="AJ95" s="989"/>
      <c r="AK95" s="989"/>
      <c r="AL95" s="824" t="s">
        <v>130</v>
      </c>
      <c r="AM95" s="825"/>
    </row>
    <row r="96" spans="1:40" ht="21" customHeight="1" x14ac:dyDescent="0.15">
      <c r="C96" s="813"/>
      <c r="D96" s="813"/>
      <c r="E96" s="985"/>
      <c r="F96" s="986"/>
      <c r="G96" s="986"/>
      <c r="H96" s="986"/>
      <c r="I96" s="986"/>
      <c r="J96" s="986"/>
      <c r="K96" s="986"/>
      <c r="L96" s="986"/>
      <c r="M96" s="986"/>
      <c r="N96" s="986"/>
      <c r="O96" s="986"/>
      <c r="P96" s="986"/>
      <c r="Q96" s="986"/>
      <c r="R96" s="986"/>
      <c r="S96" s="986"/>
      <c r="T96" s="986"/>
      <c r="U96" s="986"/>
      <c r="V96" s="986"/>
      <c r="W96" s="986"/>
      <c r="X96" s="986"/>
      <c r="Y96" s="986"/>
      <c r="Z96" s="986"/>
      <c r="AA96" s="986"/>
      <c r="AB96" s="986"/>
      <c r="AC96" s="986"/>
      <c r="AD96" s="987"/>
      <c r="AE96" s="990"/>
      <c r="AF96" s="991"/>
      <c r="AG96" s="991"/>
      <c r="AH96" s="991"/>
      <c r="AI96" s="991"/>
      <c r="AJ96" s="991"/>
      <c r="AK96" s="991"/>
      <c r="AL96" s="826"/>
      <c r="AM96" s="827"/>
    </row>
    <row r="97" spans="1:40" ht="21" customHeight="1" x14ac:dyDescent="0.15">
      <c r="A97" s="67" t="str">
        <f>IF(AE86&lt;&gt;"","","不要")</f>
        <v>不要</v>
      </c>
      <c r="C97" s="813">
        <v>5</v>
      </c>
      <c r="D97" s="813"/>
      <c r="E97" s="982"/>
      <c r="F97" s="983"/>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4"/>
      <c r="AE97" s="988"/>
      <c r="AF97" s="989"/>
      <c r="AG97" s="989"/>
      <c r="AH97" s="989"/>
      <c r="AI97" s="989"/>
      <c r="AJ97" s="989"/>
      <c r="AK97" s="989"/>
      <c r="AL97" s="824" t="s">
        <v>130</v>
      </c>
      <c r="AM97" s="825"/>
    </row>
    <row r="98" spans="1:40" ht="21" customHeight="1" x14ac:dyDescent="0.15">
      <c r="C98" s="813"/>
      <c r="D98" s="813"/>
      <c r="E98" s="985"/>
      <c r="F98" s="986"/>
      <c r="G98" s="986"/>
      <c r="H98" s="986"/>
      <c r="I98" s="986"/>
      <c r="J98" s="986"/>
      <c r="K98" s="986"/>
      <c r="L98" s="986"/>
      <c r="M98" s="986"/>
      <c r="N98" s="986"/>
      <c r="O98" s="986"/>
      <c r="P98" s="986"/>
      <c r="Q98" s="986"/>
      <c r="R98" s="986"/>
      <c r="S98" s="986"/>
      <c r="T98" s="986"/>
      <c r="U98" s="986"/>
      <c r="V98" s="986"/>
      <c r="W98" s="986"/>
      <c r="X98" s="986"/>
      <c r="Y98" s="986"/>
      <c r="Z98" s="986"/>
      <c r="AA98" s="986"/>
      <c r="AB98" s="986"/>
      <c r="AC98" s="986"/>
      <c r="AD98" s="987"/>
      <c r="AE98" s="990"/>
      <c r="AF98" s="991"/>
      <c r="AG98" s="991"/>
      <c r="AH98" s="991"/>
      <c r="AI98" s="991"/>
      <c r="AJ98" s="991"/>
      <c r="AK98" s="991"/>
      <c r="AL98" s="826"/>
      <c r="AM98" s="827"/>
    </row>
    <row r="99" spans="1:40" ht="6" customHeight="1" x14ac:dyDescent="0.15">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row>
    <row r="100" spans="1:40" ht="15" customHeight="1" x14ac:dyDescent="0.15">
      <c r="C100" s="811" t="s">
        <v>237</v>
      </c>
      <c r="D100" s="811"/>
      <c r="E100" s="812" t="s">
        <v>127</v>
      </c>
      <c r="F100" s="812"/>
      <c r="G100" s="812"/>
      <c r="H100" s="812"/>
      <c r="I100" s="812"/>
      <c r="J100" s="812"/>
      <c r="K100" s="812"/>
      <c r="L100" s="812"/>
      <c r="M100" s="812"/>
      <c r="N100" s="812"/>
      <c r="O100" s="812"/>
      <c r="P100" s="812"/>
      <c r="Q100" s="812"/>
      <c r="R100" s="812"/>
      <c r="S100" s="812"/>
      <c r="T100" s="812"/>
      <c r="U100" s="812"/>
      <c r="V100" s="812"/>
      <c r="W100" s="812"/>
      <c r="X100" s="812"/>
      <c r="Y100" s="812"/>
      <c r="Z100" s="812"/>
      <c r="AA100" s="812"/>
      <c r="AB100" s="812"/>
      <c r="AC100" s="812"/>
      <c r="AD100" s="812"/>
      <c r="AE100" s="812"/>
      <c r="AF100" s="812"/>
      <c r="AG100" s="812"/>
      <c r="AH100" s="812"/>
      <c r="AI100" s="812"/>
      <c r="AJ100" s="812"/>
      <c r="AK100" s="812"/>
      <c r="AL100" s="812"/>
      <c r="AM100" s="812"/>
      <c r="AN100" s="72"/>
    </row>
    <row r="101" spans="1:40" ht="15" customHeight="1" x14ac:dyDescent="0.15">
      <c r="C101" s="811" t="s">
        <v>238</v>
      </c>
      <c r="D101" s="811"/>
      <c r="E101" s="981" t="s">
        <v>159</v>
      </c>
      <c r="F101" s="981"/>
      <c r="G101" s="981"/>
      <c r="H101" s="981"/>
      <c r="I101" s="981"/>
      <c r="J101" s="981"/>
      <c r="K101" s="981"/>
      <c r="L101" s="981"/>
      <c r="M101" s="981"/>
      <c r="N101" s="981"/>
      <c r="O101" s="981"/>
      <c r="P101" s="981"/>
      <c r="Q101" s="981"/>
      <c r="R101" s="981"/>
      <c r="S101" s="981"/>
      <c r="T101" s="981"/>
      <c r="U101" s="981"/>
      <c r="V101" s="981"/>
      <c r="W101" s="981"/>
      <c r="X101" s="981"/>
      <c r="Y101" s="981"/>
      <c r="Z101" s="981"/>
      <c r="AA101" s="981"/>
      <c r="AB101" s="981"/>
      <c r="AC101" s="981"/>
      <c r="AD101" s="981"/>
      <c r="AE101" s="981"/>
      <c r="AF101" s="981"/>
      <c r="AG101" s="981"/>
      <c r="AH101" s="981"/>
      <c r="AI101" s="981"/>
      <c r="AJ101" s="981"/>
      <c r="AK101" s="981"/>
      <c r="AL101" s="981"/>
      <c r="AM101" s="981"/>
      <c r="AN101" s="72"/>
    </row>
    <row r="102" spans="1:40" ht="15" customHeight="1" x14ac:dyDescent="0.15">
      <c r="C102" s="811" t="s">
        <v>240</v>
      </c>
      <c r="D102" s="811"/>
      <c r="E102" s="981" t="s">
        <v>128</v>
      </c>
      <c r="F102" s="981"/>
      <c r="G102" s="981"/>
      <c r="H102" s="981"/>
      <c r="I102" s="981"/>
      <c r="J102" s="981"/>
      <c r="K102" s="981"/>
      <c r="L102" s="981"/>
      <c r="M102" s="981"/>
      <c r="N102" s="981"/>
      <c r="O102" s="981"/>
      <c r="P102" s="981"/>
      <c r="Q102" s="981"/>
      <c r="R102" s="981"/>
      <c r="S102" s="981"/>
      <c r="T102" s="981"/>
      <c r="U102" s="981"/>
      <c r="V102" s="981"/>
      <c r="W102" s="981"/>
      <c r="X102" s="981"/>
      <c r="Y102" s="981"/>
      <c r="Z102" s="981"/>
      <c r="AA102" s="981"/>
      <c r="AB102" s="981"/>
      <c r="AC102" s="981"/>
      <c r="AD102" s="981"/>
      <c r="AE102" s="981"/>
      <c r="AF102" s="981"/>
      <c r="AG102" s="981"/>
      <c r="AH102" s="981"/>
      <c r="AI102" s="981"/>
      <c r="AJ102" s="981"/>
      <c r="AK102" s="981"/>
      <c r="AL102" s="981"/>
      <c r="AM102" s="981"/>
    </row>
    <row r="103" spans="1:40" ht="21" customHeight="1" x14ac:dyDescent="0.15">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40" ht="21" customHeight="1" x14ac:dyDescent="0.15">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40" ht="21" customHeight="1" x14ac:dyDescent="0.15">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40" ht="21" customHeight="1" x14ac:dyDescent="0.15">
      <c r="C106" s="69"/>
      <c r="D106" s="69"/>
      <c r="E106" s="69"/>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spans="1:40" ht="21" customHeight="1" x14ac:dyDescent="0.15">
      <c r="C107" s="69"/>
      <c r="D107" s="69"/>
      <c r="E107" s="69"/>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spans="1:40" ht="21" customHeight="1" x14ac:dyDescent="0.15">
      <c r="C108" s="69"/>
      <c r="D108" s="69"/>
      <c r="E108" s="69"/>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spans="1:40" ht="21" customHeight="1" x14ac:dyDescent="0.15">
      <c r="C109" s="69"/>
      <c r="D109" s="69"/>
      <c r="E109" s="69"/>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21" customHeight="1" x14ac:dyDescent="0.15">
      <c r="C110" s="69"/>
      <c r="D110" s="69"/>
      <c r="E110" s="69"/>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spans="1:40" ht="21" customHeight="1" x14ac:dyDescent="0.15">
      <c r="C111" s="69"/>
      <c r="D111" s="69"/>
      <c r="E111" s="69"/>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spans="1:40" ht="21" customHeight="1" x14ac:dyDescent="0.15">
      <c r="C112" s="69"/>
      <c r="D112" s="69"/>
      <c r="E112" s="69"/>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spans="1:40" ht="21" customHeight="1" x14ac:dyDescent="0.15">
      <c r="C113" s="69"/>
      <c r="D113" s="69"/>
      <c r="E113" s="69"/>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spans="1:40" ht="6" customHeight="1" x14ac:dyDescent="0.15">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row>
    <row r="115" spans="1:40" ht="13.5" x14ac:dyDescent="0.15">
      <c r="C115" s="811"/>
      <c r="D115" s="811"/>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2"/>
      <c r="AA115" s="812"/>
      <c r="AB115" s="812"/>
      <c r="AC115" s="812"/>
      <c r="AD115" s="812"/>
      <c r="AE115" s="812"/>
      <c r="AF115" s="812"/>
      <c r="AG115" s="812"/>
      <c r="AH115" s="812"/>
      <c r="AI115" s="812"/>
      <c r="AJ115" s="812"/>
      <c r="AK115" s="812"/>
      <c r="AL115" s="812"/>
      <c r="AM115" s="812"/>
      <c r="AN115" s="72"/>
    </row>
    <row r="116" spans="1:40" ht="13.5" x14ac:dyDescent="0.15">
      <c r="C116" s="811"/>
      <c r="D116" s="81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1"/>
      <c r="AA116" s="981"/>
      <c r="AB116" s="981"/>
      <c r="AC116" s="981"/>
      <c r="AD116" s="981"/>
      <c r="AE116" s="981"/>
      <c r="AF116" s="981"/>
      <c r="AG116" s="981"/>
      <c r="AH116" s="981"/>
      <c r="AI116" s="981"/>
      <c r="AJ116" s="981"/>
      <c r="AK116" s="981"/>
      <c r="AL116" s="981"/>
      <c r="AM116" s="981"/>
      <c r="AN116" s="72"/>
    </row>
    <row r="119" spans="1:40" ht="21" customHeight="1" x14ac:dyDescent="0.15">
      <c r="A119" s="197"/>
    </row>
    <row r="122" spans="1:40" ht="21" customHeight="1" x14ac:dyDescent="0.15">
      <c r="A122" s="198"/>
    </row>
  </sheetData>
  <sheetProtection sheet="1" objects="1" scenarios="1" selectLockedCells="1"/>
  <customSheetViews>
    <customSheetView guid="{1C967CD3-22AF-4928-9CB8-5279C2ED784C}" scale="70" showPageBreaks="1" printArea="1" view="pageBreakPreview">
      <selection activeCell="H4" sqref="H4:AM4"/>
      <pageMargins left="0.7" right="0.7" top="0.75" bottom="0.75" header="0.3" footer="0.3"/>
      <pageSetup paperSize="9" orientation="portrait" r:id="rId1"/>
    </customSheetView>
  </customSheetViews>
  <mergeCells count="110">
    <mergeCell ref="C19:D19"/>
    <mergeCell ref="E19:AM19"/>
    <mergeCell ref="C33:D33"/>
    <mergeCell ref="E33:AM33"/>
    <mergeCell ref="C34:D34"/>
    <mergeCell ref="E34:AM34"/>
    <mergeCell ref="C20:D20"/>
    <mergeCell ref="E20:AM20"/>
    <mergeCell ref="C9:D10"/>
    <mergeCell ref="E9:AD10"/>
    <mergeCell ref="AE9:AK10"/>
    <mergeCell ref="AL9:AM10"/>
    <mergeCell ref="C11:D12"/>
    <mergeCell ref="E11:AD12"/>
    <mergeCell ref="AE11:AK12"/>
    <mergeCell ref="AL11:AM12"/>
    <mergeCell ref="C18:D18"/>
    <mergeCell ref="E18:AM18"/>
    <mergeCell ref="C13:D14"/>
    <mergeCell ref="E13:AD14"/>
    <mergeCell ref="AE13:AK14"/>
    <mergeCell ref="AL13:AM14"/>
    <mergeCell ref="C15:D16"/>
    <mergeCell ref="E15:AD16"/>
    <mergeCell ref="AE15:AK16"/>
    <mergeCell ref="AL15:AM16"/>
    <mergeCell ref="C2:AM2"/>
    <mergeCell ref="C6:D6"/>
    <mergeCell ref="E6:AD6"/>
    <mergeCell ref="AE6:AM6"/>
    <mergeCell ref="C7:D8"/>
    <mergeCell ref="E7:AD8"/>
    <mergeCell ref="AE7:AK8"/>
    <mergeCell ref="AL7:AM8"/>
    <mergeCell ref="AE4:AM4"/>
    <mergeCell ref="V4:AD4"/>
    <mergeCell ref="C43:AM43"/>
    <mergeCell ref="AE45:AM45"/>
    <mergeCell ref="C47:D47"/>
    <mergeCell ref="E47:AD47"/>
    <mergeCell ref="AE47:AM47"/>
    <mergeCell ref="C48:D49"/>
    <mergeCell ref="E48:AD49"/>
    <mergeCell ref="AE48:AK49"/>
    <mergeCell ref="AL48:AM49"/>
    <mergeCell ref="V45:AD45"/>
    <mergeCell ref="C54:D55"/>
    <mergeCell ref="E54:AD55"/>
    <mergeCell ref="AE54:AK55"/>
    <mergeCell ref="AL54:AM55"/>
    <mergeCell ref="C56:D57"/>
    <mergeCell ref="E56:AD57"/>
    <mergeCell ref="AE56:AK57"/>
    <mergeCell ref="AL56:AM57"/>
    <mergeCell ref="C50:D51"/>
    <mergeCell ref="E50:AD51"/>
    <mergeCell ref="AE50:AK51"/>
    <mergeCell ref="AL50:AM51"/>
    <mergeCell ref="C52:D53"/>
    <mergeCell ref="E52:AD53"/>
    <mergeCell ref="AE52:AK53"/>
    <mergeCell ref="AL52:AM53"/>
    <mergeCell ref="C74:D74"/>
    <mergeCell ref="E74:AM74"/>
    <mergeCell ref="C75:D75"/>
    <mergeCell ref="E75:AM75"/>
    <mergeCell ref="C84:AM84"/>
    <mergeCell ref="AE86:AM86"/>
    <mergeCell ref="V86:AD86"/>
    <mergeCell ref="C59:D59"/>
    <mergeCell ref="E59:AM59"/>
    <mergeCell ref="C60:D60"/>
    <mergeCell ref="E60:AM60"/>
    <mergeCell ref="C61:D61"/>
    <mergeCell ref="E61:AM61"/>
    <mergeCell ref="C93:D94"/>
    <mergeCell ref="E93:AD94"/>
    <mergeCell ref="AE93:AK94"/>
    <mergeCell ref="AL93:AM94"/>
    <mergeCell ref="C88:D88"/>
    <mergeCell ref="E88:AD88"/>
    <mergeCell ref="AE88:AM88"/>
    <mergeCell ref="C89:D90"/>
    <mergeCell ref="E89:AD90"/>
    <mergeCell ref="AE89:AK90"/>
    <mergeCell ref="AL89:AM90"/>
    <mergeCell ref="AP3:AY3"/>
    <mergeCell ref="BA3:BJ3"/>
    <mergeCell ref="C115:D115"/>
    <mergeCell ref="E115:AM115"/>
    <mergeCell ref="C116:D116"/>
    <mergeCell ref="E116:AM116"/>
    <mergeCell ref="C100:D100"/>
    <mergeCell ref="E100:AM100"/>
    <mergeCell ref="C101:D101"/>
    <mergeCell ref="E101:AM101"/>
    <mergeCell ref="C102:D102"/>
    <mergeCell ref="E102:AM102"/>
    <mergeCell ref="C95:D96"/>
    <mergeCell ref="E95:AD96"/>
    <mergeCell ref="AE95:AK96"/>
    <mergeCell ref="AL95:AM96"/>
    <mergeCell ref="C97:D98"/>
    <mergeCell ref="E97:AD98"/>
    <mergeCell ref="AE97:AK98"/>
    <mergeCell ref="AL97:AM98"/>
    <mergeCell ref="C91:D92"/>
    <mergeCell ref="E91:AD92"/>
    <mergeCell ref="AE91:AK92"/>
    <mergeCell ref="AL91:AM92"/>
  </mergeCells>
  <phoneticPr fontId="2"/>
  <conditionalFormatting sqref="A1:A1048576">
    <cfRule type="expression" dxfId="42" priority="11" stopIfTrue="1">
      <formula>$A1="未入力"</formula>
    </cfRule>
  </conditionalFormatting>
  <conditionalFormatting sqref="A1:XFD3 A5:XFD44 AE4:IV4 A4:V4 A46:XFD85 AE45:IV45 A45:V45 A87:XFD123 AE86:IV86 A86:V86">
    <cfRule type="expression" dxfId="41" priority="13" stopIfTrue="1">
      <formula>$A1="○"</formula>
    </cfRule>
  </conditionalFormatting>
  <conditionalFormatting sqref="C1:AM3 C5:AM44 AE4:AM4 C4:V4 C46:AM85 AE45:AM45 C45:V45 C87:AM65536 AE86:AM86 C86:V86">
    <cfRule type="expression" dxfId="40" priority="1" stopIfTrue="1">
      <formula>$A1="不要"</formula>
    </cfRule>
  </conditionalFormatting>
  <dataValidations count="1">
    <dataValidation imeMode="halfAlpha" allowBlank="1" showInputMessage="1" showErrorMessage="1" sqref="AE7:AK16 AE48:AK57 AE89:AK98"/>
  </dataValidations>
  <pageMargins left="0.70866141732283472" right="0.70866141732283472" top="0.74803149606299213" bottom="0.74803149606299213" header="0.31496062992125984" footer="0.31496062992125984"/>
  <pageSetup paperSize="9" scale="99" orientation="portrait" blackAndWhite="1" r:id="rId2"/>
  <rowBreaks count="1" manualBreakCount="1">
    <brk id="41" min="1" max="39"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79998168889431442"/>
  </sheetPr>
  <dimension ref="A1:AZ122"/>
  <sheetViews>
    <sheetView showGridLines="0" view="pageBreakPreview" topLeftCell="A28" zoomScale="145" zoomScaleNormal="100" zoomScaleSheetLayoutView="145" workbookViewId="0">
      <selection activeCell="U5" sqref="U5:X6"/>
    </sheetView>
  </sheetViews>
  <sheetFormatPr defaultColWidth="2.25" defaultRowHeight="21" customHeight="1" x14ac:dyDescent="0.15"/>
  <cols>
    <col min="1" max="1" width="8.5" style="67" bestFit="1" customWidth="1"/>
    <col min="2" max="2" width="2.25" style="43"/>
    <col min="3" max="3" width="3" style="43" bestFit="1" customWidth="1"/>
    <col min="4" max="16384" width="2.25" style="43"/>
  </cols>
  <sheetData>
    <row r="1" spans="1:52" ht="21" customHeight="1" x14ac:dyDescent="0.15">
      <c r="A1" s="202" t="str">
        <f>IF('発注者入力シート(◆◇)'!$H$16="","",IF(COUNTIF(A4:A39,"未入力")&gt;=1,"未入力あり",""))</f>
        <v/>
      </c>
      <c r="C1" s="407"/>
      <c r="AN1" s="151" t="s">
        <v>160</v>
      </c>
      <c r="AO1" s="147"/>
      <c r="AP1" s="43" t="s">
        <v>344</v>
      </c>
      <c r="AZ1" s="147"/>
    </row>
    <row r="2" spans="1:52" ht="21" customHeight="1" x14ac:dyDescent="0.15">
      <c r="C2" s="679" t="s">
        <v>162</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52" ht="21" customHeight="1" x14ac:dyDescent="0.15">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row>
    <row r="4" spans="1:52" s="147" customFormat="1" ht="21" customHeight="1" thickBot="1" x14ac:dyDescent="0.2">
      <c r="A4" s="67" t="str">
        <f>IF(事前入力シート!$I$4="特定共同企業体",IF(AE4&lt;&gt;"","○","未入力"),"")</f>
        <v/>
      </c>
      <c r="AC4" s="311"/>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2" ht="21" customHeight="1" x14ac:dyDescent="0.15">
      <c r="A5" s="198" t="str">
        <f>IF(OR(U5="○",U7="○"),"○",IF(AND(U5&lt;&gt;"",U7&lt;&gt;""),"○","未入力"))</f>
        <v>未入力</v>
      </c>
      <c r="C5" s="846" t="s">
        <v>163</v>
      </c>
      <c r="D5" s="846"/>
      <c r="E5" s="846"/>
      <c r="F5" s="846"/>
      <c r="G5" s="846"/>
      <c r="H5" s="846"/>
      <c r="I5" s="846"/>
      <c r="J5" s="846"/>
      <c r="K5" s="846"/>
      <c r="L5" s="846"/>
      <c r="M5" s="846"/>
      <c r="N5" s="846"/>
      <c r="O5" s="846"/>
      <c r="P5" s="846"/>
      <c r="Q5" s="846"/>
      <c r="R5" s="846"/>
      <c r="S5" s="846"/>
      <c r="T5" s="847"/>
      <c r="U5" s="717"/>
      <c r="V5" s="718"/>
      <c r="W5" s="718"/>
      <c r="X5" s="719"/>
      <c r="Y5" s="1040" t="s">
        <v>165</v>
      </c>
      <c r="Z5" s="846"/>
      <c r="AA5" s="846"/>
      <c r="AB5" s="846"/>
      <c r="AC5" s="846"/>
      <c r="AD5" s="846"/>
      <c r="AE5" s="846"/>
      <c r="AF5" s="846"/>
      <c r="AG5" s="846"/>
      <c r="AH5" s="846"/>
      <c r="AI5" s="846"/>
      <c r="AJ5" s="846"/>
      <c r="AK5" s="846"/>
      <c r="AL5" s="846"/>
      <c r="AM5" s="846"/>
    </row>
    <row r="6" spans="1:52" ht="21" customHeight="1" x14ac:dyDescent="0.15">
      <c r="C6" s="846"/>
      <c r="D6" s="846"/>
      <c r="E6" s="846"/>
      <c r="F6" s="846"/>
      <c r="G6" s="846"/>
      <c r="H6" s="846"/>
      <c r="I6" s="846"/>
      <c r="J6" s="846"/>
      <c r="K6" s="846"/>
      <c r="L6" s="846"/>
      <c r="M6" s="846"/>
      <c r="N6" s="846"/>
      <c r="O6" s="846"/>
      <c r="P6" s="846"/>
      <c r="Q6" s="846"/>
      <c r="R6" s="846"/>
      <c r="S6" s="846"/>
      <c r="T6" s="847"/>
      <c r="U6" s="720"/>
      <c r="V6" s="721"/>
      <c r="W6" s="721"/>
      <c r="X6" s="722"/>
      <c r="Y6" s="1041"/>
      <c r="Z6" s="1042"/>
      <c r="AA6" s="1042"/>
      <c r="AB6" s="1042"/>
      <c r="AC6" s="1042"/>
      <c r="AD6" s="1042"/>
      <c r="AE6" s="1042"/>
      <c r="AF6" s="1042"/>
      <c r="AG6" s="1042"/>
      <c r="AH6" s="1042"/>
      <c r="AI6" s="1042"/>
      <c r="AJ6" s="1042"/>
      <c r="AK6" s="1042"/>
      <c r="AL6" s="1042"/>
      <c r="AM6" s="1042"/>
    </row>
    <row r="7" spans="1:52" ht="21" customHeight="1" x14ac:dyDescent="0.15">
      <c r="A7" s="67" t="str">
        <f>IF(OR(U5="○",U7="○"),"○",IF(AND(U5&lt;&gt;"",U7&lt;&gt;""),"○","未入力"))</f>
        <v>未入力</v>
      </c>
      <c r="C7" s="846"/>
      <c r="D7" s="846"/>
      <c r="E7" s="846"/>
      <c r="F7" s="846"/>
      <c r="G7" s="846"/>
      <c r="H7" s="846"/>
      <c r="I7" s="846"/>
      <c r="J7" s="846"/>
      <c r="K7" s="846"/>
      <c r="L7" s="846"/>
      <c r="M7" s="846"/>
      <c r="N7" s="846"/>
      <c r="O7" s="846"/>
      <c r="P7" s="846"/>
      <c r="Q7" s="846"/>
      <c r="R7" s="846"/>
      <c r="S7" s="846"/>
      <c r="T7" s="847"/>
      <c r="U7" s="687"/>
      <c r="V7" s="688"/>
      <c r="W7" s="688"/>
      <c r="X7" s="689"/>
      <c r="Y7" s="678" t="s">
        <v>164</v>
      </c>
      <c r="Z7" s="1024"/>
      <c r="AA7" s="1024"/>
      <c r="AB7" s="1024"/>
      <c r="AC7" s="1024"/>
      <c r="AD7" s="1024"/>
      <c r="AE7" s="1024"/>
      <c r="AF7" s="1024"/>
      <c r="AG7" s="1024"/>
      <c r="AH7" s="1024"/>
      <c r="AI7" s="1024"/>
      <c r="AJ7" s="1024"/>
      <c r="AK7" s="1024"/>
      <c r="AL7" s="1024"/>
      <c r="AM7" s="1024"/>
    </row>
    <row r="8" spans="1:52" ht="21" customHeight="1" thickBot="1" x14ac:dyDescent="0.2">
      <c r="C8" s="846"/>
      <c r="D8" s="846"/>
      <c r="E8" s="846"/>
      <c r="F8" s="846"/>
      <c r="G8" s="846"/>
      <c r="H8" s="846"/>
      <c r="I8" s="846"/>
      <c r="J8" s="846"/>
      <c r="K8" s="846"/>
      <c r="L8" s="846"/>
      <c r="M8" s="846"/>
      <c r="N8" s="846"/>
      <c r="O8" s="846"/>
      <c r="P8" s="846"/>
      <c r="Q8" s="846"/>
      <c r="R8" s="846"/>
      <c r="S8" s="846"/>
      <c r="T8" s="847"/>
      <c r="U8" s="690"/>
      <c r="V8" s="691"/>
      <c r="W8" s="691"/>
      <c r="X8" s="692"/>
      <c r="Y8" s="1040"/>
      <c r="Z8" s="846"/>
      <c r="AA8" s="846"/>
      <c r="AB8" s="846"/>
      <c r="AC8" s="846"/>
      <c r="AD8" s="846"/>
      <c r="AE8" s="846"/>
      <c r="AF8" s="846"/>
      <c r="AG8" s="846"/>
      <c r="AH8" s="846"/>
      <c r="AI8" s="846"/>
      <c r="AJ8" s="846"/>
      <c r="AK8" s="846"/>
      <c r="AL8" s="846"/>
      <c r="AM8" s="846"/>
    </row>
    <row r="9" spans="1:52" ht="21" customHeight="1" x14ac:dyDescent="0.15">
      <c r="C9" s="400" t="s">
        <v>166</v>
      </c>
    </row>
    <row r="10" spans="1:52" ht="21" customHeight="1" x14ac:dyDescent="0.15">
      <c r="A10" s="67" t="str">
        <f>IF(U5="○","不要","")</f>
        <v/>
      </c>
      <c r="C10" s="1047" t="s">
        <v>467</v>
      </c>
      <c r="D10" s="1048"/>
      <c r="E10" s="1048"/>
      <c r="F10" s="1048"/>
      <c r="G10" s="1048"/>
      <c r="H10" s="1048"/>
      <c r="I10" s="1048"/>
      <c r="J10" s="1048"/>
      <c r="K10" s="1048"/>
      <c r="L10" s="881" t="s">
        <v>168</v>
      </c>
      <c r="M10" s="881"/>
      <c r="N10" s="881"/>
      <c r="O10" s="881"/>
      <c r="P10" s="881"/>
      <c r="Q10" s="881"/>
      <c r="R10" s="881"/>
      <c r="S10" s="881"/>
      <c r="T10" s="881"/>
      <c r="U10" s="881"/>
      <c r="V10" s="881"/>
      <c r="W10" s="881"/>
      <c r="X10" s="881"/>
      <c r="Y10" s="846" t="s">
        <v>171</v>
      </c>
      <c r="Z10" s="846"/>
      <c r="AA10" s="846"/>
      <c r="AB10" s="846"/>
      <c r="AC10" s="846"/>
      <c r="AD10" s="846"/>
      <c r="AE10" s="846"/>
      <c r="AF10" s="846"/>
      <c r="AG10" s="846"/>
      <c r="AH10" s="846"/>
      <c r="AI10" s="846"/>
      <c r="AJ10" s="846"/>
      <c r="AK10" s="846"/>
      <c r="AL10" s="846"/>
      <c r="AM10" s="846"/>
    </row>
    <row r="11" spans="1:52" ht="21" customHeight="1" x14ac:dyDescent="0.15">
      <c r="C11" s="1049"/>
      <c r="D11" s="1050"/>
      <c r="E11" s="1050"/>
      <c r="F11" s="1050"/>
      <c r="G11" s="1050"/>
      <c r="H11" s="1050"/>
      <c r="I11" s="1050"/>
      <c r="J11" s="1050"/>
      <c r="K11" s="1050"/>
      <c r="L11" s="1051"/>
      <c r="M11" s="1051"/>
      <c r="N11" s="1051"/>
      <c r="O11" s="1051"/>
      <c r="P11" s="881"/>
      <c r="Q11" s="881"/>
      <c r="R11" s="881"/>
      <c r="S11" s="881"/>
      <c r="T11" s="881"/>
      <c r="U11" s="881"/>
      <c r="V11" s="881"/>
      <c r="W11" s="881"/>
      <c r="X11" s="881"/>
      <c r="Y11" s="846"/>
      <c r="Z11" s="846"/>
      <c r="AA11" s="846"/>
      <c r="AB11" s="846"/>
      <c r="AC11" s="846"/>
      <c r="AD11" s="846"/>
      <c r="AE11" s="846"/>
      <c r="AF11" s="846"/>
      <c r="AG11" s="846"/>
      <c r="AH11" s="846"/>
      <c r="AI11" s="846"/>
      <c r="AJ11" s="1036"/>
      <c r="AK11" s="1036"/>
      <c r="AL11" s="846"/>
      <c r="AM11" s="846"/>
    </row>
    <row r="12" spans="1:52" ht="21" customHeight="1" x14ac:dyDescent="0.15">
      <c r="A12" s="67" t="str">
        <f>IF(U5="○","不要",IF(L14="○","○",IF(AND(L12&lt;&gt;"",AJ12&lt;&gt;"",AJ13&lt;&gt;""),"○","未入力")))</f>
        <v>未入力</v>
      </c>
      <c r="C12" s="673" t="s">
        <v>167</v>
      </c>
      <c r="D12" s="674"/>
      <c r="E12" s="674"/>
      <c r="F12" s="674"/>
      <c r="G12" s="674"/>
      <c r="H12" s="674"/>
      <c r="I12" s="674"/>
      <c r="J12" s="674"/>
      <c r="K12" s="674"/>
      <c r="L12" s="778"/>
      <c r="M12" s="778"/>
      <c r="N12" s="778"/>
      <c r="O12" s="778"/>
      <c r="P12" s="1040" t="s">
        <v>169</v>
      </c>
      <c r="Q12" s="846"/>
      <c r="R12" s="846"/>
      <c r="S12" s="846"/>
      <c r="T12" s="846"/>
      <c r="U12" s="846"/>
      <c r="V12" s="846"/>
      <c r="W12" s="846"/>
      <c r="X12" s="846"/>
      <c r="Y12" s="1043" t="s">
        <v>167</v>
      </c>
      <c r="Z12" s="1044"/>
      <c r="AA12" s="1044"/>
      <c r="AB12" s="1044"/>
      <c r="AC12" s="1044"/>
      <c r="AD12" s="1044"/>
      <c r="AE12" s="1044"/>
      <c r="AF12" s="1044"/>
      <c r="AG12" s="1044"/>
      <c r="AH12" s="1044"/>
      <c r="AI12" s="1044"/>
      <c r="AJ12" s="1045"/>
      <c r="AK12" s="1046"/>
      <c r="AL12" s="1034" t="s">
        <v>173</v>
      </c>
      <c r="AM12" s="1035"/>
    </row>
    <row r="13" spans="1:52" ht="21" customHeight="1" x14ac:dyDescent="0.15">
      <c r="A13" s="67" t="str">
        <f>IF(U5="○","不要",IF(U5="○","不要",IF(L14="○","○",IF(AND(L12&lt;&gt;"",AJ12&lt;&gt;"",AJ13&lt;&gt;""),"○","未入力"))))</f>
        <v>未入力</v>
      </c>
      <c r="C13" s="712"/>
      <c r="D13" s="662"/>
      <c r="E13" s="662"/>
      <c r="F13" s="662"/>
      <c r="G13" s="662"/>
      <c r="H13" s="662"/>
      <c r="I13" s="662"/>
      <c r="J13" s="662"/>
      <c r="K13" s="662"/>
      <c r="L13" s="721"/>
      <c r="M13" s="721"/>
      <c r="N13" s="721"/>
      <c r="O13" s="721"/>
      <c r="P13" s="1041"/>
      <c r="Q13" s="1042"/>
      <c r="R13" s="1042"/>
      <c r="S13" s="1042"/>
      <c r="T13" s="1042"/>
      <c r="U13" s="1042"/>
      <c r="V13" s="1042"/>
      <c r="W13" s="1042"/>
      <c r="X13" s="1042"/>
      <c r="Y13" s="676" t="s">
        <v>172</v>
      </c>
      <c r="Z13" s="677"/>
      <c r="AA13" s="677"/>
      <c r="AB13" s="677"/>
      <c r="AC13" s="677"/>
      <c r="AD13" s="677"/>
      <c r="AE13" s="677"/>
      <c r="AF13" s="677"/>
      <c r="AG13" s="677"/>
      <c r="AH13" s="677"/>
      <c r="AI13" s="677"/>
      <c r="AJ13" s="1010"/>
      <c r="AK13" s="1011"/>
      <c r="AL13" s="1014" t="s">
        <v>173</v>
      </c>
      <c r="AM13" s="1015"/>
    </row>
    <row r="14" spans="1:52" ht="21" customHeight="1" x14ac:dyDescent="0.15">
      <c r="A14" s="67" t="str">
        <f>IF(U5="○","不要",IF(OR(L12="○",L14="○"),"○",IF(AND(L12&lt;&gt;"",L14&lt;&gt;""),"○","未入力")))</f>
        <v>未入力</v>
      </c>
      <c r="C14" s="712"/>
      <c r="D14" s="662"/>
      <c r="E14" s="662"/>
      <c r="F14" s="662"/>
      <c r="G14" s="662"/>
      <c r="H14" s="662"/>
      <c r="I14" s="662"/>
      <c r="J14" s="662"/>
      <c r="K14" s="662"/>
      <c r="L14" s="688"/>
      <c r="M14" s="688"/>
      <c r="N14" s="688"/>
      <c r="O14" s="688"/>
      <c r="P14" s="678" t="s">
        <v>170</v>
      </c>
      <c r="Q14" s="1024"/>
      <c r="R14" s="1024"/>
      <c r="S14" s="1024"/>
      <c r="T14" s="1024"/>
      <c r="U14" s="1024"/>
      <c r="V14" s="1024"/>
      <c r="W14" s="1024"/>
      <c r="X14" s="676"/>
      <c r="Y14" s="1028"/>
      <c r="Z14" s="1029"/>
      <c r="AA14" s="1029"/>
      <c r="AB14" s="1029"/>
      <c r="AC14" s="1029"/>
      <c r="AD14" s="1029"/>
      <c r="AE14" s="1029"/>
      <c r="AF14" s="1029"/>
      <c r="AG14" s="1029"/>
      <c r="AH14" s="1029"/>
      <c r="AI14" s="1029"/>
      <c r="AJ14" s="1037"/>
      <c r="AK14" s="1037"/>
      <c r="AL14" s="1029"/>
      <c r="AM14" s="1030"/>
    </row>
    <row r="15" spans="1:52" ht="21" customHeight="1" x14ac:dyDescent="0.15">
      <c r="C15" s="676"/>
      <c r="D15" s="677"/>
      <c r="E15" s="677"/>
      <c r="F15" s="677"/>
      <c r="G15" s="677"/>
      <c r="H15" s="677"/>
      <c r="I15" s="677"/>
      <c r="J15" s="677"/>
      <c r="K15" s="677"/>
      <c r="L15" s="778"/>
      <c r="M15" s="778"/>
      <c r="N15" s="778"/>
      <c r="O15" s="778"/>
      <c r="P15" s="1040"/>
      <c r="Q15" s="846"/>
      <c r="R15" s="846"/>
      <c r="S15" s="846"/>
      <c r="T15" s="846"/>
      <c r="U15" s="846"/>
      <c r="V15" s="846"/>
      <c r="W15" s="846"/>
      <c r="X15" s="847"/>
      <c r="Y15" s="1052"/>
      <c r="Z15" s="1053"/>
      <c r="AA15" s="1053"/>
      <c r="AB15" s="1053"/>
      <c r="AC15" s="1053"/>
      <c r="AD15" s="1053"/>
      <c r="AE15" s="1053"/>
      <c r="AF15" s="1053"/>
      <c r="AG15" s="1053"/>
      <c r="AH15" s="1053"/>
      <c r="AI15" s="1053"/>
      <c r="AJ15" s="1037"/>
      <c r="AK15" s="1037"/>
      <c r="AL15" s="1053"/>
      <c r="AM15" s="1054"/>
    </row>
    <row r="16" spans="1:52" ht="21" customHeight="1" x14ac:dyDescent="0.15">
      <c r="A16" s="67" t="str">
        <f>IF(U5="○","不要",IF(L18="○","○",IF(AND(L16&lt;&gt;"",AJ16&lt;&gt;"",AJ17&lt;&gt;""),"○","未入力")))</f>
        <v>未入力</v>
      </c>
      <c r="C16" s="673" t="s">
        <v>174</v>
      </c>
      <c r="D16" s="674"/>
      <c r="E16" s="674"/>
      <c r="F16" s="674"/>
      <c r="G16" s="674"/>
      <c r="H16" s="674"/>
      <c r="I16" s="674"/>
      <c r="J16" s="674"/>
      <c r="K16" s="674"/>
      <c r="L16" s="778"/>
      <c r="M16" s="778"/>
      <c r="N16" s="778"/>
      <c r="O16" s="778"/>
      <c r="P16" s="1040" t="s">
        <v>169</v>
      </c>
      <c r="Q16" s="846"/>
      <c r="R16" s="846"/>
      <c r="S16" s="846"/>
      <c r="T16" s="846"/>
      <c r="U16" s="846"/>
      <c r="V16" s="846"/>
      <c r="W16" s="846"/>
      <c r="X16" s="846"/>
      <c r="Y16" s="1043" t="s">
        <v>174</v>
      </c>
      <c r="Z16" s="1044"/>
      <c r="AA16" s="1044"/>
      <c r="AB16" s="1044"/>
      <c r="AC16" s="1044"/>
      <c r="AD16" s="1044"/>
      <c r="AE16" s="1044"/>
      <c r="AF16" s="1044"/>
      <c r="AG16" s="1044"/>
      <c r="AH16" s="1044"/>
      <c r="AI16" s="1044"/>
      <c r="AJ16" s="1045"/>
      <c r="AK16" s="1046"/>
      <c r="AL16" s="1034" t="s">
        <v>173</v>
      </c>
      <c r="AM16" s="1035"/>
    </row>
    <row r="17" spans="1:40" ht="21" customHeight="1" x14ac:dyDescent="0.15">
      <c r="A17" s="67" t="str">
        <f>IF(U5="○","不要",IF(U5="○","不要",IF(L18="○","○",IF(AND(L16&lt;&gt;"",AJ16&lt;&gt;"",AJ17&lt;&gt;""),"○","未入力"))))</f>
        <v>未入力</v>
      </c>
      <c r="C17" s="712"/>
      <c r="D17" s="662"/>
      <c r="E17" s="662"/>
      <c r="F17" s="662"/>
      <c r="G17" s="662"/>
      <c r="H17" s="662"/>
      <c r="I17" s="662"/>
      <c r="J17" s="662"/>
      <c r="K17" s="662"/>
      <c r="L17" s="721"/>
      <c r="M17" s="721"/>
      <c r="N17" s="721"/>
      <c r="O17" s="721"/>
      <c r="P17" s="1041"/>
      <c r="Q17" s="1042"/>
      <c r="R17" s="1042"/>
      <c r="S17" s="1042"/>
      <c r="T17" s="1042"/>
      <c r="U17" s="1042"/>
      <c r="V17" s="1042"/>
      <c r="W17" s="1042"/>
      <c r="X17" s="1042"/>
      <c r="Y17" s="676" t="s">
        <v>176</v>
      </c>
      <c r="Z17" s="677"/>
      <c r="AA17" s="677"/>
      <c r="AB17" s="677"/>
      <c r="AC17" s="677"/>
      <c r="AD17" s="677"/>
      <c r="AE17" s="677"/>
      <c r="AF17" s="677"/>
      <c r="AG17" s="677"/>
      <c r="AH17" s="677"/>
      <c r="AI17" s="677"/>
      <c r="AJ17" s="1010"/>
      <c r="AK17" s="1011"/>
      <c r="AL17" s="1014" t="s">
        <v>173</v>
      </c>
      <c r="AM17" s="1015"/>
    </row>
    <row r="18" spans="1:40" ht="21" customHeight="1" x14ac:dyDescent="0.15">
      <c r="A18" s="67" t="str">
        <f>IF(U5="○","不要",IF(OR(L16="○",L18="○"),"○",IF(AND(L16&lt;&gt;"",L18&lt;&gt;""),"○","未入力")))</f>
        <v>未入力</v>
      </c>
      <c r="C18" s="712"/>
      <c r="D18" s="662"/>
      <c r="E18" s="662"/>
      <c r="F18" s="662"/>
      <c r="G18" s="662"/>
      <c r="H18" s="662"/>
      <c r="I18" s="662"/>
      <c r="J18" s="662"/>
      <c r="K18" s="662"/>
      <c r="L18" s="688"/>
      <c r="M18" s="688"/>
      <c r="N18" s="688"/>
      <c r="O18" s="688"/>
      <c r="P18" s="678" t="s">
        <v>170</v>
      </c>
      <c r="Q18" s="1024"/>
      <c r="R18" s="1024"/>
      <c r="S18" s="1024"/>
      <c r="T18" s="1024"/>
      <c r="U18" s="1024"/>
      <c r="V18" s="1024"/>
      <c r="W18" s="1024"/>
      <c r="X18" s="676"/>
      <c r="Y18" s="1028"/>
      <c r="Z18" s="1029"/>
      <c r="AA18" s="1029"/>
      <c r="AB18" s="1029"/>
      <c r="AC18" s="1029"/>
      <c r="AD18" s="1029"/>
      <c r="AE18" s="1029"/>
      <c r="AF18" s="1029"/>
      <c r="AG18" s="1029"/>
      <c r="AH18" s="1029"/>
      <c r="AI18" s="1029"/>
      <c r="AJ18" s="1037"/>
      <c r="AK18" s="1037"/>
      <c r="AL18" s="1029"/>
      <c r="AM18" s="1030"/>
    </row>
    <row r="19" spans="1:40" ht="21" customHeight="1" x14ac:dyDescent="0.15">
      <c r="C19" s="712"/>
      <c r="D19" s="662"/>
      <c r="E19" s="662"/>
      <c r="F19" s="662"/>
      <c r="G19" s="662"/>
      <c r="H19" s="662"/>
      <c r="I19" s="662"/>
      <c r="J19" s="662"/>
      <c r="K19" s="662"/>
      <c r="L19" s="778"/>
      <c r="M19" s="778"/>
      <c r="N19" s="778"/>
      <c r="O19" s="778"/>
      <c r="P19" s="675"/>
      <c r="Q19" s="1036"/>
      <c r="R19" s="1036"/>
      <c r="S19" s="1036"/>
      <c r="T19" s="1036"/>
      <c r="U19" s="1036"/>
      <c r="V19" s="1036"/>
      <c r="W19" s="1036"/>
      <c r="X19" s="673"/>
      <c r="Y19" s="1038"/>
      <c r="Z19" s="1037"/>
      <c r="AA19" s="1037"/>
      <c r="AB19" s="1037"/>
      <c r="AC19" s="1037"/>
      <c r="AD19" s="1037"/>
      <c r="AE19" s="1037"/>
      <c r="AF19" s="1037"/>
      <c r="AG19" s="1037"/>
      <c r="AH19" s="1037"/>
      <c r="AI19" s="1037"/>
      <c r="AJ19" s="1037"/>
      <c r="AK19" s="1037"/>
      <c r="AL19" s="1037"/>
      <c r="AM19" s="1039"/>
    </row>
    <row r="20" spans="1:40" ht="21" customHeight="1" x14ac:dyDescent="0.15">
      <c r="A20" s="67" t="str">
        <f>IF(U5="○","不要",IF(L22="○","○",IF(AND(L20&lt;&gt;"",AJ20&lt;&gt;""),"○","未入力")))</f>
        <v>未入力</v>
      </c>
      <c r="C20" s="673" t="s">
        <v>175</v>
      </c>
      <c r="D20" s="674"/>
      <c r="E20" s="674"/>
      <c r="F20" s="674"/>
      <c r="G20" s="674"/>
      <c r="H20" s="674"/>
      <c r="I20" s="674"/>
      <c r="J20" s="674"/>
      <c r="K20" s="674"/>
      <c r="L20" s="778"/>
      <c r="M20" s="778"/>
      <c r="N20" s="778"/>
      <c r="O20" s="778"/>
      <c r="P20" s="1040" t="s">
        <v>169</v>
      </c>
      <c r="Q20" s="846"/>
      <c r="R20" s="846"/>
      <c r="S20" s="846"/>
      <c r="T20" s="846"/>
      <c r="U20" s="846"/>
      <c r="V20" s="846"/>
      <c r="W20" s="846"/>
      <c r="X20" s="846"/>
      <c r="Y20" s="673" t="s">
        <v>175</v>
      </c>
      <c r="Z20" s="674"/>
      <c r="AA20" s="674"/>
      <c r="AB20" s="674"/>
      <c r="AC20" s="674"/>
      <c r="AD20" s="674"/>
      <c r="AE20" s="674"/>
      <c r="AF20" s="674"/>
      <c r="AG20" s="674"/>
      <c r="AH20" s="674"/>
      <c r="AI20" s="674"/>
      <c r="AJ20" s="1016"/>
      <c r="AK20" s="1017"/>
      <c r="AL20" s="1018" t="s">
        <v>173</v>
      </c>
      <c r="AM20" s="1019"/>
    </row>
    <row r="21" spans="1:40" ht="21" customHeight="1" x14ac:dyDescent="0.15">
      <c r="C21" s="712"/>
      <c r="D21" s="662"/>
      <c r="E21" s="662"/>
      <c r="F21" s="662"/>
      <c r="G21" s="662"/>
      <c r="H21" s="662"/>
      <c r="I21" s="662"/>
      <c r="J21" s="662"/>
      <c r="K21" s="662"/>
      <c r="L21" s="721"/>
      <c r="M21" s="721"/>
      <c r="N21" s="721"/>
      <c r="O21" s="721"/>
      <c r="P21" s="1041"/>
      <c r="Q21" s="1042"/>
      <c r="R21" s="1042"/>
      <c r="S21" s="1042"/>
      <c r="T21" s="1042"/>
      <c r="U21" s="1042"/>
      <c r="V21" s="1042"/>
      <c r="W21" s="1042"/>
      <c r="X21" s="1042"/>
      <c r="Y21" s="676"/>
      <c r="Z21" s="677"/>
      <c r="AA21" s="677"/>
      <c r="AB21" s="677"/>
      <c r="AC21" s="677"/>
      <c r="AD21" s="677"/>
      <c r="AE21" s="677"/>
      <c r="AF21" s="677"/>
      <c r="AG21" s="677"/>
      <c r="AH21" s="677"/>
      <c r="AI21" s="677"/>
      <c r="AJ21" s="1010"/>
      <c r="AK21" s="1011"/>
      <c r="AL21" s="1014"/>
      <c r="AM21" s="1015"/>
    </row>
    <row r="22" spans="1:40" ht="21" customHeight="1" x14ac:dyDescent="0.15">
      <c r="A22" s="67" t="str">
        <f>IF(U5="○","不要",IF(OR(L20="○",L22="○"),"○",IF(AND(L20&lt;&gt;"",L22&lt;&gt;""),"○","未入力")))</f>
        <v>未入力</v>
      </c>
      <c r="C22" s="712"/>
      <c r="D22" s="662"/>
      <c r="E22" s="662"/>
      <c r="F22" s="662"/>
      <c r="G22" s="662"/>
      <c r="H22" s="662"/>
      <c r="I22" s="662"/>
      <c r="J22" s="662"/>
      <c r="K22" s="662"/>
      <c r="L22" s="1022"/>
      <c r="M22" s="1022"/>
      <c r="N22" s="1022"/>
      <c r="O22" s="1022"/>
      <c r="P22" s="678" t="s">
        <v>170</v>
      </c>
      <c r="Q22" s="1024"/>
      <c r="R22" s="1024"/>
      <c r="S22" s="1024"/>
      <c r="T22" s="1024"/>
      <c r="U22" s="1024"/>
      <c r="V22" s="1024"/>
      <c r="W22" s="1024"/>
      <c r="X22" s="676"/>
      <c r="Y22" s="1028"/>
      <c r="Z22" s="1029"/>
      <c r="AA22" s="1029"/>
      <c r="AB22" s="1029"/>
      <c r="AC22" s="1029"/>
      <c r="AD22" s="1029"/>
      <c r="AE22" s="1029"/>
      <c r="AF22" s="1029"/>
      <c r="AG22" s="1029"/>
      <c r="AH22" s="1029"/>
      <c r="AI22" s="1029"/>
      <c r="AJ22" s="1029"/>
      <c r="AK22" s="1029"/>
      <c r="AL22" s="1029"/>
      <c r="AM22" s="1030"/>
    </row>
    <row r="23" spans="1:40" ht="21" customHeight="1" thickBot="1" x14ac:dyDescent="0.2">
      <c r="C23" s="1020"/>
      <c r="D23" s="1021"/>
      <c r="E23" s="1021"/>
      <c r="F23" s="1021"/>
      <c r="G23" s="1021"/>
      <c r="H23" s="1021"/>
      <c r="I23" s="1021"/>
      <c r="J23" s="1021"/>
      <c r="K23" s="1021"/>
      <c r="L23" s="1023"/>
      <c r="M23" s="1023"/>
      <c r="N23" s="1023"/>
      <c r="O23" s="1023"/>
      <c r="P23" s="1025"/>
      <c r="Q23" s="1026"/>
      <c r="R23" s="1026"/>
      <c r="S23" s="1026"/>
      <c r="T23" s="1026"/>
      <c r="U23" s="1026"/>
      <c r="V23" s="1026"/>
      <c r="W23" s="1026"/>
      <c r="X23" s="1027"/>
      <c r="Y23" s="1031"/>
      <c r="Z23" s="1032"/>
      <c r="AA23" s="1032"/>
      <c r="AB23" s="1032"/>
      <c r="AC23" s="1032"/>
      <c r="AD23" s="1032"/>
      <c r="AE23" s="1032"/>
      <c r="AF23" s="1032"/>
      <c r="AG23" s="1032"/>
      <c r="AH23" s="1032"/>
      <c r="AI23" s="1032"/>
      <c r="AJ23" s="1032"/>
      <c r="AK23" s="1032"/>
      <c r="AL23" s="1032"/>
      <c r="AM23" s="1033"/>
    </row>
    <row r="24" spans="1:40" ht="21" customHeight="1" thickTop="1" x14ac:dyDescent="0.15">
      <c r="A24" s="67" t="str">
        <f>IF(U5="○","不要",IF(AJ24&lt;&gt;"","○","未入力"))</f>
        <v>未入力</v>
      </c>
      <c r="C24" s="712" t="s">
        <v>177</v>
      </c>
      <c r="D24" s="662"/>
      <c r="E24" s="662"/>
      <c r="F24" s="662"/>
      <c r="G24" s="662"/>
      <c r="H24" s="662"/>
      <c r="I24" s="662"/>
      <c r="J24" s="662"/>
      <c r="K24" s="662"/>
      <c r="L24" s="662"/>
      <c r="M24" s="662"/>
      <c r="N24" s="662"/>
      <c r="O24" s="662"/>
      <c r="P24" s="662"/>
      <c r="Q24" s="662"/>
      <c r="R24" s="662"/>
      <c r="S24" s="662"/>
      <c r="T24" s="662"/>
      <c r="U24" s="662"/>
      <c r="V24" s="662"/>
      <c r="W24" s="662"/>
      <c r="X24" s="663"/>
      <c r="Y24" s="712" t="s">
        <v>179</v>
      </c>
      <c r="Z24" s="662"/>
      <c r="AA24" s="662"/>
      <c r="AB24" s="662"/>
      <c r="AC24" s="662"/>
      <c r="AD24" s="662"/>
      <c r="AE24" s="662"/>
      <c r="AF24" s="662"/>
      <c r="AG24" s="662"/>
      <c r="AH24" s="662"/>
      <c r="AI24" s="662"/>
      <c r="AJ24" s="1008"/>
      <c r="AK24" s="1009"/>
      <c r="AL24" s="1012" t="s">
        <v>173</v>
      </c>
      <c r="AM24" s="1013"/>
    </row>
    <row r="25" spans="1:40" ht="21" customHeight="1" x14ac:dyDescent="0.15">
      <c r="C25" s="712"/>
      <c r="D25" s="662"/>
      <c r="E25" s="662"/>
      <c r="F25" s="662"/>
      <c r="G25" s="662"/>
      <c r="H25" s="662"/>
      <c r="I25" s="662"/>
      <c r="J25" s="662"/>
      <c r="K25" s="662"/>
      <c r="L25" s="662"/>
      <c r="M25" s="662"/>
      <c r="N25" s="662"/>
      <c r="O25" s="662"/>
      <c r="P25" s="662"/>
      <c r="Q25" s="662"/>
      <c r="R25" s="662"/>
      <c r="S25" s="662"/>
      <c r="T25" s="662"/>
      <c r="U25" s="662"/>
      <c r="V25" s="662"/>
      <c r="W25" s="662"/>
      <c r="X25" s="663"/>
      <c r="Y25" s="676"/>
      <c r="Z25" s="677"/>
      <c r="AA25" s="677"/>
      <c r="AB25" s="677"/>
      <c r="AC25" s="677"/>
      <c r="AD25" s="677"/>
      <c r="AE25" s="677"/>
      <c r="AF25" s="677"/>
      <c r="AG25" s="677"/>
      <c r="AH25" s="677"/>
      <c r="AI25" s="677"/>
      <c r="AJ25" s="1010"/>
      <c r="AK25" s="1011"/>
      <c r="AL25" s="1014"/>
      <c r="AM25" s="1015"/>
    </row>
    <row r="26" spans="1:40" ht="21" customHeight="1" x14ac:dyDescent="0.15">
      <c r="A26" s="67" t="str">
        <f>IF(U5="○","不要",IF(AJ26&lt;&gt;"","○","未入力"))</f>
        <v>未入力</v>
      </c>
      <c r="C26" s="712"/>
      <c r="D26" s="662"/>
      <c r="E26" s="662"/>
      <c r="F26" s="662"/>
      <c r="G26" s="662"/>
      <c r="H26" s="662"/>
      <c r="I26" s="662"/>
      <c r="J26" s="662"/>
      <c r="K26" s="662"/>
      <c r="L26" s="662"/>
      <c r="M26" s="662"/>
      <c r="N26" s="662"/>
      <c r="O26" s="662"/>
      <c r="P26" s="662"/>
      <c r="Q26" s="662"/>
      <c r="R26" s="662"/>
      <c r="S26" s="662"/>
      <c r="T26" s="662"/>
      <c r="U26" s="662"/>
      <c r="V26" s="662"/>
      <c r="W26" s="662"/>
      <c r="X26" s="663"/>
      <c r="Y26" s="673" t="s">
        <v>178</v>
      </c>
      <c r="Z26" s="674"/>
      <c r="AA26" s="674"/>
      <c r="AB26" s="674"/>
      <c r="AC26" s="674"/>
      <c r="AD26" s="674"/>
      <c r="AE26" s="674"/>
      <c r="AF26" s="674"/>
      <c r="AG26" s="674"/>
      <c r="AH26" s="674"/>
      <c r="AI26" s="674"/>
      <c r="AJ26" s="1016"/>
      <c r="AK26" s="1017"/>
      <c r="AL26" s="1018" t="s">
        <v>173</v>
      </c>
      <c r="AM26" s="1019"/>
    </row>
    <row r="27" spans="1:40" ht="21" customHeight="1" x14ac:dyDescent="0.15">
      <c r="C27" s="676"/>
      <c r="D27" s="677"/>
      <c r="E27" s="677"/>
      <c r="F27" s="677"/>
      <c r="G27" s="677"/>
      <c r="H27" s="677"/>
      <c r="I27" s="677"/>
      <c r="J27" s="677"/>
      <c r="K27" s="677"/>
      <c r="L27" s="677"/>
      <c r="M27" s="677"/>
      <c r="N27" s="677"/>
      <c r="O27" s="677"/>
      <c r="P27" s="677"/>
      <c r="Q27" s="677"/>
      <c r="R27" s="677"/>
      <c r="S27" s="677"/>
      <c r="T27" s="677"/>
      <c r="U27" s="677"/>
      <c r="V27" s="677"/>
      <c r="W27" s="677"/>
      <c r="X27" s="678"/>
      <c r="Y27" s="676"/>
      <c r="Z27" s="677"/>
      <c r="AA27" s="677"/>
      <c r="AB27" s="677"/>
      <c r="AC27" s="677"/>
      <c r="AD27" s="677"/>
      <c r="AE27" s="677"/>
      <c r="AF27" s="677"/>
      <c r="AG27" s="677"/>
      <c r="AH27" s="677"/>
      <c r="AI27" s="677"/>
      <c r="AJ27" s="1010"/>
      <c r="AK27" s="1011"/>
      <c r="AL27" s="1014"/>
      <c r="AM27" s="1015"/>
    </row>
    <row r="28" spans="1:40" ht="5.25" customHeight="1" x14ac:dyDescent="0.15">
      <c r="B28" s="50"/>
      <c r="C28" s="173"/>
      <c r="D28" s="173"/>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5"/>
    </row>
    <row r="29" spans="1:40" ht="17.25" customHeight="1" x14ac:dyDescent="0.15">
      <c r="C29" s="844" t="s">
        <v>237</v>
      </c>
      <c r="D29" s="844"/>
      <c r="E29" s="845" t="s">
        <v>326</v>
      </c>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155"/>
    </row>
    <row r="30" spans="1:40" ht="21" customHeight="1" x14ac:dyDescent="0.15">
      <c r="B30" s="50"/>
      <c r="C30" s="844" t="s">
        <v>238</v>
      </c>
      <c r="D30" s="844"/>
      <c r="E30" s="845" t="s">
        <v>182</v>
      </c>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155"/>
    </row>
    <row r="31" spans="1:40" ht="21" customHeight="1" x14ac:dyDescent="0.15">
      <c r="B31" s="50"/>
      <c r="C31" s="1055" t="s">
        <v>240</v>
      </c>
      <c r="D31" s="1055"/>
      <c r="E31" s="845" t="s">
        <v>386</v>
      </c>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155"/>
    </row>
    <row r="32" spans="1:40" ht="21" customHeight="1" x14ac:dyDescent="0.15">
      <c r="B32" s="50"/>
      <c r="C32" s="844" t="s">
        <v>247</v>
      </c>
      <c r="D32" s="844"/>
      <c r="E32" s="845" t="s">
        <v>184</v>
      </c>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155"/>
    </row>
    <row r="33" spans="1:40" ht="21" customHeight="1" x14ac:dyDescent="0.15">
      <c r="B33" s="50"/>
      <c r="E33" s="1006" t="s">
        <v>180</v>
      </c>
      <c r="F33" s="1007"/>
      <c r="G33" s="1004" t="s">
        <v>492</v>
      </c>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55"/>
    </row>
    <row r="34" spans="1:40" ht="21" customHeight="1" x14ac:dyDescent="0.15">
      <c r="B34" s="50"/>
      <c r="E34" s="1006" t="s">
        <v>181</v>
      </c>
      <c r="F34" s="1007"/>
      <c r="G34" s="1004" t="s">
        <v>460</v>
      </c>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55"/>
    </row>
    <row r="35" spans="1:40" ht="20.25" customHeight="1" x14ac:dyDescent="0.15">
      <c r="B35" s="50"/>
      <c r="E35" s="156"/>
      <c r="F35" s="156"/>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55"/>
    </row>
    <row r="36" spans="1:40" ht="20.25" customHeight="1" x14ac:dyDescent="0.15">
      <c r="B36" s="50"/>
      <c r="E36" s="156"/>
      <c r="F36" s="156"/>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55"/>
    </row>
    <row r="37" spans="1:40" ht="20.25" customHeight="1" x14ac:dyDescent="0.15">
      <c r="B37" s="50"/>
      <c r="C37" s="173"/>
      <c r="D37" s="173"/>
      <c r="E37" s="156"/>
      <c r="F37" s="156"/>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155"/>
    </row>
    <row r="38" spans="1:40" ht="20.25" customHeight="1" x14ac:dyDescent="0.15">
      <c r="B38" s="50"/>
      <c r="C38" s="173"/>
      <c r="D38" s="173"/>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5"/>
    </row>
    <row r="39" spans="1:40" ht="20.25" customHeight="1" x14ac:dyDescent="0.15">
      <c r="B39" s="50"/>
      <c r="C39" s="173"/>
      <c r="D39" s="173"/>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5"/>
    </row>
    <row r="40" spans="1:40" ht="21" customHeight="1" x14ac:dyDescent="0.15">
      <c r="A40" s="203" t="str">
        <f>IF('発注者入力シート(◆◇)'!$H$16="","",IF(事前入力シート!$I$4="特定共同企業体",IF(COUNTIF(A41:A78,"未入力")&gt;=1,"未入力あり",""),"使用しない"))</f>
        <v/>
      </c>
      <c r="C40" s="158" t="str">
        <f>IF(事前入力シート!P45&lt;&gt;"","※提出不要","")</f>
        <v/>
      </c>
      <c r="AN40" s="151" t="s">
        <v>160</v>
      </c>
    </row>
    <row r="41" spans="1:40" ht="21" customHeight="1" x14ac:dyDescent="0.15">
      <c r="C41" s="679" t="s">
        <v>162</v>
      </c>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row>
    <row r="42" spans="1:40" ht="21" customHeight="1" x14ac:dyDescent="0.15">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1:40" s="147" customFormat="1" ht="21" customHeight="1" thickBot="1" x14ac:dyDescent="0.2">
      <c r="A43" s="67" t="str">
        <f>IF(事前入力シート!$I$4="特定共同企業体",IF(AE43&lt;&gt;"","○","未入力"),"不要")</f>
        <v>不要</v>
      </c>
      <c r="AC43" s="311"/>
      <c r="AD43" s="192" t="s">
        <v>303</v>
      </c>
      <c r="AE43" s="1005" t="str">
        <f>'様式-5'!AE44</f>
        <v>○○○○株式会社</v>
      </c>
      <c r="AF43" s="1005"/>
      <c r="AG43" s="1005"/>
      <c r="AH43" s="1005"/>
      <c r="AI43" s="1005"/>
      <c r="AJ43" s="1005"/>
      <c r="AK43" s="1005"/>
      <c r="AL43" s="1005"/>
      <c r="AM43" s="1005"/>
    </row>
    <row r="44" spans="1:40" ht="21" customHeight="1" x14ac:dyDescent="0.15">
      <c r="A44" s="198" t="str">
        <f>IF(事前入力シート!$I$4="特定共同企業体",IF(OR(U44="○",U46="○"),"○",IF(AND(U44&lt;&gt;"",U46&lt;&gt;""),"○","未入力")),"不要")</f>
        <v>不要</v>
      </c>
      <c r="C44" s="846" t="s">
        <v>163</v>
      </c>
      <c r="D44" s="846"/>
      <c r="E44" s="846"/>
      <c r="F44" s="846"/>
      <c r="G44" s="846"/>
      <c r="H44" s="846"/>
      <c r="I44" s="846"/>
      <c r="J44" s="846"/>
      <c r="K44" s="846"/>
      <c r="L44" s="846"/>
      <c r="M44" s="846"/>
      <c r="N44" s="846"/>
      <c r="O44" s="846"/>
      <c r="P44" s="846"/>
      <c r="Q44" s="846"/>
      <c r="R44" s="846"/>
      <c r="S44" s="846"/>
      <c r="T44" s="847"/>
      <c r="U44" s="717"/>
      <c r="V44" s="718"/>
      <c r="W44" s="718"/>
      <c r="X44" s="719"/>
      <c r="Y44" s="1040" t="s">
        <v>165</v>
      </c>
      <c r="Z44" s="846"/>
      <c r="AA44" s="846"/>
      <c r="AB44" s="846"/>
      <c r="AC44" s="846"/>
      <c r="AD44" s="846"/>
      <c r="AE44" s="846"/>
      <c r="AF44" s="846"/>
      <c r="AG44" s="846"/>
      <c r="AH44" s="846"/>
      <c r="AI44" s="846"/>
      <c r="AJ44" s="846"/>
      <c r="AK44" s="846"/>
      <c r="AL44" s="846"/>
      <c r="AM44" s="846"/>
    </row>
    <row r="45" spans="1:40" ht="21" customHeight="1" x14ac:dyDescent="0.15">
      <c r="C45" s="846"/>
      <c r="D45" s="846"/>
      <c r="E45" s="846"/>
      <c r="F45" s="846"/>
      <c r="G45" s="846"/>
      <c r="H45" s="846"/>
      <c r="I45" s="846"/>
      <c r="J45" s="846"/>
      <c r="K45" s="846"/>
      <c r="L45" s="846"/>
      <c r="M45" s="846"/>
      <c r="N45" s="846"/>
      <c r="O45" s="846"/>
      <c r="P45" s="846"/>
      <c r="Q45" s="846"/>
      <c r="R45" s="846"/>
      <c r="S45" s="846"/>
      <c r="T45" s="847"/>
      <c r="U45" s="720"/>
      <c r="V45" s="721"/>
      <c r="W45" s="721"/>
      <c r="X45" s="722"/>
      <c r="Y45" s="1041"/>
      <c r="Z45" s="1042"/>
      <c r="AA45" s="1042"/>
      <c r="AB45" s="1042"/>
      <c r="AC45" s="1042"/>
      <c r="AD45" s="1042"/>
      <c r="AE45" s="1042"/>
      <c r="AF45" s="1042"/>
      <c r="AG45" s="1042"/>
      <c r="AH45" s="1042"/>
      <c r="AI45" s="1042"/>
      <c r="AJ45" s="1042"/>
      <c r="AK45" s="1042"/>
      <c r="AL45" s="1042"/>
      <c r="AM45" s="1042"/>
    </row>
    <row r="46" spans="1:40" ht="21" customHeight="1" x14ac:dyDescent="0.15">
      <c r="A46" s="67" t="str">
        <f>IF(事前入力シート!$I$4="特定共同企業体",IF(OR(U44="○",U46="○"),"○",IF(AND(U44&lt;&gt;"",U46&lt;&gt;""),"○","未入力")),"不要")</f>
        <v>不要</v>
      </c>
      <c r="C46" s="846"/>
      <c r="D46" s="846"/>
      <c r="E46" s="846"/>
      <c r="F46" s="846"/>
      <c r="G46" s="846"/>
      <c r="H46" s="846"/>
      <c r="I46" s="846"/>
      <c r="J46" s="846"/>
      <c r="K46" s="846"/>
      <c r="L46" s="846"/>
      <c r="M46" s="846"/>
      <c r="N46" s="846"/>
      <c r="O46" s="846"/>
      <c r="P46" s="846"/>
      <c r="Q46" s="846"/>
      <c r="R46" s="846"/>
      <c r="S46" s="846"/>
      <c r="T46" s="847"/>
      <c r="U46" s="687"/>
      <c r="V46" s="688"/>
      <c r="W46" s="688"/>
      <c r="X46" s="689"/>
      <c r="Y46" s="678" t="s">
        <v>164</v>
      </c>
      <c r="Z46" s="1024"/>
      <c r="AA46" s="1024"/>
      <c r="AB46" s="1024"/>
      <c r="AC46" s="1024"/>
      <c r="AD46" s="1024"/>
      <c r="AE46" s="1024"/>
      <c r="AF46" s="1024"/>
      <c r="AG46" s="1024"/>
      <c r="AH46" s="1024"/>
      <c r="AI46" s="1024"/>
      <c r="AJ46" s="1024"/>
      <c r="AK46" s="1024"/>
      <c r="AL46" s="1024"/>
      <c r="AM46" s="1024"/>
    </row>
    <row r="47" spans="1:40" ht="21" customHeight="1" thickBot="1" x14ac:dyDescent="0.2">
      <c r="C47" s="846"/>
      <c r="D47" s="846"/>
      <c r="E47" s="846"/>
      <c r="F47" s="846"/>
      <c r="G47" s="846"/>
      <c r="H47" s="846"/>
      <c r="I47" s="846"/>
      <c r="J47" s="846"/>
      <c r="K47" s="846"/>
      <c r="L47" s="846"/>
      <c r="M47" s="846"/>
      <c r="N47" s="846"/>
      <c r="O47" s="846"/>
      <c r="P47" s="846"/>
      <c r="Q47" s="846"/>
      <c r="R47" s="846"/>
      <c r="S47" s="846"/>
      <c r="T47" s="847"/>
      <c r="U47" s="690"/>
      <c r="V47" s="691"/>
      <c r="W47" s="691"/>
      <c r="X47" s="692"/>
      <c r="Y47" s="1040"/>
      <c r="Z47" s="846"/>
      <c r="AA47" s="846"/>
      <c r="AB47" s="846"/>
      <c r="AC47" s="846"/>
      <c r="AD47" s="846"/>
      <c r="AE47" s="846"/>
      <c r="AF47" s="846"/>
      <c r="AG47" s="846"/>
      <c r="AH47" s="846"/>
      <c r="AI47" s="846"/>
      <c r="AJ47" s="846"/>
      <c r="AK47" s="846"/>
      <c r="AL47" s="846"/>
      <c r="AM47" s="846"/>
    </row>
    <row r="48" spans="1:40" ht="21" customHeight="1" x14ac:dyDescent="0.15">
      <c r="C48" s="79" t="s">
        <v>166</v>
      </c>
    </row>
    <row r="49" spans="1:39" ht="21" customHeight="1" x14ac:dyDescent="0.15">
      <c r="A49" s="67" t="str">
        <f>IF(事前入力シート!$I$4="特定共同企業体",IF(U44="○","不要",""),"不要")</f>
        <v>不要</v>
      </c>
      <c r="C49" s="1047" t="s">
        <v>468</v>
      </c>
      <c r="D49" s="1048"/>
      <c r="E49" s="1048"/>
      <c r="F49" s="1048"/>
      <c r="G49" s="1048"/>
      <c r="H49" s="1048"/>
      <c r="I49" s="1048"/>
      <c r="J49" s="1048"/>
      <c r="K49" s="1048"/>
      <c r="L49" s="881" t="s">
        <v>168</v>
      </c>
      <c r="M49" s="881"/>
      <c r="N49" s="881"/>
      <c r="O49" s="881"/>
      <c r="P49" s="881"/>
      <c r="Q49" s="881"/>
      <c r="R49" s="881"/>
      <c r="S49" s="881"/>
      <c r="T49" s="881"/>
      <c r="U49" s="881"/>
      <c r="V49" s="881"/>
      <c r="W49" s="881"/>
      <c r="X49" s="881"/>
      <c r="Y49" s="846" t="s">
        <v>171</v>
      </c>
      <c r="Z49" s="846"/>
      <c r="AA49" s="846"/>
      <c r="AB49" s="846"/>
      <c r="AC49" s="846"/>
      <c r="AD49" s="846"/>
      <c r="AE49" s="846"/>
      <c r="AF49" s="846"/>
      <c r="AG49" s="846"/>
      <c r="AH49" s="846"/>
      <c r="AI49" s="846"/>
      <c r="AJ49" s="846"/>
      <c r="AK49" s="846"/>
      <c r="AL49" s="846"/>
      <c r="AM49" s="846"/>
    </row>
    <row r="50" spans="1:39" ht="21" customHeight="1" x14ac:dyDescent="0.15">
      <c r="C50" s="1049"/>
      <c r="D50" s="1050"/>
      <c r="E50" s="1050"/>
      <c r="F50" s="1050"/>
      <c r="G50" s="1050"/>
      <c r="H50" s="1050"/>
      <c r="I50" s="1050"/>
      <c r="J50" s="1050"/>
      <c r="K50" s="1050"/>
      <c r="L50" s="1051"/>
      <c r="M50" s="1051"/>
      <c r="N50" s="1051"/>
      <c r="O50" s="1051"/>
      <c r="P50" s="881"/>
      <c r="Q50" s="881"/>
      <c r="R50" s="881"/>
      <c r="S50" s="881"/>
      <c r="T50" s="881"/>
      <c r="U50" s="881"/>
      <c r="V50" s="881"/>
      <c r="W50" s="881"/>
      <c r="X50" s="881"/>
      <c r="Y50" s="846"/>
      <c r="Z50" s="846"/>
      <c r="AA50" s="846"/>
      <c r="AB50" s="846"/>
      <c r="AC50" s="846"/>
      <c r="AD50" s="846"/>
      <c r="AE50" s="846"/>
      <c r="AF50" s="846"/>
      <c r="AG50" s="846"/>
      <c r="AH50" s="846"/>
      <c r="AI50" s="846"/>
      <c r="AJ50" s="1036"/>
      <c r="AK50" s="1036"/>
      <c r="AL50" s="846"/>
      <c r="AM50" s="846"/>
    </row>
    <row r="51" spans="1:39" ht="21" customHeight="1" x14ac:dyDescent="0.15">
      <c r="A51" s="67" t="str">
        <f>IF(事前入力シート!$I$4="特定共同企業体",IF(U44="○","不要",IF(L53="○","○",IF(AND(L51&lt;&gt;"",AJ51&lt;&gt;"",AJ52&lt;&gt;""),"○","未入力"))),"不要")</f>
        <v>不要</v>
      </c>
      <c r="C51" s="673" t="s">
        <v>167</v>
      </c>
      <c r="D51" s="674"/>
      <c r="E51" s="674"/>
      <c r="F51" s="674"/>
      <c r="G51" s="674"/>
      <c r="H51" s="674"/>
      <c r="I51" s="674"/>
      <c r="J51" s="674"/>
      <c r="K51" s="674"/>
      <c r="L51" s="778"/>
      <c r="M51" s="778"/>
      <c r="N51" s="778"/>
      <c r="O51" s="778"/>
      <c r="P51" s="1040" t="s">
        <v>169</v>
      </c>
      <c r="Q51" s="846"/>
      <c r="R51" s="846"/>
      <c r="S51" s="846"/>
      <c r="T51" s="846"/>
      <c r="U51" s="846"/>
      <c r="V51" s="846"/>
      <c r="W51" s="846"/>
      <c r="X51" s="846"/>
      <c r="Y51" s="1043" t="s">
        <v>167</v>
      </c>
      <c r="Z51" s="1044"/>
      <c r="AA51" s="1044"/>
      <c r="AB51" s="1044"/>
      <c r="AC51" s="1044"/>
      <c r="AD51" s="1044"/>
      <c r="AE51" s="1044"/>
      <c r="AF51" s="1044"/>
      <c r="AG51" s="1044"/>
      <c r="AH51" s="1044"/>
      <c r="AI51" s="1044"/>
      <c r="AJ51" s="1045"/>
      <c r="AK51" s="1046"/>
      <c r="AL51" s="1034" t="s">
        <v>173</v>
      </c>
      <c r="AM51" s="1035"/>
    </row>
    <row r="52" spans="1:39" ht="21" customHeight="1" x14ac:dyDescent="0.15">
      <c r="A52" s="67" t="str">
        <f>IF(事前入力シート!$I$4="特定共同企業体",IF(U44="○","不要",IF(L53="○","○",IF(AND(L51&lt;&gt;"",AJ51&lt;&gt;"",AJ52&lt;&gt;""),"○","未入力"))),"不要")</f>
        <v>不要</v>
      </c>
      <c r="C52" s="712"/>
      <c r="D52" s="662"/>
      <c r="E52" s="662"/>
      <c r="F52" s="662"/>
      <c r="G52" s="662"/>
      <c r="H52" s="662"/>
      <c r="I52" s="662"/>
      <c r="J52" s="662"/>
      <c r="K52" s="662"/>
      <c r="L52" s="721"/>
      <c r="M52" s="721"/>
      <c r="N52" s="721"/>
      <c r="O52" s="721"/>
      <c r="P52" s="1041"/>
      <c r="Q52" s="1042"/>
      <c r="R52" s="1042"/>
      <c r="S52" s="1042"/>
      <c r="T52" s="1042"/>
      <c r="U52" s="1042"/>
      <c r="V52" s="1042"/>
      <c r="W52" s="1042"/>
      <c r="X52" s="1042"/>
      <c r="Y52" s="676" t="s">
        <v>172</v>
      </c>
      <c r="Z52" s="677"/>
      <c r="AA52" s="677"/>
      <c r="AB52" s="677"/>
      <c r="AC52" s="677"/>
      <c r="AD52" s="677"/>
      <c r="AE52" s="677"/>
      <c r="AF52" s="677"/>
      <c r="AG52" s="677"/>
      <c r="AH52" s="677"/>
      <c r="AI52" s="677"/>
      <c r="AJ52" s="1010"/>
      <c r="AK52" s="1011"/>
      <c r="AL52" s="1014" t="s">
        <v>173</v>
      </c>
      <c r="AM52" s="1015"/>
    </row>
    <row r="53" spans="1:39" ht="21" customHeight="1" x14ac:dyDescent="0.15">
      <c r="A53" s="67" t="str">
        <f>IF(事前入力シート!$I$4="特定共同企業体",IF(U44="○","不要",IF(OR(L51="○",L53="○"),"○",IF(AND(L51&lt;&gt;"",L53&lt;&gt;""),"○","未入力"))),"不要")</f>
        <v>不要</v>
      </c>
      <c r="C53" s="712"/>
      <c r="D53" s="662"/>
      <c r="E53" s="662"/>
      <c r="F53" s="662"/>
      <c r="G53" s="662"/>
      <c r="H53" s="662"/>
      <c r="I53" s="662"/>
      <c r="J53" s="662"/>
      <c r="K53" s="662"/>
      <c r="L53" s="688"/>
      <c r="M53" s="688"/>
      <c r="N53" s="688"/>
      <c r="O53" s="688"/>
      <c r="P53" s="678" t="s">
        <v>170</v>
      </c>
      <c r="Q53" s="1024"/>
      <c r="R53" s="1024"/>
      <c r="S53" s="1024"/>
      <c r="T53" s="1024"/>
      <c r="U53" s="1024"/>
      <c r="V53" s="1024"/>
      <c r="W53" s="1024"/>
      <c r="X53" s="676"/>
      <c r="Y53" s="1028"/>
      <c r="Z53" s="1029"/>
      <c r="AA53" s="1029"/>
      <c r="AB53" s="1029"/>
      <c r="AC53" s="1029"/>
      <c r="AD53" s="1029"/>
      <c r="AE53" s="1029"/>
      <c r="AF53" s="1029"/>
      <c r="AG53" s="1029"/>
      <c r="AH53" s="1029"/>
      <c r="AI53" s="1029"/>
      <c r="AJ53" s="1037"/>
      <c r="AK53" s="1037"/>
      <c r="AL53" s="1029"/>
      <c r="AM53" s="1030"/>
    </row>
    <row r="54" spans="1:39" ht="21" customHeight="1" x14ac:dyDescent="0.15">
      <c r="C54" s="676"/>
      <c r="D54" s="677"/>
      <c r="E54" s="677"/>
      <c r="F54" s="677"/>
      <c r="G54" s="677"/>
      <c r="H54" s="677"/>
      <c r="I54" s="677"/>
      <c r="J54" s="677"/>
      <c r="K54" s="677"/>
      <c r="L54" s="778"/>
      <c r="M54" s="778"/>
      <c r="N54" s="778"/>
      <c r="O54" s="778"/>
      <c r="P54" s="1040"/>
      <c r="Q54" s="846"/>
      <c r="R54" s="846"/>
      <c r="S54" s="846"/>
      <c r="T54" s="846"/>
      <c r="U54" s="846"/>
      <c r="V54" s="846"/>
      <c r="W54" s="846"/>
      <c r="X54" s="847"/>
      <c r="Y54" s="1052"/>
      <c r="Z54" s="1053"/>
      <c r="AA54" s="1053"/>
      <c r="AB54" s="1053"/>
      <c r="AC54" s="1053"/>
      <c r="AD54" s="1053"/>
      <c r="AE54" s="1053"/>
      <c r="AF54" s="1053"/>
      <c r="AG54" s="1053"/>
      <c r="AH54" s="1053"/>
      <c r="AI54" s="1053"/>
      <c r="AJ54" s="1037"/>
      <c r="AK54" s="1037"/>
      <c r="AL54" s="1053"/>
      <c r="AM54" s="1054"/>
    </row>
    <row r="55" spans="1:39" ht="21" customHeight="1" x14ac:dyDescent="0.15">
      <c r="A55" s="67" t="str">
        <f>IF(事前入力シート!$I$4="特定共同企業体",IF(U44="○","不要",IF(L57="○","○",IF(AND(L55&lt;&gt;"",AJ55&lt;&gt;"",AJ56&lt;&gt;""),"○","未入力"))),"不要")</f>
        <v>不要</v>
      </c>
      <c r="C55" s="673" t="s">
        <v>174</v>
      </c>
      <c r="D55" s="674"/>
      <c r="E55" s="674"/>
      <c r="F55" s="674"/>
      <c r="G55" s="674"/>
      <c r="H55" s="674"/>
      <c r="I55" s="674"/>
      <c r="J55" s="674"/>
      <c r="K55" s="674"/>
      <c r="L55" s="778"/>
      <c r="M55" s="778"/>
      <c r="N55" s="778"/>
      <c r="O55" s="778"/>
      <c r="P55" s="1040" t="s">
        <v>169</v>
      </c>
      <c r="Q55" s="846"/>
      <c r="R55" s="846"/>
      <c r="S55" s="846"/>
      <c r="T55" s="846"/>
      <c r="U55" s="846"/>
      <c r="V55" s="846"/>
      <c r="W55" s="846"/>
      <c r="X55" s="846"/>
      <c r="Y55" s="1043" t="s">
        <v>174</v>
      </c>
      <c r="Z55" s="1044"/>
      <c r="AA55" s="1044"/>
      <c r="AB55" s="1044"/>
      <c r="AC55" s="1044"/>
      <c r="AD55" s="1044"/>
      <c r="AE55" s="1044"/>
      <c r="AF55" s="1044"/>
      <c r="AG55" s="1044"/>
      <c r="AH55" s="1044"/>
      <c r="AI55" s="1044"/>
      <c r="AJ55" s="1045"/>
      <c r="AK55" s="1046"/>
      <c r="AL55" s="1034" t="s">
        <v>173</v>
      </c>
      <c r="AM55" s="1035"/>
    </row>
    <row r="56" spans="1:39" ht="21" customHeight="1" x14ac:dyDescent="0.15">
      <c r="A56" s="67" t="str">
        <f>IF(事前入力シート!$I$4="特定共同企業体",IF(U44="○","不要",IF(L57="○","○",IF(AND(L55&lt;&gt;"",AJ55&lt;&gt;"",AJ56&lt;&gt;""),"○","未入力"))),"不要")</f>
        <v>不要</v>
      </c>
      <c r="C56" s="712"/>
      <c r="D56" s="662"/>
      <c r="E56" s="662"/>
      <c r="F56" s="662"/>
      <c r="G56" s="662"/>
      <c r="H56" s="662"/>
      <c r="I56" s="662"/>
      <c r="J56" s="662"/>
      <c r="K56" s="662"/>
      <c r="L56" s="721"/>
      <c r="M56" s="721"/>
      <c r="N56" s="721"/>
      <c r="O56" s="721"/>
      <c r="P56" s="1041"/>
      <c r="Q56" s="1042"/>
      <c r="R56" s="1042"/>
      <c r="S56" s="1042"/>
      <c r="T56" s="1042"/>
      <c r="U56" s="1042"/>
      <c r="V56" s="1042"/>
      <c r="W56" s="1042"/>
      <c r="X56" s="1042"/>
      <c r="Y56" s="676" t="s">
        <v>176</v>
      </c>
      <c r="Z56" s="677"/>
      <c r="AA56" s="677"/>
      <c r="AB56" s="677"/>
      <c r="AC56" s="677"/>
      <c r="AD56" s="677"/>
      <c r="AE56" s="677"/>
      <c r="AF56" s="677"/>
      <c r="AG56" s="677"/>
      <c r="AH56" s="677"/>
      <c r="AI56" s="677"/>
      <c r="AJ56" s="1010"/>
      <c r="AK56" s="1011"/>
      <c r="AL56" s="1014" t="s">
        <v>173</v>
      </c>
      <c r="AM56" s="1015"/>
    </row>
    <row r="57" spans="1:39" ht="21" customHeight="1" x14ac:dyDescent="0.15">
      <c r="A57" s="67" t="str">
        <f>IF(事前入力シート!$I$4="特定共同企業体",IF(U44="○","不要",IF(OR(L55="○",L57="○"),"○",IF(AND(L55&lt;&gt;"",L57&lt;&gt;""),"○","未入力"))),"不要")</f>
        <v>不要</v>
      </c>
      <c r="C57" s="712"/>
      <c r="D57" s="662"/>
      <c r="E57" s="662"/>
      <c r="F57" s="662"/>
      <c r="G57" s="662"/>
      <c r="H57" s="662"/>
      <c r="I57" s="662"/>
      <c r="J57" s="662"/>
      <c r="K57" s="662"/>
      <c r="L57" s="688"/>
      <c r="M57" s="688"/>
      <c r="N57" s="688"/>
      <c r="O57" s="688"/>
      <c r="P57" s="678" t="s">
        <v>170</v>
      </c>
      <c r="Q57" s="1024"/>
      <c r="R57" s="1024"/>
      <c r="S57" s="1024"/>
      <c r="T57" s="1024"/>
      <c r="U57" s="1024"/>
      <c r="V57" s="1024"/>
      <c r="W57" s="1024"/>
      <c r="X57" s="676"/>
      <c r="Y57" s="1028"/>
      <c r="Z57" s="1029"/>
      <c r="AA57" s="1029"/>
      <c r="AB57" s="1029"/>
      <c r="AC57" s="1029"/>
      <c r="AD57" s="1029"/>
      <c r="AE57" s="1029"/>
      <c r="AF57" s="1029"/>
      <c r="AG57" s="1029"/>
      <c r="AH57" s="1029"/>
      <c r="AI57" s="1029"/>
      <c r="AJ57" s="1037"/>
      <c r="AK57" s="1037"/>
      <c r="AL57" s="1029"/>
      <c r="AM57" s="1030"/>
    </row>
    <row r="58" spans="1:39" ht="21" customHeight="1" x14ac:dyDescent="0.15">
      <c r="C58" s="712"/>
      <c r="D58" s="662"/>
      <c r="E58" s="662"/>
      <c r="F58" s="662"/>
      <c r="G58" s="662"/>
      <c r="H58" s="662"/>
      <c r="I58" s="662"/>
      <c r="J58" s="662"/>
      <c r="K58" s="662"/>
      <c r="L58" s="778"/>
      <c r="M58" s="778"/>
      <c r="N58" s="778"/>
      <c r="O58" s="778"/>
      <c r="P58" s="675"/>
      <c r="Q58" s="1036"/>
      <c r="R58" s="1036"/>
      <c r="S58" s="1036"/>
      <c r="T58" s="1036"/>
      <c r="U58" s="1036"/>
      <c r="V58" s="1036"/>
      <c r="W58" s="1036"/>
      <c r="X58" s="673"/>
      <c r="Y58" s="1038"/>
      <c r="Z58" s="1037"/>
      <c r="AA58" s="1037"/>
      <c r="AB58" s="1037"/>
      <c r="AC58" s="1037"/>
      <c r="AD58" s="1037"/>
      <c r="AE58" s="1037"/>
      <c r="AF58" s="1037"/>
      <c r="AG58" s="1037"/>
      <c r="AH58" s="1037"/>
      <c r="AI58" s="1037"/>
      <c r="AJ58" s="1037"/>
      <c r="AK58" s="1037"/>
      <c r="AL58" s="1037"/>
      <c r="AM58" s="1039"/>
    </row>
    <row r="59" spans="1:39" ht="21" customHeight="1" x14ac:dyDescent="0.15">
      <c r="A59" s="67" t="str">
        <f>IF(事前入力シート!$I$4="特定共同企業体",IF(U44="○","不要",IF(L61="○","○",IF(AND(L59&lt;&gt;"",AJ59&lt;&gt;""),"○","未入力"))),"不要")</f>
        <v>不要</v>
      </c>
      <c r="C59" s="673" t="s">
        <v>175</v>
      </c>
      <c r="D59" s="674"/>
      <c r="E59" s="674"/>
      <c r="F59" s="674"/>
      <c r="G59" s="674"/>
      <c r="H59" s="674"/>
      <c r="I59" s="674"/>
      <c r="J59" s="674"/>
      <c r="K59" s="674"/>
      <c r="L59" s="778"/>
      <c r="M59" s="778"/>
      <c r="N59" s="778"/>
      <c r="O59" s="778"/>
      <c r="P59" s="1040" t="s">
        <v>169</v>
      </c>
      <c r="Q59" s="846"/>
      <c r="R59" s="846"/>
      <c r="S59" s="846"/>
      <c r="T59" s="846"/>
      <c r="U59" s="846"/>
      <c r="V59" s="846"/>
      <c r="W59" s="846"/>
      <c r="X59" s="846"/>
      <c r="Y59" s="673" t="s">
        <v>175</v>
      </c>
      <c r="Z59" s="674"/>
      <c r="AA59" s="674"/>
      <c r="AB59" s="674"/>
      <c r="AC59" s="674"/>
      <c r="AD59" s="674"/>
      <c r="AE59" s="674"/>
      <c r="AF59" s="674"/>
      <c r="AG59" s="674"/>
      <c r="AH59" s="674"/>
      <c r="AI59" s="674"/>
      <c r="AJ59" s="1016"/>
      <c r="AK59" s="1017"/>
      <c r="AL59" s="1018" t="s">
        <v>173</v>
      </c>
      <c r="AM59" s="1019"/>
    </row>
    <row r="60" spans="1:39" ht="21" customHeight="1" x14ac:dyDescent="0.15">
      <c r="C60" s="712"/>
      <c r="D60" s="662"/>
      <c r="E60" s="662"/>
      <c r="F60" s="662"/>
      <c r="G60" s="662"/>
      <c r="H60" s="662"/>
      <c r="I60" s="662"/>
      <c r="J60" s="662"/>
      <c r="K60" s="662"/>
      <c r="L60" s="721"/>
      <c r="M60" s="721"/>
      <c r="N60" s="721"/>
      <c r="O60" s="721"/>
      <c r="P60" s="1041"/>
      <c r="Q60" s="1042"/>
      <c r="R60" s="1042"/>
      <c r="S60" s="1042"/>
      <c r="T60" s="1042"/>
      <c r="U60" s="1042"/>
      <c r="V60" s="1042"/>
      <c r="W60" s="1042"/>
      <c r="X60" s="1042"/>
      <c r="Y60" s="676"/>
      <c r="Z60" s="677"/>
      <c r="AA60" s="677"/>
      <c r="AB60" s="677"/>
      <c r="AC60" s="677"/>
      <c r="AD60" s="677"/>
      <c r="AE60" s="677"/>
      <c r="AF60" s="677"/>
      <c r="AG60" s="677"/>
      <c r="AH60" s="677"/>
      <c r="AI60" s="677"/>
      <c r="AJ60" s="1010"/>
      <c r="AK60" s="1011"/>
      <c r="AL60" s="1014"/>
      <c r="AM60" s="1015"/>
    </row>
    <row r="61" spans="1:39" ht="21" customHeight="1" x14ac:dyDescent="0.15">
      <c r="A61" s="67" t="str">
        <f>IF(事前入力シート!$I$4="特定共同企業体",IF(U44="○","不要",IF(OR(L59="○",L61="○"),"○",IF(AND(L59&lt;&gt;"",L61&lt;&gt;""),"○","未入力"))),"不要")</f>
        <v>不要</v>
      </c>
      <c r="C61" s="712"/>
      <c r="D61" s="662"/>
      <c r="E61" s="662"/>
      <c r="F61" s="662"/>
      <c r="G61" s="662"/>
      <c r="H61" s="662"/>
      <c r="I61" s="662"/>
      <c r="J61" s="662"/>
      <c r="K61" s="662"/>
      <c r="L61" s="1022"/>
      <c r="M61" s="1022"/>
      <c r="N61" s="1022"/>
      <c r="O61" s="1022"/>
      <c r="P61" s="678" t="s">
        <v>170</v>
      </c>
      <c r="Q61" s="1024"/>
      <c r="R61" s="1024"/>
      <c r="S61" s="1024"/>
      <c r="T61" s="1024"/>
      <c r="U61" s="1024"/>
      <c r="V61" s="1024"/>
      <c r="W61" s="1024"/>
      <c r="X61" s="676"/>
      <c r="Y61" s="1028"/>
      <c r="Z61" s="1029"/>
      <c r="AA61" s="1029"/>
      <c r="AB61" s="1029"/>
      <c r="AC61" s="1029"/>
      <c r="AD61" s="1029"/>
      <c r="AE61" s="1029"/>
      <c r="AF61" s="1029"/>
      <c r="AG61" s="1029"/>
      <c r="AH61" s="1029"/>
      <c r="AI61" s="1029"/>
      <c r="AJ61" s="1029"/>
      <c r="AK61" s="1029"/>
      <c r="AL61" s="1029"/>
      <c r="AM61" s="1030"/>
    </row>
    <row r="62" spans="1:39" ht="21" customHeight="1" thickBot="1" x14ac:dyDescent="0.2">
      <c r="C62" s="1020"/>
      <c r="D62" s="1021"/>
      <c r="E62" s="1021"/>
      <c r="F62" s="1021"/>
      <c r="G62" s="1021"/>
      <c r="H62" s="1021"/>
      <c r="I62" s="1021"/>
      <c r="J62" s="1021"/>
      <c r="K62" s="1021"/>
      <c r="L62" s="1023"/>
      <c r="M62" s="1023"/>
      <c r="N62" s="1023"/>
      <c r="O62" s="1023"/>
      <c r="P62" s="1025"/>
      <c r="Q62" s="1026"/>
      <c r="R62" s="1026"/>
      <c r="S62" s="1026"/>
      <c r="T62" s="1026"/>
      <c r="U62" s="1026"/>
      <c r="V62" s="1026"/>
      <c r="W62" s="1026"/>
      <c r="X62" s="1027"/>
      <c r="Y62" s="1031"/>
      <c r="Z62" s="1032"/>
      <c r="AA62" s="1032"/>
      <c r="AB62" s="1032"/>
      <c r="AC62" s="1032"/>
      <c r="AD62" s="1032"/>
      <c r="AE62" s="1032"/>
      <c r="AF62" s="1032"/>
      <c r="AG62" s="1032"/>
      <c r="AH62" s="1032"/>
      <c r="AI62" s="1032"/>
      <c r="AJ62" s="1032"/>
      <c r="AK62" s="1032"/>
      <c r="AL62" s="1032"/>
      <c r="AM62" s="1033"/>
    </row>
    <row r="63" spans="1:39" ht="21" customHeight="1" thickTop="1" x14ac:dyDescent="0.15">
      <c r="A63" s="67" t="str">
        <f>IF(事前入力シート!$I$4="特定共同企業体",IF(U44="○","不要",IF(AJ63&lt;&gt;"","○","未入力")),"不要")</f>
        <v>不要</v>
      </c>
      <c r="C63" s="712" t="s">
        <v>177</v>
      </c>
      <c r="D63" s="662"/>
      <c r="E63" s="662"/>
      <c r="F63" s="662"/>
      <c r="G63" s="662"/>
      <c r="H63" s="662"/>
      <c r="I63" s="662"/>
      <c r="J63" s="662"/>
      <c r="K63" s="662"/>
      <c r="L63" s="662"/>
      <c r="M63" s="662"/>
      <c r="N63" s="662"/>
      <c r="O63" s="662"/>
      <c r="P63" s="662"/>
      <c r="Q63" s="662"/>
      <c r="R63" s="662"/>
      <c r="S63" s="662"/>
      <c r="T63" s="662"/>
      <c r="U63" s="662"/>
      <c r="V63" s="662"/>
      <c r="W63" s="662"/>
      <c r="X63" s="663"/>
      <c r="Y63" s="712" t="s">
        <v>179</v>
      </c>
      <c r="Z63" s="662"/>
      <c r="AA63" s="662"/>
      <c r="AB63" s="662"/>
      <c r="AC63" s="662"/>
      <c r="AD63" s="662"/>
      <c r="AE63" s="662"/>
      <c r="AF63" s="662"/>
      <c r="AG63" s="662"/>
      <c r="AH63" s="662"/>
      <c r="AI63" s="662"/>
      <c r="AJ63" s="1008"/>
      <c r="AK63" s="1009"/>
      <c r="AL63" s="1012" t="s">
        <v>173</v>
      </c>
      <c r="AM63" s="1013"/>
    </row>
    <row r="64" spans="1:39" ht="21" customHeight="1" x14ac:dyDescent="0.15">
      <c r="C64" s="712"/>
      <c r="D64" s="662"/>
      <c r="E64" s="662"/>
      <c r="F64" s="662"/>
      <c r="G64" s="662"/>
      <c r="H64" s="662"/>
      <c r="I64" s="662"/>
      <c r="J64" s="662"/>
      <c r="K64" s="662"/>
      <c r="L64" s="662"/>
      <c r="M64" s="662"/>
      <c r="N64" s="662"/>
      <c r="O64" s="662"/>
      <c r="P64" s="662"/>
      <c r="Q64" s="662"/>
      <c r="R64" s="662"/>
      <c r="S64" s="662"/>
      <c r="T64" s="662"/>
      <c r="U64" s="662"/>
      <c r="V64" s="662"/>
      <c r="W64" s="662"/>
      <c r="X64" s="663"/>
      <c r="Y64" s="676"/>
      <c r="Z64" s="677"/>
      <c r="AA64" s="677"/>
      <c r="AB64" s="677"/>
      <c r="AC64" s="677"/>
      <c r="AD64" s="677"/>
      <c r="AE64" s="677"/>
      <c r="AF64" s="677"/>
      <c r="AG64" s="677"/>
      <c r="AH64" s="677"/>
      <c r="AI64" s="677"/>
      <c r="AJ64" s="1010"/>
      <c r="AK64" s="1011"/>
      <c r="AL64" s="1014"/>
      <c r="AM64" s="1015"/>
    </row>
    <row r="65" spans="1:40" ht="21" customHeight="1" x14ac:dyDescent="0.15">
      <c r="A65" s="67" t="str">
        <f>IF(事前入力シート!$I$4="特定共同企業体",IF(U44="○","不要",IF(AJ65&lt;&gt;"","○","未入力")),"不要")</f>
        <v>不要</v>
      </c>
      <c r="C65" s="712"/>
      <c r="D65" s="662"/>
      <c r="E65" s="662"/>
      <c r="F65" s="662"/>
      <c r="G65" s="662"/>
      <c r="H65" s="662"/>
      <c r="I65" s="662"/>
      <c r="J65" s="662"/>
      <c r="K65" s="662"/>
      <c r="L65" s="662"/>
      <c r="M65" s="662"/>
      <c r="N65" s="662"/>
      <c r="O65" s="662"/>
      <c r="P65" s="662"/>
      <c r="Q65" s="662"/>
      <c r="R65" s="662"/>
      <c r="S65" s="662"/>
      <c r="T65" s="662"/>
      <c r="U65" s="662"/>
      <c r="V65" s="662"/>
      <c r="W65" s="662"/>
      <c r="X65" s="663"/>
      <c r="Y65" s="673" t="s">
        <v>178</v>
      </c>
      <c r="Z65" s="674"/>
      <c r="AA65" s="674"/>
      <c r="AB65" s="674"/>
      <c r="AC65" s="674"/>
      <c r="AD65" s="674"/>
      <c r="AE65" s="674"/>
      <c r="AF65" s="674"/>
      <c r="AG65" s="674"/>
      <c r="AH65" s="674"/>
      <c r="AI65" s="674"/>
      <c r="AJ65" s="1016"/>
      <c r="AK65" s="1017"/>
      <c r="AL65" s="1018" t="s">
        <v>173</v>
      </c>
      <c r="AM65" s="1019"/>
    </row>
    <row r="66" spans="1:40" ht="21" customHeight="1" x14ac:dyDescent="0.15">
      <c r="C66" s="676"/>
      <c r="D66" s="677"/>
      <c r="E66" s="677"/>
      <c r="F66" s="677"/>
      <c r="G66" s="677"/>
      <c r="H66" s="677"/>
      <c r="I66" s="677"/>
      <c r="J66" s="677"/>
      <c r="K66" s="677"/>
      <c r="L66" s="677"/>
      <c r="M66" s="677"/>
      <c r="N66" s="677"/>
      <c r="O66" s="677"/>
      <c r="P66" s="677"/>
      <c r="Q66" s="677"/>
      <c r="R66" s="677"/>
      <c r="S66" s="677"/>
      <c r="T66" s="677"/>
      <c r="U66" s="677"/>
      <c r="V66" s="677"/>
      <c r="W66" s="677"/>
      <c r="X66" s="678"/>
      <c r="Y66" s="676"/>
      <c r="Z66" s="677"/>
      <c r="AA66" s="677"/>
      <c r="AB66" s="677"/>
      <c r="AC66" s="677"/>
      <c r="AD66" s="677"/>
      <c r="AE66" s="677"/>
      <c r="AF66" s="677"/>
      <c r="AG66" s="677"/>
      <c r="AH66" s="677"/>
      <c r="AI66" s="677"/>
      <c r="AJ66" s="1010"/>
      <c r="AK66" s="1011"/>
      <c r="AL66" s="1014"/>
      <c r="AM66" s="1015"/>
    </row>
    <row r="67" spans="1:40" ht="5.25" customHeight="1" x14ac:dyDescent="0.15">
      <c r="B67" s="50"/>
      <c r="C67" s="173"/>
      <c r="D67" s="173"/>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5"/>
    </row>
    <row r="68" spans="1:40" ht="17.25" customHeight="1" x14ac:dyDescent="0.15">
      <c r="C68" s="844" t="s">
        <v>237</v>
      </c>
      <c r="D68" s="844"/>
      <c r="E68" s="845" t="s">
        <v>326</v>
      </c>
      <c r="F68" s="845"/>
      <c r="G68" s="845"/>
      <c r="H68" s="845"/>
      <c r="I68" s="845"/>
      <c r="J68" s="845"/>
      <c r="K68" s="845"/>
      <c r="L68" s="845"/>
      <c r="M68" s="845"/>
      <c r="N68" s="845"/>
      <c r="O68" s="845"/>
      <c r="P68" s="845"/>
      <c r="Q68" s="845"/>
      <c r="R68" s="845"/>
      <c r="S68" s="845"/>
      <c r="T68" s="845"/>
      <c r="U68" s="845"/>
      <c r="V68" s="845"/>
      <c r="W68" s="845"/>
      <c r="X68" s="845"/>
      <c r="Y68" s="845"/>
      <c r="Z68" s="845"/>
      <c r="AA68" s="845"/>
      <c r="AB68" s="845"/>
      <c r="AC68" s="845"/>
      <c r="AD68" s="845"/>
      <c r="AE68" s="845"/>
      <c r="AF68" s="845"/>
      <c r="AG68" s="845"/>
      <c r="AH68" s="845"/>
      <c r="AI68" s="845"/>
      <c r="AJ68" s="845"/>
      <c r="AK68" s="845"/>
      <c r="AL68" s="845"/>
      <c r="AM68" s="845"/>
      <c r="AN68" s="155"/>
    </row>
    <row r="69" spans="1:40" ht="21" customHeight="1" x14ac:dyDescent="0.15">
      <c r="B69" s="50"/>
      <c r="C69" s="844" t="s">
        <v>238</v>
      </c>
      <c r="D69" s="844"/>
      <c r="E69" s="845" t="s">
        <v>182</v>
      </c>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155"/>
    </row>
    <row r="70" spans="1:40" ht="21" customHeight="1" x14ac:dyDescent="0.15">
      <c r="B70" s="50"/>
      <c r="C70" s="844" t="s">
        <v>240</v>
      </c>
      <c r="D70" s="844"/>
      <c r="E70" s="845" t="s">
        <v>183</v>
      </c>
      <c r="F70" s="845"/>
      <c r="G70" s="845"/>
      <c r="H70" s="845"/>
      <c r="I70" s="845"/>
      <c r="J70" s="845"/>
      <c r="K70" s="845"/>
      <c r="L70" s="845"/>
      <c r="M70" s="845"/>
      <c r="N70" s="845"/>
      <c r="O70" s="845"/>
      <c r="P70" s="845"/>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155"/>
    </row>
    <row r="71" spans="1:40" ht="21" customHeight="1" x14ac:dyDescent="0.15">
      <c r="B71" s="50"/>
      <c r="C71" s="844" t="s">
        <v>242</v>
      </c>
      <c r="D71" s="844"/>
      <c r="E71" s="845" t="s">
        <v>184</v>
      </c>
      <c r="F71" s="845"/>
      <c r="G71" s="845"/>
      <c r="H71" s="845"/>
      <c r="I71" s="845"/>
      <c r="J71" s="845"/>
      <c r="K71" s="845"/>
      <c r="L71" s="845"/>
      <c r="M71" s="845"/>
      <c r="N71" s="845"/>
      <c r="O71" s="845"/>
      <c r="P71" s="845"/>
      <c r="Q71" s="845"/>
      <c r="R71" s="845"/>
      <c r="S71" s="845"/>
      <c r="T71" s="845"/>
      <c r="U71" s="845"/>
      <c r="V71" s="845"/>
      <c r="W71" s="845"/>
      <c r="X71" s="845"/>
      <c r="Y71" s="845"/>
      <c r="Z71" s="845"/>
      <c r="AA71" s="845"/>
      <c r="AB71" s="845"/>
      <c r="AC71" s="845"/>
      <c r="AD71" s="845"/>
      <c r="AE71" s="845"/>
      <c r="AF71" s="845"/>
      <c r="AG71" s="845"/>
      <c r="AH71" s="845"/>
      <c r="AI71" s="845"/>
      <c r="AJ71" s="845"/>
      <c r="AK71" s="845"/>
      <c r="AL71" s="845"/>
      <c r="AM71" s="845"/>
      <c r="AN71" s="155"/>
    </row>
    <row r="72" spans="1:40" ht="21" customHeight="1" x14ac:dyDescent="0.15">
      <c r="B72" s="50"/>
      <c r="E72" s="1006" t="s">
        <v>180</v>
      </c>
      <c r="F72" s="1007"/>
      <c r="G72" s="1004" t="s">
        <v>492</v>
      </c>
      <c r="H72" s="1004"/>
      <c r="I72" s="1004"/>
      <c r="J72" s="1004"/>
      <c r="K72" s="1004"/>
      <c r="L72" s="1004"/>
      <c r="M72" s="1004"/>
      <c r="N72" s="1004"/>
      <c r="O72" s="1004"/>
      <c r="P72" s="1004"/>
      <c r="Q72" s="1004"/>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55"/>
    </row>
    <row r="73" spans="1:40" ht="21" customHeight="1" x14ac:dyDescent="0.15">
      <c r="B73" s="50"/>
      <c r="E73" s="1006" t="s">
        <v>181</v>
      </c>
      <c r="F73" s="1007"/>
      <c r="G73" s="1004" t="s">
        <v>460</v>
      </c>
      <c r="H73" s="1004"/>
      <c r="I73" s="1004"/>
      <c r="J73" s="1004"/>
      <c r="K73" s="1004"/>
      <c r="L73" s="1004"/>
      <c r="M73" s="1004"/>
      <c r="N73" s="1004"/>
      <c r="O73" s="1004"/>
      <c r="P73" s="1004"/>
      <c r="Q73" s="1004"/>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55"/>
    </row>
    <row r="74" spans="1:40" ht="20.25" customHeight="1" x14ac:dyDescent="0.15">
      <c r="B74" s="50"/>
      <c r="E74" s="156"/>
      <c r="F74" s="156"/>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55"/>
    </row>
    <row r="75" spans="1:40" ht="20.25" customHeight="1" x14ac:dyDescent="0.15">
      <c r="B75" s="50"/>
      <c r="E75" s="156"/>
      <c r="F75" s="156"/>
      <c r="G75" s="1004"/>
      <c r="H75" s="1004"/>
      <c r="I75" s="1004"/>
      <c r="J75" s="1004"/>
      <c r="K75" s="1004"/>
      <c r="L75" s="1004"/>
      <c r="M75" s="1004"/>
      <c r="N75" s="1004"/>
      <c r="O75" s="1004"/>
      <c r="P75" s="1004"/>
      <c r="Q75" s="1004"/>
      <c r="R75" s="1004"/>
      <c r="S75" s="1004"/>
      <c r="T75" s="1004"/>
      <c r="U75" s="1004"/>
      <c r="V75" s="1004"/>
      <c r="W75" s="1004"/>
      <c r="X75" s="1004"/>
      <c r="Y75" s="1004"/>
      <c r="Z75" s="1004"/>
      <c r="AA75" s="1004"/>
      <c r="AB75" s="1004"/>
      <c r="AC75" s="1004"/>
      <c r="AD75" s="1004"/>
      <c r="AE75" s="1004"/>
      <c r="AF75" s="1004"/>
      <c r="AG75" s="1004"/>
      <c r="AH75" s="1004"/>
      <c r="AI75" s="1004"/>
      <c r="AJ75" s="1004"/>
      <c r="AK75" s="1004"/>
      <c r="AL75" s="1004"/>
      <c r="AM75" s="1004"/>
      <c r="AN75" s="155"/>
    </row>
    <row r="76" spans="1:40" ht="20.25" customHeight="1" x14ac:dyDescent="0.15">
      <c r="B76" s="50"/>
      <c r="C76" s="173"/>
      <c r="D76" s="173"/>
      <c r="E76" s="156"/>
      <c r="F76" s="156"/>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155"/>
    </row>
    <row r="77" spans="1:40" ht="20.25" customHeight="1" x14ac:dyDescent="0.15">
      <c r="B77" s="50"/>
      <c r="C77" s="173"/>
      <c r="D77" s="173"/>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5"/>
    </row>
    <row r="78" spans="1:40" ht="20.25" customHeight="1" x14ac:dyDescent="0.15">
      <c r="A78" s="197"/>
      <c r="B78" s="50"/>
      <c r="C78" s="173"/>
      <c r="D78" s="173"/>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5"/>
    </row>
    <row r="79" spans="1:40" ht="21" customHeight="1" x14ac:dyDescent="0.15">
      <c r="A79" s="203" t="str">
        <f>IF('発注者入力シート(◆◇)'!$H$16="","",IF(事前入力シート!$I$4="特定共同企業体",IF(COUNTIF(A80:A117,"未入力")&gt;=1,"未入力あり",""),"使用しない"))</f>
        <v/>
      </c>
      <c r="C79" s="158" t="str">
        <f>IF(事前入力シート!T84&lt;&gt;"","※提出不要","")</f>
        <v/>
      </c>
      <c r="AN79" s="151" t="s">
        <v>160</v>
      </c>
    </row>
    <row r="80" spans="1:40" ht="21" customHeight="1" x14ac:dyDescent="0.15">
      <c r="C80" s="679" t="s">
        <v>162</v>
      </c>
      <c r="D80" s="67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row>
    <row r="81" spans="1:39" ht="21" customHeight="1" x14ac:dyDescent="0.15">
      <c r="A81" s="198"/>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row>
    <row r="82" spans="1:39" s="147" customFormat="1" ht="21" customHeight="1" thickBot="1" x14ac:dyDescent="0.2">
      <c r="A82" s="67" t="str">
        <f>IF(事前入力シート!$I$4="特定共同企業体",IF(AE82&lt;&gt;"","○","未入力"),"不要")</f>
        <v>不要</v>
      </c>
      <c r="AC82" s="311"/>
      <c r="AD82" s="192" t="s">
        <v>303</v>
      </c>
      <c r="AE82" s="1005" t="str">
        <f>'様式-5'!AE84</f>
        <v>○○○○株式会社</v>
      </c>
      <c r="AF82" s="1005"/>
      <c r="AG82" s="1005"/>
      <c r="AH82" s="1005"/>
      <c r="AI82" s="1005"/>
      <c r="AJ82" s="1005"/>
      <c r="AK82" s="1005"/>
      <c r="AL82" s="1005"/>
      <c r="AM82" s="1005"/>
    </row>
    <row r="83" spans="1:39" ht="21" customHeight="1" x14ac:dyDescent="0.15">
      <c r="A83" s="198" t="str">
        <f>IF(事前入力シート!$I$4="特定共同企業体",IF(OR(U83="○",U85="○"),"○",IF(AND(U83&lt;&gt;"",U85&lt;&gt;""),"○","未入力")),"不要")</f>
        <v>不要</v>
      </c>
      <c r="C83" s="846" t="s">
        <v>163</v>
      </c>
      <c r="D83" s="846"/>
      <c r="E83" s="846"/>
      <c r="F83" s="846"/>
      <c r="G83" s="846"/>
      <c r="H83" s="846"/>
      <c r="I83" s="846"/>
      <c r="J83" s="846"/>
      <c r="K83" s="846"/>
      <c r="L83" s="846"/>
      <c r="M83" s="846"/>
      <c r="N83" s="846"/>
      <c r="O83" s="846"/>
      <c r="P83" s="846"/>
      <c r="Q83" s="846"/>
      <c r="R83" s="846"/>
      <c r="S83" s="846"/>
      <c r="T83" s="847"/>
      <c r="U83" s="717"/>
      <c r="V83" s="718"/>
      <c r="W83" s="718"/>
      <c r="X83" s="719"/>
      <c r="Y83" s="1040" t="s">
        <v>165</v>
      </c>
      <c r="Z83" s="846"/>
      <c r="AA83" s="846"/>
      <c r="AB83" s="846"/>
      <c r="AC83" s="846"/>
      <c r="AD83" s="846"/>
      <c r="AE83" s="846"/>
      <c r="AF83" s="846"/>
      <c r="AG83" s="846"/>
      <c r="AH83" s="846"/>
      <c r="AI83" s="846"/>
      <c r="AJ83" s="846"/>
      <c r="AK83" s="846"/>
      <c r="AL83" s="846"/>
      <c r="AM83" s="846"/>
    </row>
    <row r="84" spans="1:39" ht="21" customHeight="1" x14ac:dyDescent="0.15">
      <c r="C84" s="846"/>
      <c r="D84" s="846"/>
      <c r="E84" s="846"/>
      <c r="F84" s="846"/>
      <c r="G84" s="846"/>
      <c r="H84" s="846"/>
      <c r="I84" s="846"/>
      <c r="J84" s="846"/>
      <c r="K84" s="846"/>
      <c r="L84" s="846"/>
      <c r="M84" s="846"/>
      <c r="N84" s="846"/>
      <c r="O84" s="846"/>
      <c r="P84" s="846"/>
      <c r="Q84" s="846"/>
      <c r="R84" s="846"/>
      <c r="S84" s="846"/>
      <c r="T84" s="847"/>
      <c r="U84" s="720"/>
      <c r="V84" s="721"/>
      <c r="W84" s="721"/>
      <c r="X84" s="722"/>
      <c r="Y84" s="1041"/>
      <c r="Z84" s="1042"/>
      <c r="AA84" s="1042"/>
      <c r="AB84" s="1042"/>
      <c r="AC84" s="1042"/>
      <c r="AD84" s="1042"/>
      <c r="AE84" s="1042"/>
      <c r="AF84" s="1042"/>
      <c r="AG84" s="1042"/>
      <c r="AH84" s="1042"/>
      <c r="AI84" s="1042"/>
      <c r="AJ84" s="1042"/>
      <c r="AK84" s="1042"/>
      <c r="AL84" s="1042"/>
      <c r="AM84" s="1042"/>
    </row>
    <row r="85" spans="1:39" ht="21" customHeight="1" x14ac:dyDescent="0.15">
      <c r="A85" s="67" t="str">
        <f>IF(事前入力シート!$I$4="特定共同企業体",IF(OR(U83="○",U85="○"),"○",IF(AND(U83&lt;&gt;"",U85&lt;&gt;""),"○","未入力")),"不要")</f>
        <v>不要</v>
      </c>
      <c r="C85" s="846"/>
      <c r="D85" s="846"/>
      <c r="E85" s="846"/>
      <c r="F85" s="846"/>
      <c r="G85" s="846"/>
      <c r="H85" s="846"/>
      <c r="I85" s="846"/>
      <c r="J85" s="846"/>
      <c r="K85" s="846"/>
      <c r="L85" s="846"/>
      <c r="M85" s="846"/>
      <c r="N85" s="846"/>
      <c r="O85" s="846"/>
      <c r="P85" s="846"/>
      <c r="Q85" s="846"/>
      <c r="R85" s="846"/>
      <c r="S85" s="846"/>
      <c r="T85" s="847"/>
      <c r="U85" s="687"/>
      <c r="V85" s="688"/>
      <c r="W85" s="688"/>
      <c r="X85" s="689"/>
      <c r="Y85" s="678" t="s">
        <v>164</v>
      </c>
      <c r="Z85" s="1024"/>
      <c r="AA85" s="1024"/>
      <c r="AB85" s="1024"/>
      <c r="AC85" s="1024"/>
      <c r="AD85" s="1024"/>
      <c r="AE85" s="1024"/>
      <c r="AF85" s="1024"/>
      <c r="AG85" s="1024"/>
      <c r="AH85" s="1024"/>
      <c r="AI85" s="1024"/>
      <c r="AJ85" s="1024"/>
      <c r="AK85" s="1024"/>
      <c r="AL85" s="1024"/>
      <c r="AM85" s="1024"/>
    </row>
    <row r="86" spans="1:39" ht="21" customHeight="1" thickBot="1" x14ac:dyDescent="0.2">
      <c r="C86" s="846"/>
      <c r="D86" s="846"/>
      <c r="E86" s="846"/>
      <c r="F86" s="846"/>
      <c r="G86" s="846"/>
      <c r="H86" s="846"/>
      <c r="I86" s="846"/>
      <c r="J86" s="846"/>
      <c r="K86" s="846"/>
      <c r="L86" s="846"/>
      <c r="M86" s="846"/>
      <c r="N86" s="846"/>
      <c r="O86" s="846"/>
      <c r="P86" s="846"/>
      <c r="Q86" s="846"/>
      <c r="R86" s="846"/>
      <c r="S86" s="846"/>
      <c r="T86" s="847"/>
      <c r="U86" s="690"/>
      <c r="V86" s="691"/>
      <c r="W86" s="691"/>
      <c r="X86" s="692"/>
      <c r="Y86" s="1040"/>
      <c r="Z86" s="846"/>
      <c r="AA86" s="846"/>
      <c r="AB86" s="846"/>
      <c r="AC86" s="846"/>
      <c r="AD86" s="846"/>
      <c r="AE86" s="846"/>
      <c r="AF86" s="846"/>
      <c r="AG86" s="846"/>
      <c r="AH86" s="846"/>
      <c r="AI86" s="846"/>
      <c r="AJ86" s="846"/>
      <c r="AK86" s="846"/>
      <c r="AL86" s="846"/>
      <c r="AM86" s="846"/>
    </row>
    <row r="87" spans="1:39" ht="21" customHeight="1" x14ac:dyDescent="0.15">
      <c r="C87" s="79" t="s">
        <v>166</v>
      </c>
    </row>
    <row r="88" spans="1:39" ht="21" customHeight="1" x14ac:dyDescent="0.15">
      <c r="A88" s="67" t="str">
        <f>IF(事前入力シート!$I$4="特定共同企業体",IF(U83="○","不要",""),"不要")</f>
        <v>不要</v>
      </c>
      <c r="C88" s="1047" t="s">
        <v>469</v>
      </c>
      <c r="D88" s="1048"/>
      <c r="E88" s="1048"/>
      <c r="F88" s="1048"/>
      <c r="G88" s="1048"/>
      <c r="H88" s="1048"/>
      <c r="I88" s="1048"/>
      <c r="J88" s="1048"/>
      <c r="K88" s="1048"/>
      <c r="L88" s="881" t="s">
        <v>168</v>
      </c>
      <c r="M88" s="881"/>
      <c r="N88" s="881"/>
      <c r="O88" s="881"/>
      <c r="P88" s="881"/>
      <c r="Q88" s="881"/>
      <c r="R88" s="881"/>
      <c r="S88" s="881"/>
      <c r="T88" s="881"/>
      <c r="U88" s="881"/>
      <c r="V88" s="881"/>
      <c r="W88" s="881"/>
      <c r="X88" s="881"/>
      <c r="Y88" s="846" t="s">
        <v>171</v>
      </c>
      <c r="Z88" s="846"/>
      <c r="AA88" s="846"/>
      <c r="AB88" s="846"/>
      <c r="AC88" s="846"/>
      <c r="AD88" s="846"/>
      <c r="AE88" s="846"/>
      <c r="AF88" s="846"/>
      <c r="AG88" s="846"/>
      <c r="AH88" s="846"/>
      <c r="AI88" s="846"/>
      <c r="AJ88" s="846"/>
      <c r="AK88" s="846"/>
      <c r="AL88" s="846"/>
      <c r="AM88" s="846"/>
    </row>
    <row r="89" spans="1:39" ht="21" customHeight="1" x14ac:dyDescent="0.15">
      <c r="C89" s="1049"/>
      <c r="D89" s="1050"/>
      <c r="E89" s="1050"/>
      <c r="F89" s="1050"/>
      <c r="G89" s="1050"/>
      <c r="H89" s="1050"/>
      <c r="I89" s="1050"/>
      <c r="J89" s="1050"/>
      <c r="K89" s="1050"/>
      <c r="L89" s="1051"/>
      <c r="M89" s="1051"/>
      <c r="N89" s="1051"/>
      <c r="O89" s="1051"/>
      <c r="P89" s="881"/>
      <c r="Q89" s="881"/>
      <c r="R89" s="881"/>
      <c r="S89" s="881"/>
      <c r="T89" s="881"/>
      <c r="U89" s="881"/>
      <c r="V89" s="881"/>
      <c r="W89" s="881"/>
      <c r="X89" s="881"/>
      <c r="Y89" s="846"/>
      <c r="Z89" s="846"/>
      <c r="AA89" s="846"/>
      <c r="AB89" s="846"/>
      <c r="AC89" s="846"/>
      <c r="AD89" s="846"/>
      <c r="AE89" s="846"/>
      <c r="AF89" s="846"/>
      <c r="AG89" s="846"/>
      <c r="AH89" s="846"/>
      <c r="AI89" s="846"/>
      <c r="AJ89" s="1036"/>
      <c r="AK89" s="1036"/>
      <c r="AL89" s="846"/>
      <c r="AM89" s="846"/>
    </row>
    <row r="90" spans="1:39" ht="21" customHeight="1" x14ac:dyDescent="0.15">
      <c r="A90" s="67" t="str">
        <f>IF(事前入力シート!$I$4="特定共同企業体",IF(U83="○","不要",IF(L92="○","○",IF(AND(L90&lt;&gt;"",AJ90&lt;&gt;"",AJ91&lt;&gt;""),"○","未入力"))),"不要")</f>
        <v>不要</v>
      </c>
      <c r="C90" s="673" t="s">
        <v>167</v>
      </c>
      <c r="D90" s="674"/>
      <c r="E90" s="674"/>
      <c r="F90" s="674"/>
      <c r="G90" s="674"/>
      <c r="H90" s="674"/>
      <c r="I90" s="674"/>
      <c r="J90" s="674"/>
      <c r="K90" s="674"/>
      <c r="L90" s="778"/>
      <c r="M90" s="778"/>
      <c r="N90" s="778"/>
      <c r="O90" s="778"/>
      <c r="P90" s="1040" t="s">
        <v>169</v>
      </c>
      <c r="Q90" s="846"/>
      <c r="R90" s="846"/>
      <c r="S90" s="846"/>
      <c r="T90" s="846"/>
      <c r="U90" s="846"/>
      <c r="V90" s="846"/>
      <c r="W90" s="846"/>
      <c r="X90" s="846"/>
      <c r="Y90" s="1043" t="s">
        <v>167</v>
      </c>
      <c r="Z90" s="1044"/>
      <c r="AA90" s="1044"/>
      <c r="AB90" s="1044"/>
      <c r="AC90" s="1044"/>
      <c r="AD90" s="1044"/>
      <c r="AE90" s="1044"/>
      <c r="AF90" s="1044"/>
      <c r="AG90" s="1044"/>
      <c r="AH90" s="1044"/>
      <c r="AI90" s="1044"/>
      <c r="AJ90" s="1045"/>
      <c r="AK90" s="1046"/>
      <c r="AL90" s="1034" t="s">
        <v>173</v>
      </c>
      <c r="AM90" s="1035"/>
    </row>
    <row r="91" spans="1:39" ht="21" customHeight="1" x14ac:dyDescent="0.15">
      <c r="A91" s="67" t="str">
        <f>IF(事前入力シート!$I$4="特定共同企業体",IF(U83="○","不要",IF(L92="○","○",IF(AND(L90&lt;&gt;"",AJ90&lt;&gt;"",AJ91&lt;&gt;""),"○","未入力"))),"不要")</f>
        <v>不要</v>
      </c>
      <c r="C91" s="712"/>
      <c r="D91" s="662"/>
      <c r="E91" s="662"/>
      <c r="F91" s="662"/>
      <c r="G91" s="662"/>
      <c r="H91" s="662"/>
      <c r="I91" s="662"/>
      <c r="J91" s="662"/>
      <c r="K91" s="662"/>
      <c r="L91" s="721"/>
      <c r="M91" s="721"/>
      <c r="N91" s="721"/>
      <c r="O91" s="721"/>
      <c r="P91" s="1041"/>
      <c r="Q91" s="1042"/>
      <c r="R91" s="1042"/>
      <c r="S91" s="1042"/>
      <c r="T91" s="1042"/>
      <c r="U91" s="1042"/>
      <c r="V91" s="1042"/>
      <c r="W91" s="1042"/>
      <c r="X91" s="1042"/>
      <c r="Y91" s="676" t="s">
        <v>172</v>
      </c>
      <c r="Z91" s="677"/>
      <c r="AA91" s="677"/>
      <c r="AB91" s="677"/>
      <c r="AC91" s="677"/>
      <c r="AD91" s="677"/>
      <c r="AE91" s="677"/>
      <c r="AF91" s="677"/>
      <c r="AG91" s="677"/>
      <c r="AH91" s="677"/>
      <c r="AI91" s="677"/>
      <c r="AJ91" s="1010"/>
      <c r="AK91" s="1011"/>
      <c r="AL91" s="1014" t="s">
        <v>173</v>
      </c>
      <c r="AM91" s="1015"/>
    </row>
    <row r="92" spans="1:39" ht="21" customHeight="1" x14ac:dyDescent="0.15">
      <c r="A92" s="67" t="str">
        <f>IF(事前入力シート!$I$4="特定共同企業体",IF(U83="○","不要",IF(OR(L90="○",L92="○"),"○",IF(AND(L90&lt;&gt;"",L92&lt;&gt;""),"○","未入力"))),"不要")</f>
        <v>不要</v>
      </c>
      <c r="C92" s="712"/>
      <c r="D92" s="662"/>
      <c r="E92" s="662"/>
      <c r="F92" s="662"/>
      <c r="G92" s="662"/>
      <c r="H92" s="662"/>
      <c r="I92" s="662"/>
      <c r="J92" s="662"/>
      <c r="K92" s="662"/>
      <c r="L92" s="688"/>
      <c r="M92" s="688"/>
      <c r="N92" s="688"/>
      <c r="O92" s="688"/>
      <c r="P92" s="678" t="s">
        <v>170</v>
      </c>
      <c r="Q92" s="1024"/>
      <c r="R92" s="1024"/>
      <c r="S92" s="1024"/>
      <c r="T92" s="1024"/>
      <c r="U92" s="1024"/>
      <c r="V92" s="1024"/>
      <c r="W92" s="1024"/>
      <c r="X92" s="676"/>
      <c r="Y92" s="1028"/>
      <c r="Z92" s="1029"/>
      <c r="AA92" s="1029"/>
      <c r="AB92" s="1029"/>
      <c r="AC92" s="1029"/>
      <c r="AD92" s="1029"/>
      <c r="AE92" s="1029"/>
      <c r="AF92" s="1029"/>
      <c r="AG92" s="1029"/>
      <c r="AH92" s="1029"/>
      <c r="AI92" s="1029"/>
      <c r="AJ92" s="1037"/>
      <c r="AK92" s="1037"/>
      <c r="AL92" s="1029"/>
      <c r="AM92" s="1030"/>
    </row>
    <row r="93" spans="1:39" ht="21" customHeight="1" x14ac:dyDescent="0.15">
      <c r="C93" s="676"/>
      <c r="D93" s="677"/>
      <c r="E93" s="677"/>
      <c r="F93" s="677"/>
      <c r="G93" s="677"/>
      <c r="H93" s="677"/>
      <c r="I93" s="677"/>
      <c r="J93" s="677"/>
      <c r="K93" s="677"/>
      <c r="L93" s="778"/>
      <c r="M93" s="778"/>
      <c r="N93" s="778"/>
      <c r="O93" s="778"/>
      <c r="P93" s="1040"/>
      <c r="Q93" s="846"/>
      <c r="R93" s="846"/>
      <c r="S93" s="846"/>
      <c r="T93" s="846"/>
      <c r="U93" s="846"/>
      <c r="V93" s="846"/>
      <c r="W93" s="846"/>
      <c r="X93" s="847"/>
      <c r="Y93" s="1052"/>
      <c r="Z93" s="1053"/>
      <c r="AA93" s="1053"/>
      <c r="AB93" s="1053"/>
      <c r="AC93" s="1053"/>
      <c r="AD93" s="1053"/>
      <c r="AE93" s="1053"/>
      <c r="AF93" s="1053"/>
      <c r="AG93" s="1053"/>
      <c r="AH93" s="1053"/>
      <c r="AI93" s="1053"/>
      <c r="AJ93" s="1037"/>
      <c r="AK93" s="1037"/>
      <c r="AL93" s="1053"/>
      <c r="AM93" s="1054"/>
    </row>
    <row r="94" spans="1:39" ht="21" customHeight="1" x14ac:dyDescent="0.15">
      <c r="A94" s="67" t="str">
        <f>IF(事前入力シート!$I$4="特定共同企業体",IF(U83="○","不要",IF(L96="○","○",IF(AND(L94&lt;&gt;"",AJ94&lt;&gt;"",AJ95&lt;&gt;""),"○","未入力"))),"不要")</f>
        <v>不要</v>
      </c>
      <c r="C94" s="673" t="s">
        <v>174</v>
      </c>
      <c r="D94" s="674"/>
      <c r="E94" s="674"/>
      <c r="F94" s="674"/>
      <c r="G94" s="674"/>
      <c r="H94" s="674"/>
      <c r="I94" s="674"/>
      <c r="J94" s="674"/>
      <c r="K94" s="674"/>
      <c r="L94" s="778"/>
      <c r="M94" s="778"/>
      <c r="N94" s="778"/>
      <c r="O94" s="778"/>
      <c r="P94" s="1040" t="s">
        <v>169</v>
      </c>
      <c r="Q94" s="846"/>
      <c r="R94" s="846"/>
      <c r="S94" s="846"/>
      <c r="T94" s="846"/>
      <c r="U94" s="846"/>
      <c r="V94" s="846"/>
      <c r="W94" s="846"/>
      <c r="X94" s="846"/>
      <c r="Y94" s="1043" t="s">
        <v>174</v>
      </c>
      <c r="Z94" s="1044"/>
      <c r="AA94" s="1044"/>
      <c r="AB94" s="1044"/>
      <c r="AC94" s="1044"/>
      <c r="AD94" s="1044"/>
      <c r="AE94" s="1044"/>
      <c r="AF94" s="1044"/>
      <c r="AG94" s="1044"/>
      <c r="AH94" s="1044"/>
      <c r="AI94" s="1044"/>
      <c r="AJ94" s="1045"/>
      <c r="AK94" s="1046"/>
      <c r="AL94" s="1034" t="s">
        <v>173</v>
      </c>
      <c r="AM94" s="1035"/>
    </row>
    <row r="95" spans="1:39" ht="21" customHeight="1" x14ac:dyDescent="0.15">
      <c r="A95" s="67" t="str">
        <f>IF(事前入力シート!$I$4="特定共同企業体",IF(U83="○","不要",IF(L96="○","○",IF(AND(L94&lt;&gt;"",AJ94&lt;&gt;"",AJ95&lt;&gt;""),"○","未入力"))),"不要")</f>
        <v>不要</v>
      </c>
      <c r="C95" s="712"/>
      <c r="D95" s="662"/>
      <c r="E95" s="662"/>
      <c r="F95" s="662"/>
      <c r="G95" s="662"/>
      <c r="H95" s="662"/>
      <c r="I95" s="662"/>
      <c r="J95" s="662"/>
      <c r="K95" s="662"/>
      <c r="L95" s="721"/>
      <c r="M95" s="721"/>
      <c r="N95" s="721"/>
      <c r="O95" s="721"/>
      <c r="P95" s="1041"/>
      <c r="Q95" s="1042"/>
      <c r="R95" s="1042"/>
      <c r="S95" s="1042"/>
      <c r="T95" s="1042"/>
      <c r="U95" s="1042"/>
      <c r="V95" s="1042"/>
      <c r="W95" s="1042"/>
      <c r="X95" s="1042"/>
      <c r="Y95" s="676" t="s">
        <v>176</v>
      </c>
      <c r="Z95" s="677"/>
      <c r="AA95" s="677"/>
      <c r="AB95" s="677"/>
      <c r="AC95" s="677"/>
      <c r="AD95" s="677"/>
      <c r="AE95" s="677"/>
      <c r="AF95" s="677"/>
      <c r="AG95" s="677"/>
      <c r="AH95" s="677"/>
      <c r="AI95" s="677"/>
      <c r="AJ95" s="1010"/>
      <c r="AK95" s="1011"/>
      <c r="AL95" s="1014" t="s">
        <v>173</v>
      </c>
      <c r="AM95" s="1015"/>
    </row>
    <row r="96" spans="1:39" ht="21" customHeight="1" x14ac:dyDescent="0.15">
      <c r="A96" s="67" t="str">
        <f>IF(事前入力シート!$I$4="特定共同企業体",IF(U83="○","不要",IF(OR(L94="○",L96="○"),"○",IF(AND(L94&lt;&gt;"",L96&lt;&gt;""),"○","未入力"))),"不要")</f>
        <v>不要</v>
      </c>
      <c r="C96" s="712"/>
      <c r="D96" s="662"/>
      <c r="E96" s="662"/>
      <c r="F96" s="662"/>
      <c r="G96" s="662"/>
      <c r="H96" s="662"/>
      <c r="I96" s="662"/>
      <c r="J96" s="662"/>
      <c r="K96" s="662"/>
      <c r="L96" s="688"/>
      <c r="M96" s="688"/>
      <c r="N96" s="688"/>
      <c r="O96" s="688"/>
      <c r="P96" s="678" t="s">
        <v>170</v>
      </c>
      <c r="Q96" s="1024"/>
      <c r="R96" s="1024"/>
      <c r="S96" s="1024"/>
      <c r="T96" s="1024"/>
      <c r="U96" s="1024"/>
      <c r="V96" s="1024"/>
      <c r="W96" s="1024"/>
      <c r="X96" s="676"/>
      <c r="Y96" s="1028"/>
      <c r="Z96" s="1029"/>
      <c r="AA96" s="1029"/>
      <c r="AB96" s="1029"/>
      <c r="AC96" s="1029"/>
      <c r="AD96" s="1029"/>
      <c r="AE96" s="1029"/>
      <c r="AF96" s="1029"/>
      <c r="AG96" s="1029"/>
      <c r="AH96" s="1029"/>
      <c r="AI96" s="1029"/>
      <c r="AJ96" s="1037"/>
      <c r="AK96" s="1037"/>
      <c r="AL96" s="1029"/>
      <c r="AM96" s="1030"/>
    </row>
    <row r="97" spans="1:40" ht="21" customHeight="1" x14ac:dyDescent="0.15">
      <c r="C97" s="712"/>
      <c r="D97" s="662"/>
      <c r="E97" s="662"/>
      <c r="F97" s="662"/>
      <c r="G97" s="662"/>
      <c r="H97" s="662"/>
      <c r="I97" s="662"/>
      <c r="J97" s="662"/>
      <c r="K97" s="662"/>
      <c r="L97" s="778"/>
      <c r="M97" s="778"/>
      <c r="N97" s="778"/>
      <c r="O97" s="778"/>
      <c r="P97" s="675"/>
      <c r="Q97" s="1036"/>
      <c r="R97" s="1036"/>
      <c r="S97" s="1036"/>
      <c r="T97" s="1036"/>
      <c r="U97" s="1036"/>
      <c r="V97" s="1036"/>
      <c r="W97" s="1036"/>
      <c r="X97" s="673"/>
      <c r="Y97" s="1038"/>
      <c r="Z97" s="1037"/>
      <c r="AA97" s="1037"/>
      <c r="AB97" s="1037"/>
      <c r="AC97" s="1037"/>
      <c r="AD97" s="1037"/>
      <c r="AE97" s="1037"/>
      <c r="AF97" s="1037"/>
      <c r="AG97" s="1037"/>
      <c r="AH97" s="1037"/>
      <c r="AI97" s="1037"/>
      <c r="AJ97" s="1037"/>
      <c r="AK97" s="1037"/>
      <c r="AL97" s="1037"/>
      <c r="AM97" s="1039"/>
    </row>
    <row r="98" spans="1:40" ht="21" customHeight="1" x14ac:dyDescent="0.15">
      <c r="A98" s="67" t="str">
        <f>IF(事前入力シート!$I$4="特定共同企業体",IF(U83="○","不要",IF(L100="○","○",IF(AND(L98&lt;&gt;"",AJ98&lt;&gt;""),"○","未入力"))),"不要")</f>
        <v>不要</v>
      </c>
      <c r="C98" s="673" t="s">
        <v>175</v>
      </c>
      <c r="D98" s="674"/>
      <c r="E98" s="674"/>
      <c r="F98" s="674"/>
      <c r="G98" s="674"/>
      <c r="H98" s="674"/>
      <c r="I98" s="674"/>
      <c r="J98" s="674"/>
      <c r="K98" s="674"/>
      <c r="L98" s="778"/>
      <c r="M98" s="778"/>
      <c r="N98" s="778"/>
      <c r="O98" s="778"/>
      <c r="P98" s="1040" t="s">
        <v>169</v>
      </c>
      <c r="Q98" s="846"/>
      <c r="R98" s="846"/>
      <c r="S98" s="846"/>
      <c r="T98" s="846"/>
      <c r="U98" s="846"/>
      <c r="V98" s="846"/>
      <c r="W98" s="846"/>
      <c r="X98" s="846"/>
      <c r="Y98" s="673" t="s">
        <v>175</v>
      </c>
      <c r="Z98" s="674"/>
      <c r="AA98" s="674"/>
      <c r="AB98" s="674"/>
      <c r="AC98" s="674"/>
      <c r="AD98" s="674"/>
      <c r="AE98" s="674"/>
      <c r="AF98" s="674"/>
      <c r="AG98" s="674"/>
      <c r="AH98" s="674"/>
      <c r="AI98" s="674"/>
      <c r="AJ98" s="1016"/>
      <c r="AK98" s="1017"/>
      <c r="AL98" s="1018" t="s">
        <v>173</v>
      </c>
      <c r="AM98" s="1019"/>
    </row>
    <row r="99" spans="1:40" ht="21" customHeight="1" x14ac:dyDescent="0.15">
      <c r="C99" s="712"/>
      <c r="D99" s="662"/>
      <c r="E99" s="662"/>
      <c r="F99" s="662"/>
      <c r="G99" s="662"/>
      <c r="H99" s="662"/>
      <c r="I99" s="662"/>
      <c r="J99" s="662"/>
      <c r="K99" s="662"/>
      <c r="L99" s="721"/>
      <c r="M99" s="721"/>
      <c r="N99" s="721"/>
      <c r="O99" s="721"/>
      <c r="P99" s="1041"/>
      <c r="Q99" s="1042"/>
      <c r="R99" s="1042"/>
      <c r="S99" s="1042"/>
      <c r="T99" s="1042"/>
      <c r="U99" s="1042"/>
      <c r="V99" s="1042"/>
      <c r="W99" s="1042"/>
      <c r="X99" s="1042"/>
      <c r="Y99" s="676"/>
      <c r="Z99" s="677"/>
      <c r="AA99" s="677"/>
      <c r="AB99" s="677"/>
      <c r="AC99" s="677"/>
      <c r="AD99" s="677"/>
      <c r="AE99" s="677"/>
      <c r="AF99" s="677"/>
      <c r="AG99" s="677"/>
      <c r="AH99" s="677"/>
      <c r="AI99" s="677"/>
      <c r="AJ99" s="1010"/>
      <c r="AK99" s="1011"/>
      <c r="AL99" s="1014"/>
      <c r="AM99" s="1015"/>
    </row>
    <row r="100" spans="1:40" ht="21" customHeight="1" x14ac:dyDescent="0.15">
      <c r="A100" s="67" t="str">
        <f>IF(事前入力シート!$I$4="特定共同企業体",IF(U83="○","不要",IF(OR(L98="○",L100="○"),"○",IF(AND(L98&lt;&gt;"",L100&lt;&gt;""),"○","未入力"))),"不要")</f>
        <v>不要</v>
      </c>
      <c r="C100" s="712"/>
      <c r="D100" s="662"/>
      <c r="E100" s="662"/>
      <c r="F100" s="662"/>
      <c r="G100" s="662"/>
      <c r="H100" s="662"/>
      <c r="I100" s="662"/>
      <c r="J100" s="662"/>
      <c r="K100" s="662"/>
      <c r="L100" s="1022"/>
      <c r="M100" s="1022"/>
      <c r="N100" s="1022"/>
      <c r="O100" s="1022"/>
      <c r="P100" s="678" t="s">
        <v>170</v>
      </c>
      <c r="Q100" s="1024"/>
      <c r="R100" s="1024"/>
      <c r="S100" s="1024"/>
      <c r="T100" s="1024"/>
      <c r="U100" s="1024"/>
      <c r="V100" s="1024"/>
      <c r="W100" s="1024"/>
      <c r="X100" s="676"/>
      <c r="Y100" s="1028"/>
      <c r="Z100" s="1029"/>
      <c r="AA100" s="1029"/>
      <c r="AB100" s="1029"/>
      <c r="AC100" s="1029"/>
      <c r="AD100" s="1029"/>
      <c r="AE100" s="1029"/>
      <c r="AF100" s="1029"/>
      <c r="AG100" s="1029"/>
      <c r="AH100" s="1029"/>
      <c r="AI100" s="1029"/>
      <c r="AJ100" s="1029"/>
      <c r="AK100" s="1029"/>
      <c r="AL100" s="1029"/>
      <c r="AM100" s="1030"/>
    </row>
    <row r="101" spans="1:40" ht="21" customHeight="1" thickBot="1" x14ac:dyDescent="0.2">
      <c r="C101" s="1020"/>
      <c r="D101" s="1021"/>
      <c r="E101" s="1021"/>
      <c r="F101" s="1021"/>
      <c r="G101" s="1021"/>
      <c r="H101" s="1021"/>
      <c r="I101" s="1021"/>
      <c r="J101" s="1021"/>
      <c r="K101" s="1021"/>
      <c r="L101" s="1023"/>
      <c r="M101" s="1023"/>
      <c r="N101" s="1023"/>
      <c r="O101" s="1023"/>
      <c r="P101" s="1025"/>
      <c r="Q101" s="1026"/>
      <c r="R101" s="1026"/>
      <c r="S101" s="1026"/>
      <c r="T101" s="1026"/>
      <c r="U101" s="1026"/>
      <c r="V101" s="1026"/>
      <c r="W101" s="1026"/>
      <c r="X101" s="1027"/>
      <c r="Y101" s="1031"/>
      <c r="Z101" s="1032"/>
      <c r="AA101" s="1032"/>
      <c r="AB101" s="1032"/>
      <c r="AC101" s="1032"/>
      <c r="AD101" s="1032"/>
      <c r="AE101" s="1032"/>
      <c r="AF101" s="1032"/>
      <c r="AG101" s="1032"/>
      <c r="AH101" s="1032"/>
      <c r="AI101" s="1032"/>
      <c r="AJ101" s="1032"/>
      <c r="AK101" s="1032"/>
      <c r="AL101" s="1032"/>
      <c r="AM101" s="1033"/>
    </row>
    <row r="102" spans="1:40" ht="21" customHeight="1" thickTop="1" x14ac:dyDescent="0.15">
      <c r="A102" s="67" t="str">
        <f>IF(事前入力シート!$I$4="特定共同企業体",IF(U83="○","不要",IF(AJ102&lt;&gt;"","○","未入力")),"不要")</f>
        <v>不要</v>
      </c>
      <c r="C102" s="712" t="s">
        <v>177</v>
      </c>
      <c r="D102" s="662"/>
      <c r="E102" s="662"/>
      <c r="F102" s="662"/>
      <c r="G102" s="662"/>
      <c r="H102" s="662"/>
      <c r="I102" s="662"/>
      <c r="J102" s="662"/>
      <c r="K102" s="662"/>
      <c r="L102" s="662"/>
      <c r="M102" s="662"/>
      <c r="N102" s="662"/>
      <c r="O102" s="662"/>
      <c r="P102" s="662"/>
      <c r="Q102" s="662"/>
      <c r="R102" s="662"/>
      <c r="S102" s="662"/>
      <c r="T102" s="662"/>
      <c r="U102" s="662"/>
      <c r="V102" s="662"/>
      <c r="W102" s="662"/>
      <c r="X102" s="663"/>
      <c r="Y102" s="712" t="s">
        <v>179</v>
      </c>
      <c r="Z102" s="662"/>
      <c r="AA102" s="662"/>
      <c r="AB102" s="662"/>
      <c r="AC102" s="662"/>
      <c r="AD102" s="662"/>
      <c r="AE102" s="662"/>
      <c r="AF102" s="662"/>
      <c r="AG102" s="662"/>
      <c r="AH102" s="662"/>
      <c r="AI102" s="662"/>
      <c r="AJ102" s="1008"/>
      <c r="AK102" s="1009"/>
      <c r="AL102" s="1012" t="s">
        <v>173</v>
      </c>
      <c r="AM102" s="1013"/>
    </row>
    <row r="103" spans="1:40" ht="21" customHeight="1" x14ac:dyDescent="0.15">
      <c r="C103" s="712"/>
      <c r="D103" s="662"/>
      <c r="E103" s="662"/>
      <c r="F103" s="662"/>
      <c r="G103" s="662"/>
      <c r="H103" s="662"/>
      <c r="I103" s="662"/>
      <c r="J103" s="662"/>
      <c r="K103" s="662"/>
      <c r="L103" s="662"/>
      <c r="M103" s="662"/>
      <c r="N103" s="662"/>
      <c r="O103" s="662"/>
      <c r="P103" s="662"/>
      <c r="Q103" s="662"/>
      <c r="R103" s="662"/>
      <c r="S103" s="662"/>
      <c r="T103" s="662"/>
      <c r="U103" s="662"/>
      <c r="V103" s="662"/>
      <c r="W103" s="662"/>
      <c r="X103" s="663"/>
      <c r="Y103" s="676"/>
      <c r="Z103" s="677"/>
      <c r="AA103" s="677"/>
      <c r="AB103" s="677"/>
      <c r="AC103" s="677"/>
      <c r="AD103" s="677"/>
      <c r="AE103" s="677"/>
      <c r="AF103" s="677"/>
      <c r="AG103" s="677"/>
      <c r="AH103" s="677"/>
      <c r="AI103" s="677"/>
      <c r="AJ103" s="1010"/>
      <c r="AK103" s="1011"/>
      <c r="AL103" s="1014"/>
      <c r="AM103" s="1015"/>
    </row>
    <row r="104" spans="1:40" ht="21" customHeight="1" x14ac:dyDescent="0.15">
      <c r="A104" s="67" t="str">
        <f>IF(事前入力シート!$I$4="特定共同企業体",IF(U83="○","不要",IF(AJ104&lt;&gt;"","○","未入力")),"不要")</f>
        <v>不要</v>
      </c>
      <c r="C104" s="712"/>
      <c r="D104" s="662"/>
      <c r="E104" s="662"/>
      <c r="F104" s="662"/>
      <c r="G104" s="662"/>
      <c r="H104" s="662"/>
      <c r="I104" s="662"/>
      <c r="J104" s="662"/>
      <c r="K104" s="662"/>
      <c r="L104" s="662"/>
      <c r="M104" s="662"/>
      <c r="N104" s="662"/>
      <c r="O104" s="662"/>
      <c r="P104" s="662"/>
      <c r="Q104" s="662"/>
      <c r="R104" s="662"/>
      <c r="S104" s="662"/>
      <c r="T104" s="662"/>
      <c r="U104" s="662"/>
      <c r="V104" s="662"/>
      <c r="W104" s="662"/>
      <c r="X104" s="663"/>
      <c r="Y104" s="673" t="s">
        <v>178</v>
      </c>
      <c r="Z104" s="674"/>
      <c r="AA104" s="674"/>
      <c r="AB104" s="674"/>
      <c r="AC104" s="674"/>
      <c r="AD104" s="674"/>
      <c r="AE104" s="674"/>
      <c r="AF104" s="674"/>
      <c r="AG104" s="674"/>
      <c r="AH104" s="674"/>
      <c r="AI104" s="674"/>
      <c r="AJ104" s="1016"/>
      <c r="AK104" s="1017"/>
      <c r="AL104" s="1018" t="s">
        <v>173</v>
      </c>
      <c r="AM104" s="1019"/>
    </row>
    <row r="105" spans="1:40" ht="21" customHeight="1" x14ac:dyDescent="0.15">
      <c r="C105" s="676"/>
      <c r="D105" s="677"/>
      <c r="E105" s="677"/>
      <c r="F105" s="677"/>
      <c r="G105" s="677"/>
      <c r="H105" s="677"/>
      <c r="I105" s="677"/>
      <c r="J105" s="677"/>
      <c r="K105" s="677"/>
      <c r="L105" s="677"/>
      <c r="M105" s="677"/>
      <c r="N105" s="677"/>
      <c r="O105" s="677"/>
      <c r="P105" s="677"/>
      <c r="Q105" s="677"/>
      <c r="R105" s="677"/>
      <c r="S105" s="677"/>
      <c r="T105" s="677"/>
      <c r="U105" s="677"/>
      <c r="V105" s="677"/>
      <c r="W105" s="677"/>
      <c r="X105" s="678"/>
      <c r="Y105" s="676"/>
      <c r="Z105" s="677"/>
      <c r="AA105" s="677"/>
      <c r="AB105" s="677"/>
      <c r="AC105" s="677"/>
      <c r="AD105" s="677"/>
      <c r="AE105" s="677"/>
      <c r="AF105" s="677"/>
      <c r="AG105" s="677"/>
      <c r="AH105" s="677"/>
      <c r="AI105" s="677"/>
      <c r="AJ105" s="1010"/>
      <c r="AK105" s="1011"/>
      <c r="AL105" s="1014"/>
      <c r="AM105" s="1015"/>
    </row>
    <row r="106" spans="1:40" ht="5.25" customHeight="1" x14ac:dyDescent="0.15">
      <c r="B106" s="50"/>
      <c r="C106" s="173"/>
      <c r="D106" s="173"/>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5"/>
    </row>
    <row r="107" spans="1:40" ht="17.25" customHeight="1" x14ac:dyDescent="0.15">
      <c r="C107" s="844" t="s">
        <v>237</v>
      </c>
      <c r="D107" s="844"/>
      <c r="E107" s="845" t="s">
        <v>326</v>
      </c>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845"/>
      <c r="AH107" s="845"/>
      <c r="AI107" s="845"/>
      <c r="AJ107" s="845"/>
      <c r="AK107" s="845"/>
      <c r="AL107" s="845"/>
      <c r="AM107" s="845"/>
      <c r="AN107" s="155"/>
    </row>
    <row r="108" spans="1:40" ht="21" customHeight="1" x14ac:dyDescent="0.15">
      <c r="B108" s="50"/>
      <c r="C108" s="844" t="s">
        <v>238</v>
      </c>
      <c r="D108" s="844"/>
      <c r="E108" s="845" t="s">
        <v>182</v>
      </c>
      <c r="F108" s="845"/>
      <c r="G108" s="845"/>
      <c r="H108" s="845"/>
      <c r="I108" s="845"/>
      <c r="J108" s="845"/>
      <c r="K108" s="845"/>
      <c r="L108" s="845"/>
      <c r="M108" s="845"/>
      <c r="N108" s="845"/>
      <c r="O108" s="845"/>
      <c r="P108" s="845"/>
      <c r="Q108" s="845"/>
      <c r="R108" s="845"/>
      <c r="S108" s="845"/>
      <c r="T108" s="845"/>
      <c r="U108" s="845"/>
      <c r="V108" s="845"/>
      <c r="W108" s="845"/>
      <c r="X108" s="845"/>
      <c r="Y108" s="845"/>
      <c r="Z108" s="845"/>
      <c r="AA108" s="845"/>
      <c r="AB108" s="845"/>
      <c r="AC108" s="845"/>
      <c r="AD108" s="845"/>
      <c r="AE108" s="845"/>
      <c r="AF108" s="845"/>
      <c r="AG108" s="845"/>
      <c r="AH108" s="845"/>
      <c r="AI108" s="845"/>
      <c r="AJ108" s="845"/>
      <c r="AK108" s="845"/>
      <c r="AL108" s="845"/>
      <c r="AM108" s="845"/>
      <c r="AN108" s="155"/>
    </row>
    <row r="109" spans="1:40" ht="21" customHeight="1" x14ac:dyDescent="0.15">
      <c r="B109" s="50"/>
      <c r="C109" s="844" t="s">
        <v>240</v>
      </c>
      <c r="D109" s="844"/>
      <c r="E109" s="845" t="s">
        <v>183</v>
      </c>
      <c r="F109" s="845"/>
      <c r="G109" s="845"/>
      <c r="H109" s="845"/>
      <c r="I109" s="845"/>
      <c r="J109" s="845"/>
      <c r="K109" s="845"/>
      <c r="L109" s="845"/>
      <c r="M109" s="845"/>
      <c r="N109" s="845"/>
      <c r="O109" s="845"/>
      <c r="P109" s="845"/>
      <c r="Q109" s="845"/>
      <c r="R109" s="845"/>
      <c r="S109" s="845"/>
      <c r="T109" s="845"/>
      <c r="U109" s="845"/>
      <c r="V109" s="845"/>
      <c r="W109" s="845"/>
      <c r="X109" s="845"/>
      <c r="Y109" s="845"/>
      <c r="Z109" s="845"/>
      <c r="AA109" s="845"/>
      <c r="AB109" s="845"/>
      <c r="AC109" s="845"/>
      <c r="AD109" s="845"/>
      <c r="AE109" s="845"/>
      <c r="AF109" s="845"/>
      <c r="AG109" s="845"/>
      <c r="AH109" s="845"/>
      <c r="AI109" s="845"/>
      <c r="AJ109" s="845"/>
      <c r="AK109" s="845"/>
      <c r="AL109" s="845"/>
      <c r="AM109" s="845"/>
      <c r="AN109" s="155"/>
    </row>
    <row r="110" spans="1:40" ht="21" customHeight="1" x14ac:dyDescent="0.15">
      <c r="B110" s="50"/>
      <c r="C110" s="844" t="s">
        <v>242</v>
      </c>
      <c r="D110" s="844"/>
      <c r="E110" s="845" t="s">
        <v>184</v>
      </c>
      <c r="F110" s="845"/>
      <c r="G110" s="845"/>
      <c r="H110" s="845"/>
      <c r="I110" s="845"/>
      <c r="J110" s="845"/>
      <c r="K110" s="845"/>
      <c r="L110" s="845"/>
      <c r="M110" s="845"/>
      <c r="N110" s="845"/>
      <c r="O110" s="845"/>
      <c r="P110" s="845"/>
      <c r="Q110" s="845"/>
      <c r="R110" s="845"/>
      <c r="S110" s="845"/>
      <c r="T110" s="845"/>
      <c r="U110" s="845"/>
      <c r="V110" s="845"/>
      <c r="W110" s="845"/>
      <c r="X110" s="845"/>
      <c r="Y110" s="845"/>
      <c r="Z110" s="845"/>
      <c r="AA110" s="845"/>
      <c r="AB110" s="845"/>
      <c r="AC110" s="845"/>
      <c r="AD110" s="845"/>
      <c r="AE110" s="845"/>
      <c r="AF110" s="845"/>
      <c r="AG110" s="845"/>
      <c r="AH110" s="845"/>
      <c r="AI110" s="845"/>
      <c r="AJ110" s="845"/>
      <c r="AK110" s="845"/>
      <c r="AL110" s="845"/>
      <c r="AM110" s="845"/>
      <c r="AN110" s="155"/>
    </row>
    <row r="111" spans="1:40" ht="21" customHeight="1" x14ac:dyDescent="0.15">
      <c r="B111" s="50"/>
      <c r="E111" s="1006" t="s">
        <v>180</v>
      </c>
      <c r="F111" s="1007"/>
      <c r="G111" s="1004" t="s">
        <v>492</v>
      </c>
      <c r="H111" s="1004"/>
      <c r="I111" s="1004"/>
      <c r="J111" s="1004"/>
      <c r="K111" s="1004"/>
      <c r="L111" s="1004"/>
      <c r="M111" s="1004"/>
      <c r="N111" s="1004"/>
      <c r="O111" s="1004"/>
      <c r="P111" s="1004"/>
      <c r="Q111" s="1004"/>
      <c r="R111" s="1004"/>
      <c r="S111" s="1004"/>
      <c r="T111" s="1004"/>
      <c r="U111" s="1004"/>
      <c r="V111" s="1004"/>
      <c r="W111" s="1004"/>
      <c r="X111" s="1004"/>
      <c r="Y111" s="1004"/>
      <c r="Z111" s="1004"/>
      <c r="AA111" s="1004"/>
      <c r="AB111" s="1004"/>
      <c r="AC111" s="1004"/>
      <c r="AD111" s="1004"/>
      <c r="AE111" s="1004"/>
      <c r="AF111" s="1004"/>
      <c r="AG111" s="1004"/>
      <c r="AH111" s="1004"/>
      <c r="AI111" s="1004"/>
      <c r="AJ111" s="1004"/>
      <c r="AK111" s="1004"/>
      <c r="AL111" s="1004"/>
      <c r="AM111" s="1004"/>
      <c r="AN111" s="155"/>
    </row>
    <row r="112" spans="1:40" ht="21" customHeight="1" x14ac:dyDescent="0.15">
      <c r="B112" s="50"/>
      <c r="E112" s="1006" t="s">
        <v>181</v>
      </c>
      <c r="F112" s="1007"/>
      <c r="G112" s="1004" t="s">
        <v>460</v>
      </c>
      <c r="H112" s="1004"/>
      <c r="I112" s="1004"/>
      <c r="J112" s="1004"/>
      <c r="K112" s="1004"/>
      <c r="L112" s="1004"/>
      <c r="M112" s="1004"/>
      <c r="N112" s="1004"/>
      <c r="O112" s="1004"/>
      <c r="P112" s="1004"/>
      <c r="Q112" s="1004"/>
      <c r="R112" s="1004"/>
      <c r="S112" s="1004"/>
      <c r="T112" s="1004"/>
      <c r="U112" s="1004"/>
      <c r="V112" s="1004"/>
      <c r="W112" s="1004"/>
      <c r="X112" s="1004"/>
      <c r="Y112" s="1004"/>
      <c r="Z112" s="1004"/>
      <c r="AA112" s="1004"/>
      <c r="AB112" s="1004"/>
      <c r="AC112" s="1004"/>
      <c r="AD112" s="1004"/>
      <c r="AE112" s="1004"/>
      <c r="AF112" s="1004"/>
      <c r="AG112" s="1004"/>
      <c r="AH112" s="1004"/>
      <c r="AI112" s="1004"/>
      <c r="AJ112" s="1004"/>
      <c r="AK112" s="1004"/>
      <c r="AL112" s="1004"/>
      <c r="AM112" s="1004"/>
      <c r="AN112" s="155"/>
    </row>
    <row r="113" spans="1:40" ht="20.25" customHeight="1" x14ac:dyDescent="0.15">
      <c r="B113" s="50"/>
      <c r="E113" s="156"/>
      <c r="F113" s="156"/>
      <c r="G113" s="1004"/>
      <c r="H113" s="1004"/>
      <c r="I113" s="1004"/>
      <c r="J113" s="1004"/>
      <c r="K113" s="1004"/>
      <c r="L113" s="1004"/>
      <c r="M113" s="1004"/>
      <c r="N113" s="1004"/>
      <c r="O113" s="1004"/>
      <c r="P113" s="1004"/>
      <c r="Q113" s="1004"/>
      <c r="R113" s="1004"/>
      <c r="S113" s="1004"/>
      <c r="T113" s="1004"/>
      <c r="U113" s="1004"/>
      <c r="V113" s="1004"/>
      <c r="W113" s="1004"/>
      <c r="X113" s="1004"/>
      <c r="Y113" s="1004"/>
      <c r="Z113" s="1004"/>
      <c r="AA113" s="1004"/>
      <c r="AB113" s="1004"/>
      <c r="AC113" s="1004"/>
      <c r="AD113" s="1004"/>
      <c r="AE113" s="1004"/>
      <c r="AF113" s="1004"/>
      <c r="AG113" s="1004"/>
      <c r="AH113" s="1004"/>
      <c r="AI113" s="1004"/>
      <c r="AJ113" s="1004"/>
      <c r="AK113" s="1004"/>
      <c r="AL113" s="1004"/>
      <c r="AM113" s="1004"/>
      <c r="AN113" s="155"/>
    </row>
    <row r="114" spans="1:40" ht="20.25" customHeight="1" x14ac:dyDescent="0.15">
      <c r="B114" s="50"/>
      <c r="E114" s="156"/>
      <c r="F114" s="156"/>
      <c r="G114" s="1004"/>
      <c r="H114" s="1004"/>
      <c r="I114" s="1004"/>
      <c r="J114" s="1004"/>
      <c r="K114" s="1004"/>
      <c r="L114" s="1004"/>
      <c r="M114" s="1004"/>
      <c r="N114" s="1004"/>
      <c r="O114" s="1004"/>
      <c r="P114" s="1004"/>
      <c r="Q114" s="1004"/>
      <c r="R114" s="1004"/>
      <c r="S114" s="1004"/>
      <c r="T114" s="1004"/>
      <c r="U114" s="1004"/>
      <c r="V114" s="1004"/>
      <c r="W114" s="1004"/>
      <c r="X114" s="1004"/>
      <c r="Y114" s="1004"/>
      <c r="Z114" s="1004"/>
      <c r="AA114" s="1004"/>
      <c r="AB114" s="1004"/>
      <c r="AC114" s="1004"/>
      <c r="AD114" s="1004"/>
      <c r="AE114" s="1004"/>
      <c r="AF114" s="1004"/>
      <c r="AG114" s="1004"/>
      <c r="AH114" s="1004"/>
      <c r="AI114" s="1004"/>
      <c r="AJ114" s="1004"/>
      <c r="AK114" s="1004"/>
      <c r="AL114" s="1004"/>
      <c r="AM114" s="1004"/>
      <c r="AN114" s="155"/>
    </row>
    <row r="115" spans="1:40" ht="20.25" customHeight="1" x14ac:dyDescent="0.15">
      <c r="B115" s="50"/>
      <c r="C115" s="173"/>
      <c r="D115" s="173"/>
      <c r="E115" s="156"/>
      <c r="F115" s="156"/>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155"/>
    </row>
    <row r="116" spans="1:40" ht="20.25" customHeight="1" x14ac:dyDescent="0.15">
      <c r="B116" s="50"/>
      <c r="C116" s="173"/>
      <c r="D116" s="173"/>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5"/>
    </row>
    <row r="117" spans="1:40" ht="20.25" customHeight="1" x14ac:dyDescent="0.15">
      <c r="A117" s="197"/>
      <c r="B117" s="50"/>
      <c r="C117" s="173"/>
      <c r="D117" s="173"/>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5"/>
    </row>
    <row r="119" spans="1:40" ht="21" customHeight="1" x14ac:dyDescent="0.15">
      <c r="A119" s="197"/>
    </row>
    <row r="122" spans="1:40" ht="21" customHeight="1" x14ac:dyDescent="0.15">
      <c r="A122" s="198"/>
    </row>
  </sheetData>
  <sheetProtection sheet="1" selectLockedCells="1"/>
  <customSheetViews>
    <customSheetView guid="{1C967CD3-22AF-4928-9CB8-5279C2ED784C}" scale="70" showPageBreaks="1" showGridLines="0" printArea="1" view="pageBreakPreview">
      <selection activeCell="U5" sqref="U5:X6"/>
      <pageMargins left="0.70866141732283472" right="0.70866141732283472" top="0.74803149606299213" bottom="0.74803149606299213" header="0.31496062992125984" footer="0.31496062992125984"/>
      <pageSetup paperSize="9" orientation="portrait" r:id="rId1"/>
    </customSheetView>
  </customSheetViews>
  <mergeCells count="189">
    <mergeCell ref="C31:D31"/>
    <mergeCell ref="E33:F33"/>
    <mergeCell ref="E30:AM30"/>
    <mergeCell ref="E34:F34"/>
    <mergeCell ref="G33:AM33"/>
    <mergeCell ref="C32:D32"/>
    <mergeCell ref="E32:AM32"/>
    <mergeCell ref="G34:AM34"/>
    <mergeCell ref="C30:D30"/>
    <mergeCell ref="E31:AM31"/>
    <mergeCell ref="Y16:AI16"/>
    <mergeCell ref="AJ16:AK16"/>
    <mergeCell ref="AL16:AM16"/>
    <mergeCell ref="AL20:AM21"/>
    <mergeCell ref="AJ20:AK21"/>
    <mergeCell ref="AJ26:AK27"/>
    <mergeCell ref="AL26:AM27"/>
    <mergeCell ref="Y22:AM23"/>
    <mergeCell ref="C24:X27"/>
    <mergeCell ref="Y24:AI25"/>
    <mergeCell ref="Y26:AI27"/>
    <mergeCell ref="C2:AM2"/>
    <mergeCell ref="L12:O13"/>
    <mergeCell ref="L14:O15"/>
    <mergeCell ref="C5:T8"/>
    <mergeCell ref="U5:X6"/>
    <mergeCell ref="C16:K19"/>
    <mergeCell ref="L16:O17"/>
    <mergeCell ref="P16:X17"/>
    <mergeCell ref="Y5:AM6"/>
    <mergeCell ref="C12:K15"/>
    <mergeCell ref="L18:O19"/>
    <mergeCell ref="P18:X19"/>
    <mergeCell ref="C10:K11"/>
    <mergeCell ref="P12:X13"/>
    <mergeCell ref="P14:X15"/>
    <mergeCell ref="L10:X11"/>
    <mergeCell ref="Y10:AM11"/>
    <mergeCell ref="AL13:AM13"/>
    <mergeCell ref="AJ13:AK13"/>
    <mergeCell ref="U7:X8"/>
    <mergeCell ref="Y7:AM8"/>
    <mergeCell ref="AL12:AM12"/>
    <mergeCell ref="AJ12:AK12"/>
    <mergeCell ref="Y12:AI12"/>
    <mergeCell ref="AE4:AM4"/>
    <mergeCell ref="C41:AM41"/>
    <mergeCell ref="C44:T47"/>
    <mergeCell ref="U44:X45"/>
    <mergeCell ref="Y44:AM45"/>
    <mergeCell ref="U46:X47"/>
    <mergeCell ref="Y46:AM47"/>
    <mergeCell ref="G35:AM36"/>
    <mergeCell ref="C29:D29"/>
    <mergeCell ref="E29:AM29"/>
    <mergeCell ref="Y20:AI21"/>
    <mergeCell ref="C20:K23"/>
    <mergeCell ref="L20:O21"/>
    <mergeCell ref="P20:X21"/>
    <mergeCell ref="L22:O23"/>
    <mergeCell ref="P22:X23"/>
    <mergeCell ref="Y13:AI13"/>
    <mergeCell ref="Y17:AI17"/>
    <mergeCell ref="AJ17:AK17"/>
    <mergeCell ref="AL17:AM17"/>
    <mergeCell ref="Y14:AM15"/>
    <mergeCell ref="AJ24:AK25"/>
    <mergeCell ref="AL24:AM25"/>
    <mergeCell ref="Y18:AM19"/>
    <mergeCell ref="C49:K50"/>
    <mergeCell ref="L49:X50"/>
    <mergeCell ref="Y49:AM50"/>
    <mergeCell ref="C51:K54"/>
    <mergeCell ref="L51:O52"/>
    <mergeCell ref="P51:X52"/>
    <mergeCell ref="Y51:AI51"/>
    <mergeCell ref="AJ51:AK51"/>
    <mergeCell ref="AL51:AM51"/>
    <mergeCell ref="Y52:AI52"/>
    <mergeCell ref="AJ52:AK52"/>
    <mergeCell ref="AL52:AM52"/>
    <mergeCell ref="L53:O54"/>
    <mergeCell ref="P53:X54"/>
    <mergeCell ref="Y53:AM54"/>
    <mergeCell ref="C59:K62"/>
    <mergeCell ref="L59:O60"/>
    <mergeCell ref="P59:X60"/>
    <mergeCell ref="Y59:AI60"/>
    <mergeCell ref="AJ59:AK60"/>
    <mergeCell ref="AL59:AM60"/>
    <mergeCell ref="L61:O62"/>
    <mergeCell ref="P61:X62"/>
    <mergeCell ref="Y61:AM62"/>
    <mergeCell ref="C55:K58"/>
    <mergeCell ref="L55:O56"/>
    <mergeCell ref="P55:X56"/>
    <mergeCell ref="Y55:AI55"/>
    <mergeCell ref="AJ55:AK55"/>
    <mergeCell ref="AL55:AM55"/>
    <mergeCell ref="Y56:AI56"/>
    <mergeCell ref="AJ56:AK56"/>
    <mergeCell ref="AL56:AM56"/>
    <mergeCell ref="L57:O58"/>
    <mergeCell ref="P57:X58"/>
    <mergeCell ref="Y57:AM58"/>
    <mergeCell ref="C68:D68"/>
    <mergeCell ref="E68:AM68"/>
    <mergeCell ref="C69:D69"/>
    <mergeCell ref="E69:AM69"/>
    <mergeCell ref="C70:D70"/>
    <mergeCell ref="E70:AM70"/>
    <mergeCell ref="C63:X66"/>
    <mergeCell ref="Y63:AI64"/>
    <mergeCell ref="AJ63:AK64"/>
    <mergeCell ref="AL63:AM64"/>
    <mergeCell ref="Y65:AI66"/>
    <mergeCell ref="AJ65:AK66"/>
    <mergeCell ref="AL65:AM66"/>
    <mergeCell ref="G74:AM75"/>
    <mergeCell ref="C80:AM80"/>
    <mergeCell ref="C83:T86"/>
    <mergeCell ref="U83:X84"/>
    <mergeCell ref="Y83:AM84"/>
    <mergeCell ref="U85:X86"/>
    <mergeCell ref="Y85:AM86"/>
    <mergeCell ref="C71:D71"/>
    <mergeCell ref="E71:AM71"/>
    <mergeCell ref="E72:F72"/>
    <mergeCell ref="G72:AM72"/>
    <mergeCell ref="E73:F73"/>
    <mergeCell ref="G73:AM73"/>
    <mergeCell ref="C88:K89"/>
    <mergeCell ref="L88:X89"/>
    <mergeCell ref="Y88:AM89"/>
    <mergeCell ref="C90:K93"/>
    <mergeCell ref="L90:O91"/>
    <mergeCell ref="P90:X91"/>
    <mergeCell ref="Y90:AI90"/>
    <mergeCell ref="AJ90:AK90"/>
    <mergeCell ref="AL90:AM90"/>
    <mergeCell ref="Y91:AI91"/>
    <mergeCell ref="AJ91:AK91"/>
    <mergeCell ref="AL91:AM91"/>
    <mergeCell ref="L92:O93"/>
    <mergeCell ref="P92:X93"/>
    <mergeCell ref="Y92:AM93"/>
    <mergeCell ref="C94:K97"/>
    <mergeCell ref="L94:O95"/>
    <mergeCell ref="P94:X95"/>
    <mergeCell ref="Y94:AI94"/>
    <mergeCell ref="AJ94:AK94"/>
    <mergeCell ref="P98:X99"/>
    <mergeCell ref="Y98:AI99"/>
    <mergeCell ref="AJ98:AK99"/>
    <mergeCell ref="AL98:AM99"/>
    <mergeCell ref="L100:O101"/>
    <mergeCell ref="P100:X101"/>
    <mergeCell ref="Y100:AM101"/>
    <mergeCell ref="AL94:AM94"/>
    <mergeCell ref="Y95:AI95"/>
    <mergeCell ref="AJ95:AK95"/>
    <mergeCell ref="AL95:AM95"/>
    <mergeCell ref="L96:O97"/>
    <mergeCell ref="P96:X97"/>
    <mergeCell ref="Y96:AM97"/>
    <mergeCell ref="G113:AM114"/>
    <mergeCell ref="AE43:AM43"/>
    <mergeCell ref="AE82:AM82"/>
    <mergeCell ref="C110:D110"/>
    <mergeCell ref="E110:AM110"/>
    <mergeCell ref="E111:F111"/>
    <mergeCell ref="G111:AM111"/>
    <mergeCell ref="E112:F112"/>
    <mergeCell ref="G112:AM112"/>
    <mergeCell ref="C107:D107"/>
    <mergeCell ref="E107:AM107"/>
    <mergeCell ref="C108:D108"/>
    <mergeCell ref="E108:AM108"/>
    <mergeCell ref="C109:D109"/>
    <mergeCell ref="E109:AM109"/>
    <mergeCell ref="C102:X105"/>
    <mergeCell ref="Y102:AI103"/>
    <mergeCell ref="AJ102:AK103"/>
    <mergeCell ref="AL102:AM103"/>
    <mergeCell ref="Y104:AI105"/>
    <mergeCell ref="AJ104:AK105"/>
    <mergeCell ref="AL104:AM105"/>
    <mergeCell ref="C98:K101"/>
    <mergeCell ref="L98:O99"/>
  </mergeCells>
  <phoneticPr fontId="2"/>
  <conditionalFormatting sqref="A1:A1048576">
    <cfRule type="expression" dxfId="39" priority="15" stopIfTrue="1">
      <formula>$A1="未入力"</formula>
    </cfRule>
  </conditionalFormatting>
  <conditionalFormatting sqref="A1:XFD32 A35:XFD71 A33:F34 AN33:XFD34 A74:XFD110 A72:F73 AN72:XFD73 A113:XFD117 A111:F112 AN111:XFD112">
    <cfRule type="expression" dxfId="38" priority="8" stopIfTrue="1">
      <formula>$A1="○"</formula>
    </cfRule>
  </conditionalFormatting>
  <conditionalFormatting sqref="C1:AM32 C35:AM71 C33:F34 C74:AM110 C72:F73 C113:AM1048576 C111:F112">
    <cfRule type="expression" dxfId="37" priority="7" stopIfTrue="1">
      <formula>$A1="不要"</formula>
    </cfRule>
  </conditionalFormatting>
  <conditionalFormatting sqref="G33:AM34">
    <cfRule type="expression" dxfId="36" priority="6" stopIfTrue="1">
      <formula>$A33="○"</formula>
    </cfRule>
  </conditionalFormatting>
  <conditionalFormatting sqref="G33:AM34">
    <cfRule type="expression" dxfId="35" priority="5" stopIfTrue="1">
      <formula>$A33="不要"</formula>
    </cfRule>
  </conditionalFormatting>
  <conditionalFormatting sqref="G72:AM73">
    <cfRule type="expression" dxfId="34" priority="4" stopIfTrue="1">
      <formula>$A72="○"</formula>
    </cfRule>
  </conditionalFormatting>
  <conditionalFormatting sqref="G72:AM73">
    <cfRule type="expression" dxfId="33" priority="3" stopIfTrue="1">
      <formula>$A72="不要"</formula>
    </cfRule>
  </conditionalFormatting>
  <conditionalFormatting sqref="G111:AM112">
    <cfRule type="expression" dxfId="32" priority="2" stopIfTrue="1">
      <formula>$A111="○"</formula>
    </cfRule>
  </conditionalFormatting>
  <conditionalFormatting sqref="G111:AM112">
    <cfRule type="expression" dxfId="31" priority="1" stopIfTrue="1">
      <formula>$A111="不要"</formula>
    </cfRule>
  </conditionalFormatting>
  <dataValidations count="1">
    <dataValidation type="list" allowBlank="1" showInputMessage="1" showErrorMessage="1" sqref="U5:X8 L12:O23 U44:X47 L51:O62 U83:X86 L90:O101">
      <formula1>"○"</formula1>
    </dataValidation>
  </dataValidations>
  <pageMargins left="0.70866141732283472" right="0.70866141732283472" top="0.74803149606299213" bottom="0.74803149606299213" header="0.31496062992125984" footer="0.31496062992125984"/>
  <pageSetup paperSize="9" scale="99" orientation="portrait" r:id="rId2"/>
  <rowBreaks count="1" manualBreakCount="1">
    <brk id="39" min="1" max="39" man="1"/>
  </rowBreaks>
  <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8" tint="0.79998168889431442"/>
  </sheetPr>
  <dimension ref="A1:AZ117"/>
  <sheetViews>
    <sheetView showGridLines="0" view="pageBreakPreview" zoomScale="70" zoomScaleNormal="100" zoomScaleSheetLayoutView="70" workbookViewId="0">
      <selection activeCell="AJ19" sqref="AJ19:AK20"/>
    </sheetView>
  </sheetViews>
  <sheetFormatPr defaultColWidth="2.25" defaultRowHeight="21" customHeight="1" x14ac:dyDescent="0.15"/>
  <cols>
    <col min="1" max="1" width="8.5" style="67" bestFit="1" customWidth="1"/>
    <col min="2" max="2" width="2.25" style="43"/>
    <col min="3" max="3" width="3" style="43" bestFit="1" customWidth="1"/>
    <col min="4" max="16384" width="2.25" style="43"/>
  </cols>
  <sheetData>
    <row r="1" spans="1:52" ht="21" customHeight="1" x14ac:dyDescent="0.15">
      <c r="A1" s="202" t="str">
        <f>IF('発注者入力シート(◆◇)'!$H$16="","",IF(COUNTIF(A4:A32,"未入力")&gt;=1,"未入力あり",""))</f>
        <v/>
      </c>
      <c r="C1" s="407"/>
      <c r="AN1" s="151" t="s">
        <v>343</v>
      </c>
      <c r="AO1" s="147"/>
      <c r="AP1" s="43" t="s">
        <v>345</v>
      </c>
      <c r="AZ1" s="147"/>
    </row>
    <row r="2" spans="1:52" ht="21" customHeight="1" x14ac:dyDescent="0.15">
      <c r="C2" s="679" t="s">
        <v>185</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52" ht="21" customHeight="1" x14ac:dyDescent="0.15">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row>
    <row r="4" spans="1:52" s="147" customFormat="1" ht="21" customHeight="1" x14ac:dyDescent="0.15">
      <c r="A4" s="67" t="str">
        <f>IF(事前入力シート!$I$4="特定共同企業体",IF(AE4&lt;&gt;"","○","未入力"),"")</f>
        <v/>
      </c>
      <c r="AC4" s="311"/>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2" ht="21" customHeight="1" x14ac:dyDescent="0.15">
      <c r="C5" s="1047" t="s">
        <v>467</v>
      </c>
      <c r="D5" s="1048"/>
      <c r="E5" s="1048"/>
      <c r="F5" s="1048"/>
      <c r="G5" s="1048"/>
      <c r="H5" s="1048"/>
      <c r="I5" s="1048"/>
      <c r="J5" s="1048"/>
      <c r="K5" s="1048"/>
      <c r="L5" s="881" t="s">
        <v>168</v>
      </c>
      <c r="M5" s="881"/>
      <c r="N5" s="881"/>
      <c r="O5" s="881"/>
      <c r="P5" s="881"/>
      <c r="Q5" s="881"/>
      <c r="R5" s="881"/>
      <c r="S5" s="881"/>
      <c r="T5" s="881"/>
      <c r="U5" s="881"/>
      <c r="V5" s="881"/>
      <c r="W5" s="881"/>
      <c r="X5" s="881"/>
      <c r="Y5" s="846" t="s">
        <v>171</v>
      </c>
      <c r="Z5" s="846"/>
      <c r="AA5" s="846"/>
      <c r="AB5" s="846"/>
      <c r="AC5" s="846"/>
      <c r="AD5" s="846"/>
      <c r="AE5" s="846"/>
      <c r="AF5" s="846"/>
      <c r="AG5" s="846"/>
      <c r="AH5" s="846"/>
      <c r="AI5" s="846"/>
      <c r="AJ5" s="846"/>
      <c r="AK5" s="846"/>
      <c r="AL5" s="846"/>
      <c r="AM5" s="846"/>
    </row>
    <row r="6" spans="1:52" ht="21" customHeight="1" x14ac:dyDescent="0.15">
      <c r="A6" s="67" t="str">
        <f>IF(U5="○","不要","")</f>
        <v/>
      </c>
      <c r="C6" s="1049"/>
      <c r="D6" s="1050"/>
      <c r="E6" s="1050"/>
      <c r="F6" s="1050"/>
      <c r="G6" s="1050"/>
      <c r="H6" s="1050"/>
      <c r="I6" s="1050"/>
      <c r="J6" s="1050"/>
      <c r="K6" s="1050"/>
      <c r="L6" s="1051"/>
      <c r="M6" s="1051"/>
      <c r="N6" s="1051"/>
      <c r="O6" s="1051"/>
      <c r="P6" s="881"/>
      <c r="Q6" s="881"/>
      <c r="R6" s="881"/>
      <c r="S6" s="881"/>
      <c r="T6" s="881"/>
      <c r="U6" s="881"/>
      <c r="V6" s="881"/>
      <c r="W6" s="881"/>
      <c r="X6" s="881"/>
      <c r="Y6" s="846"/>
      <c r="Z6" s="846"/>
      <c r="AA6" s="846"/>
      <c r="AB6" s="846"/>
      <c r="AC6" s="846"/>
      <c r="AD6" s="846"/>
      <c r="AE6" s="846"/>
      <c r="AF6" s="846"/>
      <c r="AG6" s="846"/>
      <c r="AH6" s="846"/>
      <c r="AI6" s="846"/>
      <c r="AJ6" s="1036"/>
      <c r="AK6" s="1036"/>
      <c r="AL6" s="846"/>
      <c r="AM6" s="846"/>
    </row>
    <row r="7" spans="1:52" ht="21" customHeight="1" x14ac:dyDescent="0.15">
      <c r="A7" s="67" t="str">
        <f>IF(L9="○","○",IF(AND(L7&lt;&gt;"",AJ7&lt;&gt;""),"○","未入力"))</f>
        <v>未入力</v>
      </c>
      <c r="C7" s="673" t="s">
        <v>167</v>
      </c>
      <c r="D7" s="674"/>
      <c r="E7" s="674"/>
      <c r="F7" s="674"/>
      <c r="G7" s="674"/>
      <c r="H7" s="674"/>
      <c r="I7" s="674"/>
      <c r="J7" s="674"/>
      <c r="K7" s="674"/>
      <c r="L7" s="778" t="str">
        <f>IF('様式-8'!L12="","",'様式-8'!L12)</f>
        <v/>
      </c>
      <c r="M7" s="963"/>
      <c r="N7" s="963"/>
      <c r="O7" s="963"/>
      <c r="P7" s="1040" t="s">
        <v>169</v>
      </c>
      <c r="Q7" s="846"/>
      <c r="R7" s="846"/>
      <c r="S7" s="846"/>
      <c r="T7" s="846"/>
      <c r="U7" s="846"/>
      <c r="V7" s="846"/>
      <c r="W7" s="846"/>
      <c r="X7" s="846"/>
      <c r="Y7" s="673" t="s">
        <v>167</v>
      </c>
      <c r="Z7" s="674"/>
      <c r="AA7" s="674"/>
      <c r="AB7" s="674"/>
      <c r="AC7" s="674"/>
      <c r="AD7" s="674"/>
      <c r="AE7" s="674"/>
      <c r="AF7" s="674"/>
      <c r="AG7" s="674"/>
      <c r="AH7" s="674"/>
      <c r="AI7" s="674"/>
      <c r="AJ7" s="1016" t="str">
        <f>IF('様式-8'!AJ12:AK12="","",'様式-8'!AJ12:AK12)</f>
        <v/>
      </c>
      <c r="AK7" s="1064"/>
      <c r="AL7" s="1018" t="s">
        <v>173</v>
      </c>
      <c r="AM7" s="1019"/>
    </row>
    <row r="8" spans="1:52" ht="21" customHeight="1" x14ac:dyDescent="0.15">
      <c r="C8" s="712"/>
      <c r="D8" s="662"/>
      <c r="E8" s="662"/>
      <c r="F8" s="662"/>
      <c r="G8" s="662"/>
      <c r="H8" s="662"/>
      <c r="I8" s="662"/>
      <c r="J8" s="662"/>
      <c r="K8" s="662"/>
      <c r="L8" s="1063"/>
      <c r="M8" s="1063"/>
      <c r="N8" s="1063"/>
      <c r="O8" s="1063"/>
      <c r="P8" s="1041"/>
      <c r="Q8" s="1042"/>
      <c r="R8" s="1042"/>
      <c r="S8" s="1042"/>
      <c r="T8" s="1042"/>
      <c r="U8" s="1042"/>
      <c r="V8" s="1042"/>
      <c r="W8" s="1042"/>
      <c r="X8" s="1042"/>
      <c r="Y8" s="676"/>
      <c r="Z8" s="677"/>
      <c r="AA8" s="677"/>
      <c r="AB8" s="677"/>
      <c r="AC8" s="677"/>
      <c r="AD8" s="677"/>
      <c r="AE8" s="677"/>
      <c r="AF8" s="677"/>
      <c r="AG8" s="677"/>
      <c r="AH8" s="677"/>
      <c r="AI8" s="677"/>
      <c r="AJ8" s="1061"/>
      <c r="AK8" s="1062"/>
      <c r="AL8" s="1014"/>
      <c r="AM8" s="1015"/>
    </row>
    <row r="9" spans="1:52" ht="21" customHeight="1" x14ac:dyDescent="0.15">
      <c r="A9" s="67" t="str">
        <f>IF(OR(L7="○",L9="○"),"○","未入力")</f>
        <v>未入力</v>
      </c>
      <c r="C9" s="712"/>
      <c r="D9" s="662"/>
      <c r="E9" s="662"/>
      <c r="F9" s="662"/>
      <c r="G9" s="662"/>
      <c r="H9" s="662"/>
      <c r="I9" s="662"/>
      <c r="J9" s="662"/>
      <c r="K9" s="662"/>
      <c r="L9" s="1067" t="str">
        <f>IF('様式-8'!L14="","",'様式-8'!L14)</f>
        <v/>
      </c>
      <c r="M9" s="1068"/>
      <c r="N9" s="1068"/>
      <c r="O9" s="1069"/>
      <c r="P9" s="678" t="s">
        <v>170</v>
      </c>
      <c r="Q9" s="1024"/>
      <c r="R9" s="1024"/>
      <c r="S9" s="1024"/>
      <c r="T9" s="1024"/>
      <c r="U9" s="1024"/>
      <c r="V9" s="1024"/>
      <c r="W9" s="1024"/>
      <c r="X9" s="676"/>
      <c r="Y9" s="1028"/>
      <c r="Z9" s="1029"/>
      <c r="AA9" s="1029"/>
      <c r="AB9" s="1029"/>
      <c r="AC9" s="1029"/>
      <c r="AD9" s="1029"/>
      <c r="AE9" s="1029"/>
      <c r="AF9" s="1029"/>
      <c r="AG9" s="1029"/>
      <c r="AH9" s="1029"/>
      <c r="AI9" s="1029"/>
      <c r="AJ9" s="1037"/>
      <c r="AK9" s="1037"/>
      <c r="AL9" s="1029"/>
      <c r="AM9" s="1030"/>
    </row>
    <row r="10" spans="1:52" ht="21" customHeight="1" x14ac:dyDescent="0.15">
      <c r="A10" s="67" t="str">
        <f>IF(U5="○","不要","")</f>
        <v/>
      </c>
      <c r="C10" s="676"/>
      <c r="D10" s="677"/>
      <c r="E10" s="677"/>
      <c r="F10" s="677"/>
      <c r="G10" s="677"/>
      <c r="H10" s="677"/>
      <c r="I10" s="677"/>
      <c r="J10" s="677"/>
      <c r="K10" s="677"/>
      <c r="L10" s="994"/>
      <c r="M10" s="995"/>
      <c r="N10" s="995"/>
      <c r="O10" s="996"/>
      <c r="P10" s="1040"/>
      <c r="Q10" s="846"/>
      <c r="R10" s="846"/>
      <c r="S10" s="846"/>
      <c r="T10" s="846"/>
      <c r="U10" s="846"/>
      <c r="V10" s="846"/>
      <c r="W10" s="846"/>
      <c r="X10" s="847"/>
      <c r="Y10" s="1052"/>
      <c r="Z10" s="1053"/>
      <c r="AA10" s="1053"/>
      <c r="AB10" s="1053"/>
      <c r="AC10" s="1053"/>
      <c r="AD10" s="1053"/>
      <c r="AE10" s="1053"/>
      <c r="AF10" s="1053"/>
      <c r="AG10" s="1053"/>
      <c r="AH10" s="1053"/>
      <c r="AI10" s="1053"/>
      <c r="AJ10" s="1037"/>
      <c r="AK10" s="1037"/>
      <c r="AL10" s="1053"/>
      <c r="AM10" s="1054"/>
    </row>
    <row r="11" spans="1:52" ht="21" customHeight="1" x14ac:dyDescent="0.15">
      <c r="A11" s="67" t="str">
        <f>IF(L13="○","○",IF(AND(L11&lt;&gt;"",AJ11&lt;&gt;""),"○","未入力"))</f>
        <v>未入力</v>
      </c>
      <c r="C11" s="673" t="s">
        <v>174</v>
      </c>
      <c r="D11" s="674"/>
      <c r="E11" s="674"/>
      <c r="F11" s="674"/>
      <c r="G11" s="674"/>
      <c r="H11" s="674"/>
      <c r="I11" s="674"/>
      <c r="J11" s="674"/>
      <c r="K11" s="674"/>
      <c r="L11" s="778" t="str">
        <f>IF('様式-8'!L16="","",'様式-8'!L16)</f>
        <v/>
      </c>
      <c r="M11" s="963"/>
      <c r="N11" s="963"/>
      <c r="O11" s="963"/>
      <c r="P11" s="1040" t="s">
        <v>169</v>
      </c>
      <c r="Q11" s="846"/>
      <c r="R11" s="846"/>
      <c r="S11" s="846"/>
      <c r="T11" s="846"/>
      <c r="U11" s="846"/>
      <c r="V11" s="846"/>
      <c r="W11" s="846"/>
      <c r="X11" s="846"/>
      <c r="Y11" s="673" t="s">
        <v>174</v>
      </c>
      <c r="Z11" s="674"/>
      <c r="AA11" s="674"/>
      <c r="AB11" s="674"/>
      <c r="AC11" s="674"/>
      <c r="AD11" s="674"/>
      <c r="AE11" s="674"/>
      <c r="AF11" s="674"/>
      <c r="AG11" s="674"/>
      <c r="AH11" s="674"/>
      <c r="AI11" s="674"/>
      <c r="AJ11" s="1016" t="str">
        <f>IF('様式-8'!AJ16:AK16="","",'様式-8'!AJ16:AK16)</f>
        <v/>
      </c>
      <c r="AK11" s="1064"/>
      <c r="AL11" s="1018" t="s">
        <v>173</v>
      </c>
      <c r="AM11" s="1019"/>
    </row>
    <row r="12" spans="1:52" ht="21" customHeight="1" x14ac:dyDescent="0.15">
      <c r="C12" s="712"/>
      <c r="D12" s="662"/>
      <c r="E12" s="662"/>
      <c r="F12" s="662"/>
      <c r="G12" s="662"/>
      <c r="H12" s="662"/>
      <c r="I12" s="662"/>
      <c r="J12" s="662"/>
      <c r="K12" s="662"/>
      <c r="L12" s="1063"/>
      <c r="M12" s="1063"/>
      <c r="N12" s="1063"/>
      <c r="O12" s="1063"/>
      <c r="P12" s="1041"/>
      <c r="Q12" s="1042"/>
      <c r="R12" s="1042"/>
      <c r="S12" s="1042"/>
      <c r="T12" s="1042"/>
      <c r="U12" s="1042"/>
      <c r="V12" s="1042"/>
      <c r="W12" s="1042"/>
      <c r="X12" s="1042"/>
      <c r="Y12" s="676"/>
      <c r="Z12" s="677"/>
      <c r="AA12" s="677"/>
      <c r="AB12" s="677"/>
      <c r="AC12" s="677"/>
      <c r="AD12" s="677"/>
      <c r="AE12" s="677"/>
      <c r="AF12" s="677"/>
      <c r="AG12" s="677"/>
      <c r="AH12" s="677"/>
      <c r="AI12" s="677"/>
      <c r="AJ12" s="1061"/>
      <c r="AK12" s="1062"/>
      <c r="AL12" s="1014"/>
      <c r="AM12" s="1015"/>
    </row>
    <row r="13" spans="1:52" ht="21" customHeight="1" x14ac:dyDescent="0.15">
      <c r="A13" s="67" t="str">
        <f>IF(OR(L11="○",L13="○"),"○","未入力")</f>
        <v>未入力</v>
      </c>
      <c r="C13" s="712"/>
      <c r="D13" s="662"/>
      <c r="E13" s="662"/>
      <c r="F13" s="662"/>
      <c r="G13" s="662"/>
      <c r="H13" s="662"/>
      <c r="I13" s="662"/>
      <c r="J13" s="662"/>
      <c r="K13" s="662"/>
      <c r="L13" s="688" t="str">
        <f>IF('様式-8'!L18="","",'様式-8'!L18)</f>
        <v/>
      </c>
      <c r="M13" s="1065"/>
      <c r="N13" s="1065"/>
      <c r="O13" s="1065"/>
      <c r="P13" s="678" t="s">
        <v>170</v>
      </c>
      <c r="Q13" s="1024"/>
      <c r="R13" s="1024"/>
      <c r="S13" s="1024"/>
      <c r="T13" s="1024"/>
      <c r="U13" s="1024"/>
      <c r="V13" s="1024"/>
      <c r="W13" s="1024"/>
      <c r="X13" s="676"/>
      <c r="Y13" s="1028"/>
      <c r="Z13" s="1029"/>
      <c r="AA13" s="1029"/>
      <c r="AB13" s="1029"/>
      <c r="AC13" s="1029"/>
      <c r="AD13" s="1029"/>
      <c r="AE13" s="1029"/>
      <c r="AF13" s="1029"/>
      <c r="AG13" s="1029"/>
      <c r="AH13" s="1029"/>
      <c r="AI13" s="1029"/>
      <c r="AJ13" s="1037"/>
      <c r="AK13" s="1037"/>
      <c r="AL13" s="1029"/>
      <c r="AM13" s="1030"/>
    </row>
    <row r="14" spans="1:52" ht="21" customHeight="1" x14ac:dyDescent="0.15">
      <c r="A14" s="67" t="str">
        <f>IF(U9="○","不要","")</f>
        <v/>
      </c>
      <c r="C14" s="712"/>
      <c r="D14" s="662"/>
      <c r="E14" s="662"/>
      <c r="F14" s="662"/>
      <c r="G14" s="662"/>
      <c r="H14" s="662"/>
      <c r="I14" s="662"/>
      <c r="J14" s="662"/>
      <c r="K14" s="662"/>
      <c r="L14" s="963"/>
      <c r="M14" s="963"/>
      <c r="N14" s="963"/>
      <c r="O14" s="963"/>
      <c r="P14" s="675"/>
      <c r="Q14" s="1036"/>
      <c r="R14" s="1036"/>
      <c r="S14" s="1036"/>
      <c r="T14" s="1036"/>
      <c r="U14" s="1036"/>
      <c r="V14" s="1036"/>
      <c r="W14" s="1036"/>
      <c r="X14" s="673"/>
      <c r="Y14" s="1038"/>
      <c r="Z14" s="1037"/>
      <c r="AA14" s="1037"/>
      <c r="AB14" s="1037"/>
      <c r="AC14" s="1037"/>
      <c r="AD14" s="1037"/>
      <c r="AE14" s="1037"/>
      <c r="AF14" s="1037"/>
      <c r="AG14" s="1037"/>
      <c r="AH14" s="1037"/>
      <c r="AI14" s="1037"/>
      <c r="AJ14" s="1037"/>
      <c r="AK14" s="1037"/>
      <c r="AL14" s="1037"/>
      <c r="AM14" s="1039"/>
    </row>
    <row r="15" spans="1:52" ht="21" customHeight="1" x14ac:dyDescent="0.15">
      <c r="A15" s="67" t="str">
        <f>IF(L17="○","○",IF(AND(L15&lt;&gt;"",AJ15&lt;&gt;""),"○","未入力"))</f>
        <v>未入力</v>
      </c>
      <c r="C15" s="673" t="s">
        <v>175</v>
      </c>
      <c r="D15" s="674"/>
      <c r="E15" s="674"/>
      <c r="F15" s="674"/>
      <c r="G15" s="674"/>
      <c r="H15" s="674"/>
      <c r="I15" s="674"/>
      <c r="J15" s="674"/>
      <c r="K15" s="674"/>
      <c r="L15" s="778" t="str">
        <f>IF('様式-8'!L20="","",'様式-8'!L20)</f>
        <v/>
      </c>
      <c r="M15" s="963"/>
      <c r="N15" s="963"/>
      <c r="O15" s="963"/>
      <c r="P15" s="1040" t="s">
        <v>169</v>
      </c>
      <c r="Q15" s="846"/>
      <c r="R15" s="846"/>
      <c r="S15" s="846"/>
      <c r="T15" s="846"/>
      <c r="U15" s="846"/>
      <c r="V15" s="846"/>
      <c r="W15" s="846"/>
      <c r="X15" s="846"/>
      <c r="Y15" s="673" t="s">
        <v>175</v>
      </c>
      <c r="Z15" s="674"/>
      <c r="AA15" s="674"/>
      <c r="AB15" s="674"/>
      <c r="AC15" s="674"/>
      <c r="AD15" s="674"/>
      <c r="AE15" s="674"/>
      <c r="AF15" s="674"/>
      <c r="AG15" s="674"/>
      <c r="AH15" s="674"/>
      <c r="AI15" s="674"/>
      <c r="AJ15" s="1016" t="str">
        <f>IF('様式-8'!AJ20:AK20="","",'様式-8'!AJ20:AK20)</f>
        <v/>
      </c>
      <c r="AK15" s="1064"/>
      <c r="AL15" s="1018" t="s">
        <v>173</v>
      </c>
      <c r="AM15" s="1019"/>
    </row>
    <row r="16" spans="1:52" ht="21" customHeight="1" x14ac:dyDescent="0.15">
      <c r="C16" s="712"/>
      <c r="D16" s="662"/>
      <c r="E16" s="662"/>
      <c r="F16" s="662"/>
      <c r="G16" s="662"/>
      <c r="H16" s="662"/>
      <c r="I16" s="662"/>
      <c r="J16" s="662"/>
      <c r="K16" s="662"/>
      <c r="L16" s="1063"/>
      <c r="M16" s="1063"/>
      <c r="N16" s="1063"/>
      <c r="O16" s="1063"/>
      <c r="P16" s="1041"/>
      <c r="Q16" s="1042"/>
      <c r="R16" s="1042"/>
      <c r="S16" s="1042"/>
      <c r="T16" s="1042"/>
      <c r="U16" s="1042"/>
      <c r="V16" s="1042"/>
      <c r="W16" s="1042"/>
      <c r="X16" s="1042"/>
      <c r="Y16" s="676"/>
      <c r="Z16" s="677"/>
      <c r="AA16" s="677"/>
      <c r="AB16" s="677"/>
      <c r="AC16" s="677"/>
      <c r="AD16" s="677"/>
      <c r="AE16" s="677"/>
      <c r="AF16" s="677"/>
      <c r="AG16" s="677"/>
      <c r="AH16" s="677"/>
      <c r="AI16" s="677"/>
      <c r="AJ16" s="1061"/>
      <c r="AK16" s="1062"/>
      <c r="AL16" s="1014"/>
      <c r="AM16" s="1015"/>
    </row>
    <row r="17" spans="1:40" ht="21" customHeight="1" x14ac:dyDescent="0.15">
      <c r="A17" s="67" t="str">
        <f>IF(OR(L15="○",L17="○"),"○","未入力")</f>
        <v>未入力</v>
      </c>
      <c r="C17" s="712"/>
      <c r="D17" s="662"/>
      <c r="E17" s="662"/>
      <c r="F17" s="662"/>
      <c r="G17" s="662"/>
      <c r="H17" s="662"/>
      <c r="I17" s="662"/>
      <c r="J17" s="662"/>
      <c r="K17" s="662"/>
      <c r="L17" s="688" t="str">
        <f>IF('様式-8'!L22="","",'様式-8'!L22)</f>
        <v/>
      </c>
      <c r="M17" s="1065"/>
      <c r="N17" s="1065"/>
      <c r="O17" s="1065"/>
      <c r="P17" s="678" t="s">
        <v>170</v>
      </c>
      <c r="Q17" s="1024"/>
      <c r="R17" s="1024"/>
      <c r="S17" s="1024"/>
      <c r="T17" s="1024"/>
      <c r="U17" s="1024"/>
      <c r="V17" s="1024"/>
      <c r="W17" s="1024"/>
      <c r="X17" s="676"/>
      <c r="Y17" s="1028"/>
      <c r="Z17" s="1029"/>
      <c r="AA17" s="1029"/>
      <c r="AB17" s="1029"/>
      <c r="AC17" s="1029"/>
      <c r="AD17" s="1029"/>
      <c r="AE17" s="1029"/>
      <c r="AF17" s="1029"/>
      <c r="AG17" s="1029"/>
      <c r="AH17" s="1029"/>
      <c r="AI17" s="1029"/>
      <c r="AJ17" s="1029"/>
      <c r="AK17" s="1029"/>
      <c r="AL17" s="1029"/>
      <c r="AM17" s="1030"/>
    </row>
    <row r="18" spans="1:40" ht="21" customHeight="1" thickBot="1" x14ac:dyDescent="0.2">
      <c r="A18" s="67" t="str">
        <f>IF(U13="○","不要","")</f>
        <v/>
      </c>
      <c r="C18" s="1020"/>
      <c r="D18" s="1021"/>
      <c r="E18" s="1021"/>
      <c r="F18" s="1021"/>
      <c r="G18" s="1021"/>
      <c r="H18" s="1021"/>
      <c r="I18" s="1021"/>
      <c r="J18" s="1021"/>
      <c r="K18" s="1021"/>
      <c r="L18" s="1066"/>
      <c r="M18" s="1066"/>
      <c r="N18" s="1066"/>
      <c r="O18" s="1066"/>
      <c r="P18" s="1025"/>
      <c r="Q18" s="1026"/>
      <c r="R18" s="1026"/>
      <c r="S18" s="1026"/>
      <c r="T18" s="1026"/>
      <c r="U18" s="1026"/>
      <c r="V18" s="1026"/>
      <c r="W18" s="1026"/>
      <c r="X18" s="1027"/>
      <c r="Y18" s="1031"/>
      <c r="Z18" s="1032"/>
      <c r="AA18" s="1032"/>
      <c r="AB18" s="1032"/>
      <c r="AC18" s="1032"/>
      <c r="AD18" s="1032"/>
      <c r="AE18" s="1032"/>
      <c r="AF18" s="1032"/>
      <c r="AG18" s="1032"/>
      <c r="AH18" s="1032"/>
      <c r="AI18" s="1032"/>
      <c r="AJ18" s="1032"/>
      <c r="AK18" s="1032"/>
      <c r="AL18" s="1032"/>
      <c r="AM18" s="1033"/>
    </row>
    <row r="19" spans="1:40" ht="21" customHeight="1" thickTop="1" x14ac:dyDescent="0.15">
      <c r="A19" s="67" t="str">
        <f>IF(AJ19&lt;&gt;"","○","未入力")</f>
        <v>未入力</v>
      </c>
      <c r="C19" s="712" t="s">
        <v>179</v>
      </c>
      <c r="D19" s="662"/>
      <c r="E19" s="662"/>
      <c r="F19" s="662"/>
      <c r="G19" s="662"/>
      <c r="H19" s="662"/>
      <c r="I19" s="662"/>
      <c r="J19" s="662"/>
      <c r="K19" s="662"/>
      <c r="L19" s="662"/>
      <c r="M19" s="662"/>
      <c r="N19" s="662"/>
      <c r="O19" s="662"/>
      <c r="P19" s="662"/>
      <c r="Q19" s="662"/>
      <c r="R19" s="662"/>
      <c r="S19" s="662"/>
      <c r="T19" s="662"/>
      <c r="U19" s="662"/>
      <c r="V19" s="662"/>
      <c r="W19" s="662"/>
      <c r="X19" s="663"/>
      <c r="Y19" s="712" t="s">
        <v>179</v>
      </c>
      <c r="Z19" s="662"/>
      <c r="AA19" s="662"/>
      <c r="AB19" s="662"/>
      <c r="AC19" s="662"/>
      <c r="AD19" s="662"/>
      <c r="AE19" s="662"/>
      <c r="AF19" s="662"/>
      <c r="AG19" s="662"/>
      <c r="AH19" s="662"/>
      <c r="AI19" s="662"/>
      <c r="AJ19" s="1008"/>
      <c r="AK19" s="1060"/>
      <c r="AL19" s="1012" t="s">
        <v>173</v>
      </c>
      <c r="AM19" s="1013"/>
    </row>
    <row r="20" spans="1:40" ht="21" customHeight="1" x14ac:dyDescent="0.15">
      <c r="C20" s="676"/>
      <c r="D20" s="677"/>
      <c r="E20" s="677"/>
      <c r="F20" s="677"/>
      <c r="G20" s="677"/>
      <c r="H20" s="677"/>
      <c r="I20" s="677"/>
      <c r="J20" s="677"/>
      <c r="K20" s="677"/>
      <c r="L20" s="677"/>
      <c r="M20" s="677"/>
      <c r="N20" s="677"/>
      <c r="O20" s="677"/>
      <c r="P20" s="677"/>
      <c r="Q20" s="677"/>
      <c r="R20" s="677"/>
      <c r="S20" s="677"/>
      <c r="T20" s="677"/>
      <c r="U20" s="677"/>
      <c r="V20" s="677"/>
      <c r="W20" s="677"/>
      <c r="X20" s="678"/>
      <c r="Y20" s="676"/>
      <c r="Z20" s="677"/>
      <c r="AA20" s="677"/>
      <c r="AB20" s="677"/>
      <c r="AC20" s="677"/>
      <c r="AD20" s="677"/>
      <c r="AE20" s="677"/>
      <c r="AF20" s="677"/>
      <c r="AG20" s="677"/>
      <c r="AH20" s="677"/>
      <c r="AI20" s="677"/>
      <c r="AJ20" s="1061"/>
      <c r="AK20" s="1062"/>
      <c r="AL20" s="1014"/>
      <c r="AM20" s="1015"/>
    </row>
    <row r="21" spans="1:40" ht="5.25" customHeight="1" x14ac:dyDescent="0.15">
      <c r="B21" s="50"/>
      <c r="C21" s="173"/>
      <c r="D21" s="173"/>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5"/>
    </row>
    <row r="22" spans="1:40" ht="20.25" customHeight="1" x14ac:dyDescent="0.15">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7"/>
      <c r="AN22" s="155"/>
    </row>
    <row r="23" spans="1:40" ht="20.25" customHeight="1" x14ac:dyDescent="0.15">
      <c r="B23" s="50"/>
      <c r="C23" s="567" t="s">
        <v>186</v>
      </c>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155"/>
    </row>
    <row r="24" spans="1:40" ht="20.25" customHeight="1" x14ac:dyDescent="0.15">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7"/>
      <c r="AM24" s="1007"/>
      <c r="AN24" s="155"/>
    </row>
    <row r="25" spans="1:40" ht="20.25" customHeight="1" x14ac:dyDescent="0.15">
      <c r="A25" s="67" t="str">
        <f>IF(OR(F25&lt;&gt;"",J25&lt;&gt;"",N25&lt;&gt;""),"○","未入力")</f>
        <v>未入力</v>
      </c>
      <c r="B25" s="50"/>
      <c r="C25" s="400"/>
      <c r="D25" s="646" t="s">
        <v>463</v>
      </c>
      <c r="E25" s="646"/>
      <c r="F25" s="1058"/>
      <c r="G25" s="1059"/>
      <c r="H25" s="646" t="s">
        <v>60</v>
      </c>
      <c r="I25" s="646"/>
      <c r="J25" s="1058"/>
      <c r="K25" s="1059"/>
      <c r="L25" s="646" t="s">
        <v>120</v>
      </c>
      <c r="M25" s="646"/>
      <c r="N25" s="1058"/>
      <c r="O25" s="1059"/>
      <c r="P25" s="646" t="s">
        <v>121</v>
      </c>
      <c r="Q25" s="646"/>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155"/>
    </row>
    <row r="26" spans="1:40" ht="20.25" customHeight="1" x14ac:dyDescent="0.15">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55"/>
    </row>
    <row r="27" spans="1:40" ht="20.25" customHeight="1" x14ac:dyDescent="0.15">
      <c r="A27" s="67" t="str">
        <f>IF(W27&lt;&gt;"","○","未入力")</f>
        <v>未入力</v>
      </c>
      <c r="B27" s="50"/>
      <c r="C27" s="173"/>
      <c r="D27" s="173"/>
      <c r="E27" s="156"/>
      <c r="F27" s="156"/>
      <c r="G27" s="312"/>
      <c r="H27" s="312"/>
      <c r="I27" s="312"/>
      <c r="J27" s="312"/>
      <c r="K27" s="312"/>
      <c r="L27" s="312"/>
      <c r="M27" s="312"/>
      <c r="N27" s="312"/>
      <c r="O27" s="312"/>
      <c r="P27" s="312"/>
      <c r="Q27" s="645" t="s">
        <v>65</v>
      </c>
      <c r="R27" s="645"/>
      <c r="S27" s="645"/>
      <c r="T27" s="645"/>
      <c r="U27" s="645"/>
      <c r="V27" s="645"/>
      <c r="W27" s="642"/>
      <c r="X27" s="1056"/>
      <c r="Y27" s="1056"/>
      <c r="Z27" s="1056"/>
      <c r="AA27" s="1056"/>
      <c r="AB27" s="1056"/>
      <c r="AC27" s="1056"/>
      <c r="AD27" s="1056"/>
      <c r="AE27" s="1056"/>
      <c r="AF27" s="1056"/>
      <c r="AG27" s="1056"/>
      <c r="AH27" s="1056"/>
      <c r="AI27" s="1056"/>
      <c r="AJ27" s="1056"/>
      <c r="AK27" s="1056"/>
      <c r="AL27" s="1056"/>
      <c r="AM27" s="312"/>
      <c r="AN27" s="155"/>
    </row>
    <row r="28" spans="1:40" ht="20.25" customHeight="1" x14ac:dyDescent="0.15">
      <c r="A28" s="67" t="str">
        <f>IF(W28&lt;&gt;"","○","未入力")</f>
        <v>未入力</v>
      </c>
      <c r="B28" s="50"/>
      <c r="C28" s="173"/>
      <c r="D28" s="173"/>
      <c r="E28" s="156"/>
      <c r="F28" s="156"/>
      <c r="G28" s="156"/>
      <c r="H28" s="156"/>
      <c r="I28" s="156"/>
      <c r="J28" s="156"/>
      <c r="K28" s="156"/>
      <c r="L28" s="156"/>
      <c r="M28" s="156"/>
      <c r="N28" s="156"/>
      <c r="O28" s="156"/>
      <c r="P28" s="156"/>
      <c r="Q28" s="645" t="s">
        <v>114</v>
      </c>
      <c r="R28" s="645"/>
      <c r="S28" s="645"/>
      <c r="T28" s="645"/>
      <c r="U28" s="645"/>
      <c r="V28" s="645"/>
      <c r="W28" s="642"/>
      <c r="X28" s="1056"/>
      <c r="Y28" s="1056"/>
      <c r="Z28" s="1056"/>
      <c r="AA28" s="1056"/>
      <c r="AB28" s="1056"/>
      <c r="AC28" s="1056"/>
      <c r="AD28" s="1056"/>
      <c r="AE28" s="1056"/>
      <c r="AF28" s="1056"/>
      <c r="AG28" s="1056"/>
      <c r="AH28" s="1056"/>
      <c r="AI28" s="1056"/>
      <c r="AJ28" s="1056"/>
      <c r="AK28" s="1056"/>
      <c r="AL28" s="1056"/>
    </row>
    <row r="29" spans="1:40" ht="20.25" customHeight="1" x14ac:dyDescent="0.15">
      <c r="A29" s="67" t="str">
        <f>IF(W29&lt;&gt;"","○","未入力")</f>
        <v>未入力</v>
      </c>
      <c r="B29" s="50"/>
      <c r="C29" s="173"/>
      <c r="D29" s="173"/>
      <c r="E29" s="156"/>
      <c r="F29" s="156"/>
      <c r="G29" s="156"/>
      <c r="H29" s="156"/>
      <c r="I29" s="156"/>
      <c r="J29" s="156"/>
      <c r="K29" s="156"/>
      <c r="L29" s="156"/>
      <c r="M29" s="156"/>
      <c r="N29" s="156"/>
      <c r="O29" s="156"/>
      <c r="P29" s="156"/>
      <c r="Q29" s="645" t="s">
        <v>71</v>
      </c>
      <c r="R29" s="645"/>
      <c r="S29" s="645"/>
      <c r="T29" s="645"/>
      <c r="U29" s="645"/>
      <c r="V29" s="645"/>
      <c r="W29" s="642"/>
      <c r="X29" s="1056"/>
      <c r="Y29" s="1056"/>
      <c r="Z29" s="1056"/>
      <c r="AA29" s="1056"/>
      <c r="AB29" s="1056"/>
      <c r="AC29" s="1056"/>
      <c r="AD29" s="1056"/>
      <c r="AE29" s="1056"/>
      <c r="AF29" s="1056"/>
      <c r="AG29" s="1056"/>
      <c r="AH29" s="1056"/>
      <c r="AI29" s="1056"/>
      <c r="AJ29" s="1056"/>
      <c r="AK29" s="1056"/>
      <c r="AL29" s="1056"/>
    </row>
    <row r="30" spans="1:40" ht="20.25" customHeight="1" x14ac:dyDescent="0.15">
      <c r="A30" s="67" t="str">
        <f>IF(W30&lt;&gt;"","○","未入力")</f>
        <v>未入力</v>
      </c>
      <c r="B30" s="50"/>
      <c r="C30" s="173"/>
      <c r="D30" s="173"/>
      <c r="E30" s="156"/>
      <c r="F30" s="156"/>
      <c r="G30" s="156"/>
      <c r="H30" s="156"/>
      <c r="I30" s="156"/>
      <c r="J30" s="156"/>
      <c r="K30" s="156"/>
      <c r="L30" s="156"/>
      <c r="M30" s="156"/>
      <c r="N30" s="156"/>
      <c r="O30" s="156"/>
      <c r="P30" s="156"/>
      <c r="Q30" s="645" t="s">
        <v>62</v>
      </c>
      <c r="R30" s="645"/>
      <c r="S30" s="645"/>
      <c r="T30" s="645"/>
      <c r="U30" s="645"/>
      <c r="V30" s="645"/>
      <c r="W30" s="642"/>
      <c r="X30" s="1056"/>
      <c r="Y30" s="1056"/>
      <c r="Z30" s="1056"/>
      <c r="AA30" s="1056"/>
      <c r="AB30" s="1056"/>
      <c r="AC30" s="1056"/>
      <c r="AD30" s="1056"/>
      <c r="AE30" s="1056"/>
      <c r="AF30" s="1056"/>
      <c r="AG30" s="1056"/>
      <c r="AH30" s="1056"/>
      <c r="AI30" s="1056"/>
      <c r="AJ30" s="1070"/>
      <c r="AK30" s="1070"/>
      <c r="AL30" s="1070"/>
    </row>
    <row r="31" spans="1:40" ht="21" customHeight="1" x14ac:dyDescent="0.15">
      <c r="B31" s="50"/>
      <c r="C31" s="173"/>
      <c r="D31" s="173"/>
      <c r="E31" s="156"/>
      <c r="F31" s="156"/>
      <c r="G31" s="156"/>
      <c r="H31" s="156"/>
      <c r="I31" s="156"/>
      <c r="J31" s="156"/>
      <c r="K31" s="156"/>
      <c r="L31" s="156"/>
      <c r="M31" s="156"/>
      <c r="N31" s="156"/>
      <c r="O31" s="156"/>
      <c r="P31" s="156"/>
      <c r="Q31" s="156"/>
      <c r="R31" s="156"/>
      <c r="S31" s="156"/>
    </row>
    <row r="32" spans="1:40" ht="21" customHeight="1" x14ac:dyDescent="0.15">
      <c r="B32" s="50"/>
      <c r="C32" s="173"/>
      <c r="D32" s="173"/>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5"/>
    </row>
    <row r="33" spans="1:40" ht="21" customHeight="1" x14ac:dyDescent="0.15">
      <c r="A33" s="203"/>
      <c r="B33" s="50"/>
      <c r="C33" s="173"/>
      <c r="D33" s="173"/>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5"/>
    </row>
    <row r="34" spans="1:40" ht="21" customHeight="1" x14ac:dyDescent="0.15">
      <c r="B34" s="50"/>
      <c r="C34" s="173"/>
      <c r="D34" s="173"/>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5"/>
    </row>
    <row r="35" spans="1:40" ht="21" customHeight="1" x14ac:dyDescent="0.15">
      <c r="B35" s="50"/>
      <c r="C35" s="173"/>
      <c r="D35" s="173"/>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5"/>
    </row>
    <row r="36" spans="1:40" ht="21" customHeight="1" x14ac:dyDescent="0.15">
      <c r="B36" s="50"/>
      <c r="C36" s="173"/>
      <c r="D36" s="173"/>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5"/>
    </row>
    <row r="37" spans="1:40" ht="21" customHeight="1" x14ac:dyDescent="0.15">
      <c r="A37" s="198"/>
      <c r="B37" s="50"/>
      <c r="C37" s="173"/>
      <c r="D37" s="173"/>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5"/>
    </row>
    <row r="38" spans="1:40" ht="21" customHeight="1" x14ac:dyDescent="0.15">
      <c r="B38" s="50"/>
      <c r="C38" s="173"/>
      <c r="D38" s="173"/>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5"/>
    </row>
    <row r="39" spans="1:40" ht="21" customHeight="1" x14ac:dyDescent="0.15">
      <c r="C39" s="173"/>
      <c r="D39" s="173"/>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5"/>
    </row>
    <row r="40" spans="1:40" ht="21" customHeight="1" x14ac:dyDescent="0.15">
      <c r="A40" s="203" t="str">
        <f>IF('発注者入力シート(◆◇)'!$H$16="","",IF(事前入力シート!$I$4="特定共同企業体",IF(COUNTIF(A41:A78,"未入力")&gt;=1,"未入力あり",""),"使用しない"))</f>
        <v/>
      </c>
      <c r="C40" s="158" t="str">
        <f>IF(事前入力シート!P45&lt;&gt;"","※提出不要","")</f>
        <v/>
      </c>
      <c r="AN40" s="151" t="s">
        <v>343</v>
      </c>
    </row>
    <row r="41" spans="1:40" ht="21" customHeight="1" x14ac:dyDescent="0.15">
      <c r="C41" s="679" t="s">
        <v>185</v>
      </c>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row>
    <row r="42" spans="1:40" ht="21" customHeight="1" x14ac:dyDescent="0.15">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row>
    <row r="43" spans="1:40" s="147" customFormat="1" ht="21" customHeight="1" x14ac:dyDescent="0.15">
      <c r="A43" s="67" t="str">
        <f>IF(事前入力シート!$I$4="特定共同企業体",IF(AE43&lt;&gt;"","○","未入力"),"不要")</f>
        <v>不要</v>
      </c>
      <c r="AC43" s="311"/>
      <c r="AD43" s="192" t="s">
        <v>303</v>
      </c>
      <c r="AE43" s="669" t="str">
        <f>IF(事前入力シート!$I$4="特定共同企業体",'様式-8'!AE43,"")</f>
        <v/>
      </c>
      <c r="AF43" s="669"/>
      <c r="AG43" s="669"/>
      <c r="AH43" s="669"/>
      <c r="AI43" s="669"/>
      <c r="AJ43" s="669"/>
      <c r="AK43" s="669"/>
      <c r="AL43" s="669"/>
      <c r="AM43" s="669"/>
    </row>
    <row r="44" spans="1:40" ht="21" customHeight="1" x14ac:dyDescent="0.15">
      <c r="A44" s="67" t="str">
        <f>IF(事前入力シート!$I$4="特定共同企業体","","不要")</f>
        <v>不要</v>
      </c>
      <c r="C44" s="1047" t="s">
        <v>470</v>
      </c>
      <c r="D44" s="1048"/>
      <c r="E44" s="1048"/>
      <c r="F44" s="1048"/>
      <c r="G44" s="1048"/>
      <c r="H44" s="1048"/>
      <c r="I44" s="1048"/>
      <c r="J44" s="1048"/>
      <c r="K44" s="1048"/>
      <c r="L44" s="881" t="s">
        <v>168</v>
      </c>
      <c r="M44" s="881"/>
      <c r="N44" s="881"/>
      <c r="O44" s="881"/>
      <c r="P44" s="881"/>
      <c r="Q44" s="881"/>
      <c r="R44" s="881"/>
      <c r="S44" s="881"/>
      <c r="T44" s="881"/>
      <c r="U44" s="881"/>
      <c r="V44" s="881"/>
      <c r="W44" s="881"/>
      <c r="X44" s="881"/>
      <c r="Y44" s="846" t="s">
        <v>171</v>
      </c>
      <c r="Z44" s="846"/>
      <c r="AA44" s="846"/>
      <c r="AB44" s="846"/>
      <c r="AC44" s="846"/>
      <c r="AD44" s="846"/>
      <c r="AE44" s="846"/>
      <c r="AF44" s="846"/>
      <c r="AG44" s="846"/>
      <c r="AH44" s="846"/>
      <c r="AI44" s="846"/>
      <c r="AJ44" s="846"/>
      <c r="AK44" s="846"/>
      <c r="AL44" s="846"/>
      <c r="AM44" s="846"/>
    </row>
    <row r="45" spans="1:40" ht="21" customHeight="1" x14ac:dyDescent="0.15">
      <c r="C45" s="1049"/>
      <c r="D45" s="1050"/>
      <c r="E45" s="1050"/>
      <c r="F45" s="1050"/>
      <c r="G45" s="1050"/>
      <c r="H45" s="1050"/>
      <c r="I45" s="1050"/>
      <c r="J45" s="1050"/>
      <c r="K45" s="1050"/>
      <c r="L45" s="1051"/>
      <c r="M45" s="1051"/>
      <c r="N45" s="1051"/>
      <c r="O45" s="1051"/>
      <c r="P45" s="881"/>
      <c r="Q45" s="881"/>
      <c r="R45" s="881"/>
      <c r="S45" s="881"/>
      <c r="T45" s="881"/>
      <c r="U45" s="881"/>
      <c r="V45" s="881"/>
      <c r="W45" s="881"/>
      <c r="X45" s="881"/>
      <c r="Y45" s="846"/>
      <c r="Z45" s="846"/>
      <c r="AA45" s="846"/>
      <c r="AB45" s="846"/>
      <c r="AC45" s="846"/>
      <c r="AD45" s="846"/>
      <c r="AE45" s="846"/>
      <c r="AF45" s="846"/>
      <c r="AG45" s="846"/>
      <c r="AH45" s="846"/>
      <c r="AI45" s="846"/>
      <c r="AJ45" s="1036"/>
      <c r="AK45" s="1036"/>
      <c r="AL45" s="846"/>
      <c r="AM45" s="846"/>
    </row>
    <row r="46" spans="1:40" ht="21" customHeight="1" x14ac:dyDescent="0.15">
      <c r="A46" s="67" t="str">
        <f>IF(事前入力シート!$I$4="特定共同企業体",IF(L48="○","○",IF(AND(L46&lt;&gt;"",AJ46&lt;&gt;""),"○","未入力")),"不要")</f>
        <v>不要</v>
      </c>
      <c r="C46" s="673" t="s">
        <v>167</v>
      </c>
      <c r="D46" s="674"/>
      <c r="E46" s="674"/>
      <c r="F46" s="674"/>
      <c r="G46" s="674"/>
      <c r="H46" s="674"/>
      <c r="I46" s="674"/>
      <c r="J46" s="674"/>
      <c r="K46" s="674"/>
      <c r="L46" s="778" t="str">
        <f>IF('様式-8'!L51="","",'様式-8'!L51)</f>
        <v/>
      </c>
      <c r="M46" s="963"/>
      <c r="N46" s="963"/>
      <c r="O46" s="963"/>
      <c r="P46" s="1040" t="s">
        <v>169</v>
      </c>
      <c r="Q46" s="846"/>
      <c r="R46" s="846"/>
      <c r="S46" s="846"/>
      <c r="T46" s="846"/>
      <c r="U46" s="846"/>
      <c r="V46" s="846"/>
      <c r="W46" s="846"/>
      <c r="X46" s="846"/>
      <c r="Y46" s="673" t="s">
        <v>433</v>
      </c>
      <c r="Z46" s="674"/>
      <c r="AA46" s="674"/>
      <c r="AB46" s="674"/>
      <c r="AC46" s="674"/>
      <c r="AD46" s="674"/>
      <c r="AE46" s="674"/>
      <c r="AF46" s="674"/>
      <c r="AG46" s="674"/>
      <c r="AH46" s="674"/>
      <c r="AI46" s="674"/>
      <c r="AJ46" s="1016" t="str">
        <f>IF('様式-8'!AJ51:AK51="","",'様式-8'!AJ51:AK51)</f>
        <v/>
      </c>
      <c r="AK46" s="1064"/>
      <c r="AL46" s="1018" t="s">
        <v>173</v>
      </c>
      <c r="AM46" s="1019"/>
    </row>
    <row r="47" spans="1:40" ht="21" customHeight="1" x14ac:dyDescent="0.15">
      <c r="C47" s="712"/>
      <c r="D47" s="662"/>
      <c r="E47" s="662"/>
      <c r="F47" s="662"/>
      <c r="G47" s="662"/>
      <c r="H47" s="662"/>
      <c r="I47" s="662"/>
      <c r="J47" s="662"/>
      <c r="K47" s="662"/>
      <c r="L47" s="1063"/>
      <c r="M47" s="1063"/>
      <c r="N47" s="1063"/>
      <c r="O47" s="1063"/>
      <c r="P47" s="1041"/>
      <c r="Q47" s="1042"/>
      <c r="R47" s="1042"/>
      <c r="S47" s="1042"/>
      <c r="T47" s="1042"/>
      <c r="U47" s="1042"/>
      <c r="V47" s="1042"/>
      <c r="W47" s="1042"/>
      <c r="X47" s="1042"/>
      <c r="Y47" s="676"/>
      <c r="Z47" s="677"/>
      <c r="AA47" s="677"/>
      <c r="AB47" s="677"/>
      <c r="AC47" s="677"/>
      <c r="AD47" s="677"/>
      <c r="AE47" s="677"/>
      <c r="AF47" s="677"/>
      <c r="AG47" s="677"/>
      <c r="AH47" s="677"/>
      <c r="AI47" s="677"/>
      <c r="AJ47" s="1061"/>
      <c r="AK47" s="1062"/>
      <c r="AL47" s="1014"/>
      <c r="AM47" s="1015"/>
    </row>
    <row r="48" spans="1:40" ht="21" customHeight="1" x14ac:dyDescent="0.15">
      <c r="A48" s="67" t="str">
        <f>IF(事前入力シート!$I$4="特定共同企業体",IF(OR(L46="○",L48="○"),"○","未入力"),"不要")</f>
        <v>不要</v>
      </c>
      <c r="C48" s="712"/>
      <c r="D48" s="662"/>
      <c r="E48" s="662"/>
      <c r="F48" s="662"/>
      <c r="G48" s="662"/>
      <c r="H48" s="662"/>
      <c r="I48" s="662"/>
      <c r="J48" s="662"/>
      <c r="K48" s="662"/>
      <c r="L48" s="1067" t="str">
        <f>IF('様式-8'!L53="","",'様式-8'!L53)</f>
        <v/>
      </c>
      <c r="M48" s="1068"/>
      <c r="N48" s="1068"/>
      <c r="O48" s="1069"/>
      <c r="P48" s="678" t="s">
        <v>170</v>
      </c>
      <c r="Q48" s="1024"/>
      <c r="R48" s="1024"/>
      <c r="S48" s="1024"/>
      <c r="T48" s="1024"/>
      <c r="U48" s="1024"/>
      <c r="V48" s="1024"/>
      <c r="W48" s="1024"/>
      <c r="X48" s="676"/>
      <c r="Y48" s="1028"/>
      <c r="Z48" s="1029"/>
      <c r="AA48" s="1029"/>
      <c r="AB48" s="1029"/>
      <c r="AC48" s="1029"/>
      <c r="AD48" s="1029"/>
      <c r="AE48" s="1029"/>
      <c r="AF48" s="1029"/>
      <c r="AG48" s="1029"/>
      <c r="AH48" s="1029"/>
      <c r="AI48" s="1029"/>
      <c r="AJ48" s="1037"/>
      <c r="AK48" s="1037"/>
      <c r="AL48" s="1029"/>
      <c r="AM48" s="1030"/>
    </row>
    <row r="49" spans="1:40" ht="21" customHeight="1" x14ac:dyDescent="0.15">
      <c r="A49" s="67" t="str">
        <f>IF(U44="○","不要","")</f>
        <v/>
      </c>
      <c r="C49" s="676"/>
      <c r="D49" s="677"/>
      <c r="E49" s="677"/>
      <c r="F49" s="677"/>
      <c r="G49" s="677"/>
      <c r="H49" s="677"/>
      <c r="I49" s="677"/>
      <c r="J49" s="677"/>
      <c r="K49" s="677"/>
      <c r="L49" s="994"/>
      <c r="M49" s="995"/>
      <c r="N49" s="995"/>
      <c r="O49" s="996"/>
      <c r="P49" s="1040"/>
      <c r="Q49" s="846"/>
      <c r="R49" s="846"/>
      <c r="S49" s="846"/>
      <c r="T49" s="846"/>
      <c r="U49" s="846"/>
      <c r="V49" s="846"/>
      <c r="W49" s="846"/>
      <c r="X49" s="847"/>
      <c r="Y49" s="1052"/>
      <c r="Z49" s="1053"/>
      <c r="AA49" s="1053"/>
      <c r="AB49" s="1053"/>
      <c r="AC49" s="1053"/>
      <c r="AD49" s="1053"/>
      <c r="AE49" s="1053"/>
      <c r="AF49" s="1053"/>
      <c r="AG49" s="1053"/>
      <c r="AH49" s="1053"/>
      <c r="AI49" s="1053"/>
      <c r="AJ49" s="1037"/>
      <c r="AK49" s="1037"/>
      <c r="AL49" s="1053"/>
      <c r="AM49" s="1054"/>
    </row>
    <row r="50" spans="1:40" ht="21" customHeight="1" x14ac:dyDescent="0.15">
      <c r="A50" s="67" t="str">
        <f>IF(事前入力シート!$I$4="特定共同企業体",IF(L52="○","○",IF(AND(L50&lt;&gt;"",AJ50&lt;&gt;""),"○","未入力")),"不要")</f>
        <v>不要</v>
      </c>
      <c r="C50" s="673" t="s">
        <v>174</v>
      </c>
      <c r="D50" s="674"/>
      <c r="E50" s="674"/>
      <c r="F50" s="674"/>
      <c r="G50" s="674"/>
      <c r="H50" s="674"/>
      <c r="I50" s="674"/>
      <c r="J50" s="674"/>
      <c r="K50" s="674"/>
      <c r="L50" s="778" t="str">
        <f>IF('様式-8'!L55="","",'様式-8'!L55)</f>
        <v/>
      </c>
      <c r="M50" s="963"/>
      <c r="N50" s="963"/>
      <c r="O50" s="963"/>
      <c r="P50" s="1040" t="s">
        <v>169</v>
      </c>
      <c r="Q50" s="846"/>
      <c r="R50" s="846"/>
      <c r="S50" s="846"/>
      <c r="T50" s="846"/>
      <c r="U50" s="846"/>
      <c r="V50" s="846"/>
      <c r="W50" s="846"/>
      <c r="X50" s="846"/>
      <c r="Y50" s="673" t="s">
        <v>432</v>
      </c>
      <c r="Z50" s="674"/>
      <c r="AA50" s="674"/>
      <c r="AB50" s="674"/>
      <c r="AC50" s="674"/>
      <c r="AD50" s="674"/>
      <c r="AE50" s="674"/>
      <c r="AF50" s="674"/>
      <c r="AG50" s="674"/>
      <c r="AH50" s="674"/>
      <c r="AI50" s="674"/>
      <c r="AJ50" s="1016" t="str">
        <f>IF('様式-8'!AJ55:AK55="","",'様式-8'!AJ55:AK55)</f>
        <v/>
      </c>
      <c r="AK50" s="1064"/>
      <c r="AL50" s="1018" t="s">
        <v>173</v>
      </c>
      <c r="AM50" s="1019"/>
    </row>
    <row r="51" spans="1:40" ht="21" customHeight="1" x14ac:dyDescent="0.15">
      <c r="C51" s="712"/>
      <c r="D51" s="662"/>
      <c r="E51" s="662"/>
      <c r="F51" s="662"/>
      <c r="G51" s="662"/>
      <c r="H51" s="662"/>
      <c r="I51" s="662"/>
      <c r="J51" s="662"/>
      <c r="K51" s="662"/>
      <c r="L51" s="1063"/>
      <c r="M51" s="1063"/>
      <c r="N51" s="1063"/>
      <c r="O51" s="1063"/>
      <c r="P51" s="1041"/>
      <c r="Q51" s="1042"/>
      <c r="R51" s="1042"/>
      <c r="S51" s="1042"/>
      <c r="T51" s="1042"/>
      <c r="U51" s="1042"/>
      <c r="V51" s="1042"/>
      <c r="W51" s="1042"/>
      <c r="X51" s="1042"/>
      <c r="Y51" s="676"/>
      <c r="Z51" s="677"/>
      <c r="AA51" s="677"/>
      <c r="AB51" s="677"/>
      <c r="AC51" s="677"/>
      <c r="AD51" s="677"/>
      <c r="AE51" s="677"/>
      <c r="AF51" s="677"/>
      <c r="AG51" s="677"/>
      <c r="AH51" s="677"/>
      <c r="AI51" s="677"/>
      <c r="AJ51" s="1061"/>
      <c r="AK51" s="1062"/>
      <c r="AL51" s="1014"/>
      <c r="AM51" s="1015"/>
    </row>
    <row r="52" spans="1:40" ht="21" customHeight="1" x14ac:dyDescent="0.15">
      <c r="A52" s="67" t="str">
        <f>IF(事前入力シート!$I$4="特定共同企業体",IF(OR(L50="○",L52="○"),"○","未入力"),"不要")</f>
        <v>不要</v>
      </c>
      <c r="C52" s="712"/>
      <c r="D52" s="662"/>
      <c r="E52" s="662"/>
      <c r="F52" s="662"/>
      <c r="G52" s="662"/>
      <c r="H52" s="662"/>
      <c r="I52" s="662"/>
      <c r="J52" s="662"/>
      <c r="K52" s="662"/>
      <c r="L52" s="688" t="str">
        <f>IF('様式-8'!L57="","",'様式-8'!L57)</f>
        <v/>
      </c>
      <c r="M52" s="1065"/>
      <c r="N52" s="1065"/>
      <c r="O52" s="1065"/>
      <c r="P52" s="678" t="s">
        <v>170</v>
      </c>
      <c r="Q52" s="1024"/>
      <c r="R52" s="1024"/>
      <c r="S52" s="1024"/>
      <c r="T52" s="1024"/>
      <c r="U52" s="1024"/>
      <c r="V52" s="1024"/>
      <c r="W52" s="1024"/>
      <c r="X52" s="676"/>
      <c r="Y52" s="1028"/>
      <c r="Z52" s="1029"/>
      <c r="AA52" s="1029"/>
      <c r="AB52" s="1029"/>
      <c r="AC52" s="1029"/>
      <c r="AD52" s="1029"/>
      <c r="AE52" s="1029"/>
      <c r="AF52" s="1029"/>
      <c r="AG52" s="1029"/>
      <c r="AH52" s="1029"/>
      <c r="AI52" s="1029"/>
      <c r="AJ52" s="1037"/>
      <c r="AK52" s="1037"/>
      <c r="AL52" s="1029"/>
      <c r="AM52" s="1030"/>
    </row>
    <row r="53" spans="1:40" ht="21" customHeight="1" x14ac:dyDescent="0.15">
      <c r="A53" s="67" t="str">
        <f>IF(U48="○","不要","")</f>
        <v/>
      </c>
      <c r="C53" s="712"/>
      <c r="D53" s="662"/>
      <c r="E53" s="662"/>
      <c r="F53" s="662"/>
      <c r="G53" s="662"/>
      <c r="H53" s="662"/>
      <c r="I53" s="662"/>
      <c r="J53" s="662"/>
      <c r="K53" s="662"/>
      <c r="L53" s="963"/>
      <c r="M53" s="963"/>
      <c r="N53" s="963"/>
      <c r="O53" s="963"/>
      <c r="P53" s="675"/>
      <c r="Q53" s="1036"/>
      <c r="R53" s="1036"/>
      <c r="S53" s="1036"/>
      <c r="T53" s="1036"/>
      <c r="U53" s="1036"/>
      <c r="V53" s="1036"/>
      <c r="W53" s="1036"/>
      <c r="X53" s="673"/>
      <c r="Y53" s="1038"/>
      <c r="Z53" s="1037"/>
      <c r="AA53" s="1037"/>
      <c r="AB53" s="1037"/>
      <c r="AC53" s="1037"/>
      <c r="AD53" s="1037"/>
      <c r="AE53" s="1037"/>
      <c r="AF53" s="1037"/>
      <c r="AG53" s="1037"/>
      <c r="AH53" s="1037"/>
      <c r="AI53" s="1037"/>
      <c r="AJ53" s="1037"/>
      <c r="AK53" s="1037"/>
      <c r="AL53" s="1037"/>
      <c r="AM53" s="1039"/>
    </row>
    <row r="54" spans="1:40" ht="21" customHeight="1" x14ac:dyDescent="0.15">
      <c r="A54" s="67" t="str">
        <f>IF(事前入力シート!$I$4="特定共同企業体",IF(L56="○","○",IF(AND(L54&lt;&gt;"",AJ54&lt;&gt;""),"○","未入力")),"不要")</f>
        <v>不要</v>
      </c>
      <c r="C54" s="673" t="s">
        <v>175</v>
      </c>
      <c r="D54" s="674"/>
      <c r="E54" s="674"/>
      <c r="F54" s="674"/>
      <c r="G54" s="674"/>
      <c r="H54" s="674"/>
      <c r="I54" s="674"/>
      <c r="J54" s="674"/>
      <c r="K54" s="674"/>
      <c r="L54" s="778" t="str">
        <f>IF('様式-8'!L59="","",'様式-8'!L59)</f>
        <v/>
      </c>
      <c r="M54" s="963"/>
      <c r="N54" s="963"/>
      <c r="O54" s="963"/>
      <c r="P54" s="1040" t="s">
        <v>169</v>
      </c>
      <c r="Q54" s="846"/>
      <c r="R54" s="846"/>
      <c r="S54" s="846"/>
      <c r="T54" s="846"/>
      <c r="U54" s="846"/>
      <c r="V54" s="846"/>
      <c r="W54" s="846"/>
      <c r="X54" s="846"/>
      <c r="Y54" s="673" t="s">
        <v>175</v>
      </c>
      <c r="Z54" s="674"/>
      <c r="AA54" s="674"/>
      <c r="AB54" s="674"/>
      <c r="AC54" s="674"/>
      <c r="AD54" s="674"/>
      <c r="AE54" s="674"/>
      <c r="AF54" s="674"/>
      <c r="AG54" s="674"/>
      <c r="AH54" s="674"/>
      <c r="AI54" s="674"/>
      <c r="AJ54" s="1016" t="str">
        <f>IF('様式-8'!AJ59:AK59="","",'様式-8'!AJ59:AK59)</f>
        <v/>
      </c>
      <c r="AK54" s="1064"/>
      <c r="AL54" s="1018" t="s">
        <v>173</v>
      </c>
      <c r="AM54" s="1019"/>
    </row>
    <row r="55" spans="1:40" ht="21" customHeight="1" x14ac:dyDescent="0.15">
      <c r="C55" s="712"/>
      <c r="D55" s="662"/>
      <c r="E55" s="662"/>
      <c r="F55" s="662"/>
      <c r="G55" s="662"/>
      <c r="H55" s="662"/>
      <c r="I55" s="662"/>
      <c r="J55" s="662"/>
      <c r="K55" s="662"/>
      <c r="L55" s="1063"/>
      <c r="M55" s="1063"/>
      <c r="N55" s="1063"/>
      <c r="O55" s="1063"/>
      <c r="P55" s="1041"/>
      <c r="Q55" s="1042"/>
      <c r="R55" s="1042"/>
      <c r="S55" s="1042"/>
      <c r="T55" s="1042"/>
      <c r="U55" s="1042"/>
      <c r="V55" s="1042"/>
      <c r="W55" s="1042"/>
      <c r="X55" s="1042"/>
      <c r="Y55" s="676"/>
      <c r="Z55" s="677"/>
      <c r="AA55" s="677"/>
      <c r="AB55" s="677"/>
      <c r="AC55" s="677"/>
      <c r="AD55" s="677"/>
      <c r="AE55" s="677"/>
      <c r="AF55" s="677"/>
      <c r="AG55" s="677"/>
      <c r="AH55" s="677"/>
      <c r="AI55" s="677"/>
      <c r="AJ55" s="1061"/>
      <c r="AK55" s="1062"/>
      <c r="AL55" s="1014"/>
      <c r="AM55" s="1015"/>
    </row>
    <row r="56" spans="1:40" ht="21" customHeight="1" x14ac:dyDescent="0.15">
      <c r="A56" s="67" t="str">
        <f>IF(事前入力シート!$I$4="特定共同企業体",IF(OR(L54="○",L56="○"),"○","未入力"),"不要")</f>
        <v>不要</v>
      </c>
      <c r="C56" s="712"/>
      <c r="D56" s="662"/>
      <c r="E56" s="662"/>
      <c r="F56" s="662"/>
      <c r="G56" s="662"/>
      <c r="H56" s="662"/>
      <c r="I56" s="662"/>
      <c r="J56" s="662"/>
      <c r="K56" s="662"/>
      <c r="L56" s="688" t="str">
        <f>IF('様式-8'!L61="","",'様式-8'!L61)</f>
        <v/>
      </c>
      <c r="M56" s="1065"/>
      <c r="N56" s="1065"/>
      <c r="O56" s="1065"/>
      <c r="P56" s="678" t="s">
        <v>170</v>
      </c>
      <c r="Q56" s="1024"/>
      <c r="R56" s="1024"/>
      <c r="S56" s="1024"/>
      <c r="T56" s="1024"/>
      <c r="U56" s="1024"/>
      <c r="V56" s="1024"/>
      <c r="W56" s="1024"/>
      <c r="X56" s="676"/>
      <c r="Y56" s="1028"/>
      <c r="Z56" s="1029"/>
      <c r="AA56" s="1029"/>
      <c r="AB56" s="1029"/>
      <c r="AC56" s="1029"/>
      <c r="AD56" s="1029"/>
      <c r="AE56" s="1029"/>
      <c r="AF56" s="1029"/>
      <c r="AG56" s="1029"/>
      <c r="AH56" s="1029"/>
      <c r="AI56" s="1029"/>
      <c r="AJ56" s="1029"/>
      <c r="AK56" s="1029"/>
      <c r="AL56" s="1029"/>
      <c r="AM56" s="1030"/>
    </row>
    <row r="57" spans="1:40" ht="21" customHeight="1" thickBot="1" x14ac:dyDescent="0.2">
      <c r="A57" s="67" t="str">
        <f>IF(U52="○","不要","")</f>
        <v/>
      </c>
      <c r="C57" s="1020"/>
      <c r="D57" s="1021"/>
      <c r="E57" s="1021"/>
      <c r="F57" s="1021"/>
      <c r="G57" s="1021"/>
      <c r="H57" s="1021"/>
      <c r="I57" s="1021"/>
      <c r="J57" s="1021"/>
      <c r="K57" s="1021"/>
      <c r="L57" s="1066"/>
      <c r="M57" s="1066"/>
      <c r="N57" s="1066"/>
      <c r="O57" s="1066"/>
      <c r="P57" s="1025"/>
      <c r="Q57" s="1026"/>
      <c r="R57" s="1026"/>
      <c r="S57" s="1026"/>
      <c r="T57" s="1026"/>
      <c r="U57" s="1026"/>
      <c r="V57" s="1026"/>
      <c r="W57" s="1026"/>
      <c r="X57" s="1027"/>
      <c r="Y57" s="1031"/>
      <c r="Z57" s="1032"/>
      <c r="AA57" s="1032"/>
      <c r="AB57" s="1032"/>
      <c r="AC57" s="1032"/>
      <c r="AD57" s="1032"/>
      <c r="AE57" s="1032"/>
      <c r="AF57" s="1032"/>
      <c r="AG57" s="1032"/>
      <c r="AH57" s="1032"/>
      <c r="AI57" s="1032"/>
      <c r="AJ57" s="1032"/>
      <c r="AK57" s="1032"/>
      <c r="AL57" s="1032"/>
      <c r="AM57" s="1033"/>
    </row>
    <row r="58" spans="1:40" ht="21" customHeight="1" thickTop="1" x14ac:dyDescent="0.15">
      <c r="A58" s="67" t="str">
        <f>IF(事前入力シート!$I$4="特定共同企業体",IF(AJ58&lt;&gt;"","○","未入力"),"不要")</f>
        <v>不要</v>
      </c>
      <c r="C58" s="712" t="s">
        <v>179</v>
      </c>
      <c r="D58" s="662"/>
      <c r="E58" s="662"/>
      <c r="F58" s="662"/>
      <c r="G58" s="662"/>
      <c r="H58" s="662"/>
      <c r="I58" s="662"/>
      <c r="J58" s="662"/>
      <c r="K58" s="662"/>
      <c r="L58" s="662"/>
      <c r="M58" s="662"/>
      <c r="N58" s="662"/>
      <c r="O58" s="662"/>
      <c r="P58" s="662"/>
      <c r="Q58" s="662"/>
      <c r="R58" s="662"/>
      <c r="S58" s="662"/>
      <c r="T58" s="662"/>
      <c r="U58" s="662"/>
      <c r="V58" s="662"/>
      <c r="W58" s="662"/>
      <c r="X58" s="663"/>
      <c r="Y58" s="712" t="s">
        <v>179</v>
      </c>
      <c r="Z58" s="662"/>
      <c r="AA58" s="662"/>
      <c r="AB58" s="662"/>
      <c r="AC58" s="662"/>
      <c r="AD58" s="662"/>
      <c r="AE58" s="662"/>
      <c r="AF58" s="662"/>
      <c r="AG58" s="662"/>
      <c r="AH58" s="662"/>
      <c r="AI58" s="662"/>
      <c r="AJ58" s="1008" t="str">
        <f>IF('様式-8'!AJ63:AK63="","",'様式-8'!AJ63:AK63)</f>
        <v/>
      </c>
      <c r="AK58" s="1060"/>
      <c r="AL58" s="1012" t="s">
        <v>173</v>
      </c>
      <c r="AM58" s="1013"/>
    </row>
    <row r="59" spans="1:40" ht="21" customHeight="1" x14ac:dyDescent="0.15">
      <c r="C59" s="676"/>
      <c r="D59" s="677"/>
      <c r="E59" s="677"/>
      <c r="F59" s="677"/>
      <c r="G59" s="677"/>
      <c r="H59" s="677"/>
      <c r="I59" s="677"/>
      <c r="J59" s="677"/>
      <c r="K59" s="677"/>
      <c r="L59" s="677"/>
      <c r="M59" s="677"/>
      <c r="N59" s="677"/>
      <c r="O59" s="677"/>
      <c r="P59" s="677"/>
      <c r="Q59" s="677"/>
      <c r="R59" s="677"/>
      <c r="S59" s="677"/>
      <c r="T59" s="677"/>
      <c r="U59" s="677"/>
      <c r="V59" s="677"/>
      <c r="W59" s="677"/>
      <c r="X59" s="678"/>
      <c r="Y59" s="676"/>
      <c r="Z59" s="677"/>
      <c r="AA59" s="677"/>
      <c r="AB59" s="677"/>
      <c r="AC59" s="677"/>
      <c r="AD59" s="677"/>
      <c r="AE59" s="677"/>
      <c r="AF59" s="677"/>
      <c r="AG59" s="677"/>
      <c r="AH59" s="677"/>
      <c r="AI59" s="677"/>
      <c r="AJ59" s="1061"/>
      <c r="AK59" s="1062"/>
      <c r="AL59" s="1014"/>
      <c r="AM59" s="1015"/>
    </row>
    <row r="60" spans="1:40" ht="5.25" customHeight="1" x14ac:dyDescent="0.15">
      <c r="B60" s="50"/>
      <c r="C60" s="173"/>
      <c r="D60" s="173"/>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5"/>
    </row>
    <row r="61" spans="1:40" ht="20.25" customHeight="1" x14ac:dyDescent="0.15">
      <c r="C61" s="1007"/>
      <c r="D61" s="1007"/>
      <c r="E61" s="1007"/>
      <c r="F61" s="1007"/>
      <c r="G61" s="1007"/>
      <c r="H61" s="1007"/>
      <c r="I61" s="1007"/>
      <c r="J61" s="1007"/>
      <c r="K61" s="1007"/>
      <c r="L61" s="1007"/>
      <c r="M61" s="1007"/>
      <c r="N61" s="1007"/>
      <c r="O61" s="1007"/>
      <c r="P61" s="1007"/>
      <c r="Q61" s="1007"/>
      <c r="R61" s="1007"/>
      <c r="S61" s="1007"/>
      <c r="T61" s="1007"/>
      <c r="U61" s="1007"/>
      <c r="V61" s="1007"/>
      <c r="W61" s="1007"/>
      <c r="X61" s="1007"/>
      <c r="Y61" s="1007"/>
      <c r="Z61" s="1007"/>
      <c r="AA61" s="1007"/>
      <c r="AB61" s="1007"/>
      <c r="AC61" s="1007"/>
      <c r="AD61" s="1007"/>
      <c r="AE61" s="1007"/>
      <c r="AF61" s="1007"/>
      <c r="AG61" s="1007"/>
      <c r="AH61" s="1007"/>
      <c r="AI61" s="1007"/>
      <c r="AJ61" s="1007"/>
      <c r="AK61" s="1007"/>
      <c r="AL61" s="1007"/>
      <c r="AM61" s="1007"/>
      <c r="AN61" s="155"/>
    </row>
    <row r="62" spans="1:40" ht="20.25" customHeight="1" x14ac:dyDescent="0.15">
      <c r="A62" s="67" t="str">
        <f>IF(事前入力シート!$I$4="特定共同企業体","","不要")</f>
        <v>不要</v>
      </c>
      <c r="B62" s="50"/>
      <c r="C62" s="567" t="s">
        <v>186</v>
      </c>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155"/>
    </row>
    <row r="63" spans="1:40" ht="20.25" customHeight="1" x14ac:dyDescent="0.15">
      <c r="C63" s="1007"/>
      <c r="D63" s="1007"/>
      <c r="E63" s="1007"/>
      <c r="F63" s="1007"/>
      <c r="G63" s="1007"/>
      <c r="H63" s="1007"/>
      <c r="I63" s="1007"/>
      <c r="J63" s="1007"/>
      <c r="K63" s="1007"/>
      <c r="L63" s="1007"/>
      <c r="M63" s="1007"/>
      <c r="N63" s="1007"/>
      <c r="O63" s="1007"/>
      <c r="P63" s="1007"/>
      <c r="Q63" s="1007"/>
      <c r="R63" s="1007"/>
      <c r="S63" s="1007"/>
      <c r="T63" s="1007"/>
      <c r="U63" s="1007"/>
      <c r="V63" s="1007"/>
      <c r="W63" s="1007"/>
      <c r="X63" s="1007"/>
      <c r="Y63" s="1007"/>
      <c r="Z63" s="1007"/>
      <c r="AA63" s="1007"/>
      <c r="AB63" s="1007"/>
      <c r="AC63" s="1007"/>
      <c r="AD63" s="1007"/>
      <c r="AE63" s="1007"/>
      <c r="AF63" s="1007"/>
      <c r="AG63" s="1007"/>
      <c r="AH63" s="1007"/>
      <c r="AI63" s="1007"/>
      <c r="AJ63" s="1007"/>
      <c r="AK63" s="1007"/>
      <c r="AL63" s="1007"/>
      <c r="AM63" s="1007"/>
      <c r="AN63" s="155"/>
    </row>
    <row r="64" spans="1:40" ht="20.25" customHeight="1" x14ac:dyDescent="0.15">
      <c r="A64" s="67" t="str">
        <f>IF(事前入力シート!$I$4="特定共同企業体",IF(OR(F64&lt;&gt;"",J64&lt;&gt;"",N64&lt;&gt;""),"○","未入力"),"不要")</f>
        <v>不要</v>
      </c>
      <c r="B64" s="50"/>
      <c r="C64" s="79"/>
      <c r="D64" s="646" t="s">
        <v>463</v>
      </c>
      <c r="E64" s="646"/>
      <c r="F64" s="1058"/>
      <c r="G64" s="1059"/>
      <c r="H64" s="646" t="s">
        <v>60</v>
      </c>
      <c r="I64" s="646"/>
      <c r="J64" s="1058"/>
      <c r="K64" s="1059"/>
      <c r="L64" s="646" t="s">
        <v>120</v>
      </c>
      <c r="M64" s="646"/>
      <c r="N64" s="1058"/>
      <c r="O64" s="1059"/>
      <c r="P64" s="646" t="s">
        <v>121</v>
      </c>
      <c r="Q64" s="646"/>
      <c r="R64" s="79"/>
      <c r="S64" s="79"/>
      <c r="T64" s="79"/>
      <c r="U64" s="79"/>
      <c r="V64" s="79"/>
      <c r="W64" s="79"/>
      <c r="X64" s="79"/>
      <c r="Y64" s="79"/>
      <c r="Z64" s="79"/>
      <c r="AA64" s="79"/>
      <c r="AB64" s="79"/>
      <c r="AC64" s="79"/>
      <c r="AD64" s="79"/>
      <c r="AE64" s="79"/>
      <c r="AF64" s="79"/>
      <c r="AG64" s="79"/>
      <c r="AH64" s="79"/>
      <c r="AI64" s="79"/>
      <c r="AJ64" s="79"/>
      <c r="AK64" s="79"/>
      <c r="AL64" s="79"/>
      <c r="AM64" s="79"/>
      <c r="AN64" s="155"/>
    </row>
    <row r="65" spans="1:40" ht="20.25" customHeight="1" x14ac:dyDescent="0.15">
      <c r="C65" s="1007"/>
      <c r="D65" s="1007"/>
      <c r="E65" s="1007"/>
      <c r="F65" s="1007"/>
      <c r="G65" s="1007"/>
      <c r="H65" s="1007"/>
      <c r="I65" s="1007"/>
      <c r="J65" s="1007"/>
      <c r="K65" s="1007"/>
      <c r="L65" s="1007"/>
      <c r="M65" s="1007"/>
      <c r="N65" s="1007"/>
      <c r="O65" s="1007"/>
      <c r="P65" s="1007"/>
      <c r="Q65" s="1007"/>
      <c r="R65" s="1007"/>
      <c r="S65" s="1007"/>
      <c r="T65" s="1007"/>
      <c r="U65" s="1007"/>
      <c r="V65" s="1007"/>
      <c r="W65" s="1007"/>
      <c r="X65" s="1007"/>
      <c r="Y65" s="1007"/>
      <c r="Z65" s="1007"/>
      <c r="AA65" s="1007"/>
      <c r="AB65" s="1007"/>
      <c r="AC65" s="1007"/>
      <c r="AD65" s="1007"/>
      <c r="AE65" s="1007"/>
      <c r="AF65" s="1007"/>
      <c r="AG65" s="1007"/>
      <c r="AH65" s="1007"/>
      <c r="AI65" s="1007"/>
      <c r="AJ65" s="1007"/>
      <c r="AK65" s="1007"/>
      <c r="AL65" s="1007"/>
      <c r="AM65" s="1007"/>
      <c r="AN65" s="155"/>
    </row>
    <row r="66" spans="1:40" ht="20.25" customHeight="1" x14ac:dyDescent="0.15">
      <c r="A66" s="67" t="str">
        <f>IF(事前入力シート!$I$4="特定共同企業体",IF(W66&lt;&gt;"","○","未入力"),"不要")</f>
        <v>不要</v>
      </c>
      <c r="B66" s="50"/>
      <c r="C66" s="173"/>
      <c r="D66" s="173"/>
      <c r="E66" s="156"/>
      <c r="F66" s="156"/>
      <c r="G66" s="312"/>
      <c r="H66" s="312"/>
      <c r="I66" s="312"/>
      <c r="J66" s="312"/>
      <c r="K66" s="312"/>
      <c r="L66" s="312"/>
      <c r="M66" s="312"/>
      <c r="N66" s="312"/>
      <c r="O66" s="312"/>
      <c r="P66" s="312"/>
      <c r="Q66" s="645" t="s">
        <v>65</v>
      </c>
      <c r="R66" s="645"/>
      <c r="S66" s="645"/>
      <c r="T66" s="645"/>
      <c r="U66" s="645"/>
      <c r="V66" s="645"/>
      <c r="W66" s="642"/>
      <c r="X66" s="1056"/>
      <c r="Y66" s="1056"/>
      <c r="Z66" s="1056"/>
      <c r="AA66" s="1056"/>
      <c r="AB66" s="1056"/>
      <c r="AC66" s="1056"/>
      <c r="AD66" s="1056"/>
      <c r="AE66" s="1056"/>
      <c r="AF66" s="1056"/>
      <c r="AG66" s="1056"/>
      <c r="AH66" s="1056"/>
      <c r="AI66" s="1056"/>
      <c r="AJ66" s="1056"/>
      <c r="AK66" s="1056"/>
      <c r="AL66" s="1056"/>
      <c r="AM66" s="312"/>
      <c r="AN66" s="155"/>
    </row>
    <row r="67" spans="1:40" ht="20.25" customHeight="1" x14ac:dyDescent="0.15">
      <c r="A67" s="67" t="str">
        <f>IF(事前入力シート!$I$4="特定共同企業体",IF(W67&lt;&gt;"","○","未入力"),"不要")</f>
        <v>不要</v>
      </c>
      <c r="B67" s="50"/>
      <c r="C67" s="173"/>
      <c r="D67" s="173"/>
      <c r="E67" s="156"/>
      <c r="F67" s="156"/>
      <c r="G67" s="156"/>
      <c r="H67" s="156"/>
      <c r="I67" s="156"/>
      <c r="J67" s="156"/>
      <c r="K67" s="156"/>
      <c r="L67" s="156"/>
      <c r="M67" s="156"/>
      <c r="N67" s="156"/>
      <c r="O67" s="156"/>
      <c r="P67" s="156"/>
      <c r="Q67" s="645" t="s">
        <v>114</v>
      </c>
      <c r="R67" s="645"/>
      <c r="S67" s="645"/>
      <c r="T67" s="645"/>
      <c r="U67" s="645"/>
      <c r="V67" s="645"/>
      <c r="W67" s="642" t="str">
        <f>IF('様式-8'!AE43="","",'様式-8'!AE43)</f>
        <v>○○○○株式会社</v>
      </c>
      <c r="X67" s="1056"/>
      <c r="Y67" s="1056"/>
      <c r="Z67" s="1056"/>
      <c r="AA67" s="1056"/>
      <c r="AB67" s="1056"/>
      <c r="AC67" s="1056"/>
      <c r="AD67" s="1056"/>
      <c r="AE67" s="1056"/>
      <c r="AF67" s="1056"/>
      <c r="AG67" s="1056"/>
      <c r="AH67" s="1056"/>
      <c r="AI67" s="1056"/>
      <c r="AJ67" s="1056"/>
      <c r="AK67" s="1056"/>
      <c r="AL67" s="1056"/>
    </row>
    <row r="68" spans="1:40" ht="20.25" customHeight="1" x14ac:dyDescent="0.15">
      <c r="A68" s="67" t="str">
        <f>IF(事前入力シート!$I$4="特定共同企業体",IF(W68&lt;&gt;"","○","未入力"),"不要")</f>
        <v>不要</v>
      </c>
      <c r="B68" s="50"/>
      <c r="C68" s="173"/>
      <c r="D68" s="173"/>
      <c r="E68" s="156"/>
      <c r="F68" s="156"/>
      <c r="G68" s="156"/>
      <c r="H68" s="156"/>
      <c r="I68" s="156"/>
      <c r="J68" s="156"/>
      <c r="K68" s="156"/>
      <c r="L68" s="156"/>
      <c r="M68" s="156"/>
      <c r="N68" s="156"/>
      <c r="O68" s="156"/>
      <c r="P68" s="156"/>
      <c r="Q68" s="645" t="s">
        <v>71</v>
      </c>
      <c r="R68" s="645"/>
      <c r="S68" s="645"/>
      <c r="T68" s="645"/>
      <c r="U68" s="645"/>
      <c r="V68" s="645"/>
      <c r="W68" s="642"/>
      <c r="X68" s="1056"/>
      <c r="Y68" s="1056"/>
      <c r="Z68" s="1056"/>
      <c r="AA68" s="1056"/>
      <c r="AB68" s="1056"/>
      <c r="AC68" s="1056"/>
      <c r="AD68" s="1056"/>
      <c r="AE68" s="1056"/>
      <c r="AF68" s="1056"/>
      <c r="AG68" s="1056"/>
      <c r="AH68" s="1056"/>
      <c r="AI68" s="1056"/>
      <c r="AJ68" s="1056"/>
      <c r="AK68" s="1056"/>
      <c r="AL68" s="1056"/>
    </row>
    <row r="69" spans="1:40" ht="20.25" customHeight="1" x14ac:dyDescent="0.15">
      <c r="A69" s="67" t="str">
        <f>IF(事前入力シート!$I$4="特定共同企業体",IF(W69&lt;&gt;"","○","未入力"),"不要")</f>
        <v>不要</v>
      </c>
      <c r="B69" s="50"/>
      <c r="C69" s="173"/>
      <c r="D69" s="173"/>
      <c r="E69" s="156"/>
      <c r="F69" s="156"/>
      <c r="G69" s="156"/>
      <c r="H69" s="156"/>
      <c r="I69" s="156"/>
      <c r="J69" s="156"/>
      <c r="K69" s="156"/>
      <c r="L69" s="156"/>
      <c r="M69" s="156"/>
      <c r="N69" s="156"/>
      <c r="O69" s="156"/>
      <c r="P69" s="156"/>
      <c r="Q69" s="645" t="s">
        <v>62</v>
      </c>
      <c r="R69" s="645"/>
      <c r="S69" s="645"/>
      <c r="T69" s="645"/>
      <c r="U69" s="645"/>
      <c r="V69" s="645"/>
      <c r="W69" s="642"/>
      <c r="X69" s="1056"/>
      <c r="Y69" s="1056"/>
      <c r="Z69" s="1056"/>
      <c r="AA69" s="1056"/>
      <c r="AB69" s="1056"/>
      <c r="AC69" s="1056"/>
      <c r="AD69" s="1056"/>
      <c r="AE69" s="1056"/>
      <c r="AF69" s="1056"/>
      <c r="AG69" s="1056"/>
      <c r="AH69" s="1056"/>
      <c r="AI69" s="1056"/>
      <c r="AJ69" s="1057"/>
      <c r="AK69" s="1057"/>
      <c r="AL69" s="1057"/>
    </row>
    <row r="70" spans="1:40" ht="21" customHeight="1" x14ac:dyDescent="0.15">
      <c r="B70" s="50"/>
      <c r="C70" s="173"/>
      <c r="D70" s="173"/>
      <c r="E70" s="156"/>
      <c r="F70" s="156"/>
      <c r="G70" s="156"/>
      <c r="H70" s="156"/>
      <c r="I70" s="156"/>
      <c r="J70" s="156"/>
      <c r="K70" s="156"/>
      <c r="L70" s="156"/>
      <c r="M70" s="156"/>
      <c r="N70" s="156"/>
      <c r="O70" s="156"/>
      <c r="P70" s="156"/>
      <c r="Q70" s="156"/>
      <c r="R70" s="156"/>
      <c r="S70" s="156"/>
    </row>
    <row r="71" spans="1:40" ht="21" customHeight="1" x14ac:dyDescent="0.15">
      <c r="A71" s="197"/>
      <c r="B71" s="50"/>
      <c r="C71" s="173"/>
      <c r="D71" s="173"/>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5"/>
    </row>
    <row r="72" spans="1:40" ht="21" customHeight="1" x14ac:dyDescent="0.15">
      <c r="A72" s="203"/>
      <c r="B72" s="50"/>
      <c r="C72" s="173"/>
      <c r="D72" s="173"/>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5"/>
    </row>
    <row r="73" spans="1:40" ht="21" customHeight="1" x14ac:dyDescent="0.15">
      <c r="B73" s="50"/>
      <c r="C73" s="173"/>
      <c r="D73" s="173"/>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5"/>
    </row>
    <row r="74" spans="1:40" ht="21" customHeight="1" x14ac:dyDescent="0.15">
      <c r="A74" s="198"/>
      <c r="B74" s="50"/>
      <c r="C74" s="173"/>
      <c r="D74" s="173"/>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5"/>
    </row>
    <row r="75" spans="1:40" ht="21" customHeight="1" x14ac:dyDescent="0.15">
      <c r="B75" s="50"/>
      <c r="C75" s="173"/>
      <c r="D75" s="173"/>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5"/>
    </row>
    <row r="76" spans="1:40" ht="21" customHeight="1" x14ac:dyDescent="0.15">
      <c r="A76" s="198"/>
      <c r="B76" s="50"/>
      <c r="C76" s="173"/>
      <c r="D76" s="173"/>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5"/>
    </row>
    <row r="77" spans="1:40" ht="21" customHeight="1" x14ac:dyDescent="0.15">
      <c r="B77" s="50"/>
      <c r="C77" s="173"/>
      <c r="D77" s="173"/>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5"/>
    </row>
    <row r="78" spans="1:40" ht="21" customHeight="1" x14ac:dyDescent="0.15">
      <c r="C78" s="173"/>
      <c r="D78" s="173"/>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5"/>
    </row>
    <row r="79" spans="1:40" ht="21" customHeight="1" x14ac:dyDescent="0.15">
      <c r="A79" s="203" t="str">
        <f>IF('発注者入力シート(◆◇)'!$H$16="","",IF(事前入力シート!$I$4="特定共同企業体",IF(COUNTIF(A80:A117,"未入力")&gt;=1,"未入力あり",""),"使用しない"))</f>
        <v/>
      </c>
      <c r="C79" s="158" t="str">
        <f>IF(事前入力シート!T84&lt;&gt;"","※提出不要","")</f>
        <v/>
      </c>
      <c r="AN79" s="151" t="s">
        <v>343</v>
      </c>
    </row>
    <row r="80" spans="1:40" ht="21" customHeight="1" x14ac:dyDescent="0.15">
      <c r="C80" s="679" t="s">
        <v>185</v>
      </c>
      <c r="D80" s="67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row>
    <row r="81" spans="1:39" ht="21" customHeight="1" x14ac:dyDescent="0.15">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row>
    <row r="82" spans="1:39" s="147" customFormat="1" ht="21" customHeight="1" x14ac:dyDescent="0.15">
      <c r="A82" s="67" t="str">
        <f>IF(事前入力シート!$I$4="特定共同企業体",IF(AE82&lt;&gt;"","○","未入力"),"不要")</f>
        <v>不要</v>
      </c>
      <c r="AC82" s="192"/>
      <c r="AD82" s="192" t="s">
        <v>303</v>
      </c>
      <c r="AE82" s="669" t="str">
        <f>IF(事前入力シート!$I$4="特定共同企業体",'様式-8'!AE82,"")</f>
        <v/>
      </c>
      <c r="AF82" s="669"/>
      <c r="AG82" s="669"/>
      <c r="AH82" s="669"/>
      <c r="AI82" s="669"/>
      <c r="AJ82" s="669"/>
      <c r="AK82" s="669"/>
      <c r="AL82" s="669"/>
      <c r="AM82" s="669"/>
    </row>
    <row r="83" spans="1:39" ht="21" customHeight="1" x14ac:dyDescent="0.15">
      <c r="A83" s="67" t="str">
        <f>IF(事前入力シート!$I$4="特定共同企業体","","不要")</f>
        <v>不要</v>
      </c>
      <c r="C83" s="1047" t="s">
        <v>471</v>
      </c>
      <c r="D83" s="1048"/>
      <c r="E83" s="1048"/>
      <c r="F83" s="1048"/>
      <c r="G83" s="1048"/>
      <c r="H83" s="1048"/>
      <c r="I83" s="1048"/>
      <c r="J83" s="1048"/>
      <c r="K83" s="1048"/>
      <c r="L83" s="881" t="s">
        <v>168</v>
      </c>
      <c r="M83" s="881"/>
      <c r="N83" s="881"/>
      <c r="O83" s="881"/>
      <c r="P83" s="881"/>
      <c r="Q83" s="881"/>
      <c r="R83" s="881"/>
      <c r="S83" s="881"/>
      <c r="T83" s="881"/>
      <c r="U83" s="881"/>
      <c r="V83" s="881"/>
      <c r="W83" s="881"/>
      <c r="X83" s="881"/>
      <c r="Y83" s="846" t="s">
        <v>171</v>
      </c>
      <c r="Z83" s="846"/>
      <c r="AA83" s="846"/>
      <c r="AB83" s="846"/>
      <c r="AC83" s="846"/>
      <c r="AD83" s="846"/>
      <c r="AE83" s="846"/>
      <c r="AF83" s="846"/>
      <c r="AG83" s="846"/>
      <c r="AH83" s="846"/>
      <c r="AI83" s="846"/>
      <c r="AJ83" s="846"/>
      <c r="AK83" s="846"/>
      <c r="AL83" s="846"/>
      <c r="AM83" s="846"/>
    </row>
    <row r="84" spans="1:39" ht="21" customHeight="1" x14ac:dyDescent="0.15">
      <c r="C84" s="1049"/>
      <c r="D84" s="1050"/>
      <c r="E84" s="1050"/>
      <c r="F84" s="1050"/>
      <c r="G84" s="1050"/>
      <c r="H84" s="1050"/>
      <c r="I84" s="1050"/>
      <c r="J84" s="1050"/>
      <c r="K84" s="1050"/>
      <c r="L84" s="1051"/>
      <c r="M84" s="1051"/>
      <c r="N84" s="1051"/>
      <c r="O84" s="1051"/>
      <c r="P84" s="881"/>
      <c r="Q84" s="881"/>
      <c r="R84" s="881"/>
      <c r="S84" s="881"/>
      <c r="T84" s="881"/>
      <c r="U84" s="881"/>
      <c r="V84" s="881"/>
      <c r="W84" s="881"/>
      <c r="X84" s="881"/>
      <c r="Y84" s="846"/>
      <c r="Z84" s="846"/>
      <c r="AA84" s="846"/>
      <c r="AB84" s="846"/>
      <c r="AC84" s="846"/>
      <c r="AD84" s="846"/>
      <c r="AE84" s="846"/>
      <c r="AF84" s="846"/>
      <c r="AG84" s="846"/>
      <c r="AH84" s="846"/>
      <c r="AI84" s="846"/>
      <c r="AJ84" s="1036"/>
      <c r="AK84" s="1036"/>
      <c r="AL84" s="846"/>
      <c r="AM84" s="846"/>
    </row>
    <row r="85" spans="1:39" ht="21" customHeight="1" x14ac:dyDescent="0.15">
      <c r="A85" s="67" t="str">
        <f>IF(事前入力シート!$I$4="特定共同企業体",IF(L87="○","○",IF(AND(L85&lt;&gt;"",AJ85&lt;&gt;""),"○","未入力")),"不要")</f>
        <v>不要</v>
      </c>
      <c r="C85" s="673" t="s">
        <v>167</v>
      </c>
      <c r="D85" s="674"/>
      <c r="E85" s="674"/>
      <c r="F85" s="674"/>
      <c r="G85" s="674"/>
      <c r="H85" s="674"/>
      <c r="I85" s="674"/>
      <c r="J85" s="674"/>
      <c r="K85" s="674"/>
      <c r="L85" s="778" t="str">
        <f>IF('様式-8'!L90="","",'様式-8'!L90)</f>
        <v/>
      </c>
      <c r="M85" s="963"/>
      <c r="N85" s="963"/>
      <c r="O85" s="963"/>
      <c r="P85" s="1040" t="s">
        <v>169</v>
      </c>
      <c r="Q85" s="846"/>
      <c r="R85" s="846"/>
      <c r="S85" s="846"/>
      <c r="T85" s="846"/>
      <c r="U85" s="846"/>
      <c r="V85" s="846"/>
      <c r="W85" s="846"/>
      <c r="X85" s="846"/>
      <c r="Y85" s="673" t="s">
        <v>433</v>
      </c>
      <c r="Z85" s="674"/>
      <c r="AA85" s="674"/>
      <c r="AB85" s="674"/>
      <c r="AC85" s="674"/>
      <c r="AD85" s="674"/>
      <c r="AE85" s="674"/>
      <c r="AF85" s="674"/>
      <c r="AG85" s="674"/>
      <c r="AH85" s="674"/>
      <c r="AI85" s="674"/>
      <c r="AJ85" s="1016" t="str">
        <f>IF('様式-8'!AJ90:AK90="","",'様式-8'!AJ90:AK90)</f>
        <v/>
      </c>
      <c r="AK85" s="1064"/>
      <c r="AL85" s="1018" t="s">
        <v>173</v>
      </c>
      <c r="AM85" s="1019"/>
    </row>
    <row r="86" spans="1:39" ht="21" customHeight="1" x14ac:dyDescent="0.15">
      <c r="C86" s="712"/>
      <c r="D86" s="662"/>
      <c r="E86" s="662"/>
      <c r="F86" s="662"/>
      <c r="G86" s="662"/>
      <c r="H86" s="662"/>
      <c r="I86" s="662"/>
      <c r="J86" s="662"/>
      <c r="K86" s="662"/>
      <c r="L86" s="1063"/>
      <c r="M86" s="1063"/>
      <c r="N86" s="1063"/>
      <c r="O86" s="1063"/>
      <c r="P86" s="1041"/>
      <c r="Q86" s="1042"/>
      <c r="R86" s="1042"/>
      <c r="S86" s="1042"/>
      <c r="T86" s="1042"/>
      <c r="U86" s="1042"/>
      <c r="V86" s="1042"/>
      <c r="W86" s="1042"/>
      <c r="X86" s="1042"/>
      <c r="Y86" s="676"/>
      <c r="Z86" s="677"/>
      <c r="AA86" s="677"/>
      <c r="AB86" s="677"/>
      <c r="AC86" s="677"/>
      <c r="AD86" s="677"/>
      <c r="AE86" s="677"/>
      <c r="AF86" s="677"/>
      <c r="AG86" s="677"/>
      <c r="AH86" s="677"/>
      <c r="AI86" s="677"/>
      <c r="AJ86" s="1061"/>
      <c r="AK86" s="1062"/>
      <c r="AL86" s="1014"/>
      <c r="AM86" s="1015"/>
    </row>
    <row r="87" spans="1:39" ht="21" customHeight="1" x14ac:dyDescent="0.15">
      <c r="A87" s="67" t="str">
        <f>IF(事前入力シート!$I$4="特定共同企業体",IF(OR(L85="○",L87="○"),"○","未入力"),"不要")</f>
        <v>不要</v>
      </c>
      <c r="C87" s="712"/>
      <c r="D87" s="662"/>
      <c r="E87" s="662"/>
      <c r="F87" s="662"/>
      <c r="G87" s="662"/>
      <c r="H87" s="662"/>
      <c r="I87" s="662"/>
      <c r="J87" s="662"/>
      <c r="K87" s="662"/>
      <c r="L87" s="1067" t="str">
        <f>IF('様式-8'!L92="","",'様式-8'!L92)</f>
        <v/>
      </c>
      <c r="M87" s="1068"/>
      <c r="N87" s="1068"/>
      <c r="O87" s="1069"/>
      <c r="P87" s="678" t="s">
        <v>170</v>
      </c>
      <c r="Q87" s="1024"/>
      <c r="R87" s="1024"/>
      <c r="S87" s="1024"/>
      <c r="T87" s="1024"/>
      <c r="U87" s="1024"/>
      <c r="V87" s="1024"/>
      <c r="W87" s="1024"/>
      <c r="X87" s="676"/>
      <c r="Y87" s="1028"/>
      <c r="Z87" s="1029"/>
      <c r="AA87" s="1029"/>
      <c r="AB87" s="1029"/>
      <c r="AC87" s="1029"/>
      <c r="AD87" s="1029"/>
      <c r="AE87" s="1029"/>
      <c r="AF87" s="1029"/>
      <c r="AG87" s="1029"/>
      <c r="AH87" s="1029"/>
      <c r="AI87" s="1029"/>
      <c r="AJ87" s="1037"/>
      <c r="AK87" s="1037"/>
      <c r="AL87" s="1029"/>
      <c r="AM87" s="1030"/>
    </row>
    <row r="88" spans="1:39" ht="21" customHeight="1" x14ac:dyDescent="0.15">
      <c r="A88" s="67" t="str">
        <f>IF(U83="○","不要","")</f>
        <v/>
      </c>
      <c r="C88" s="676"/>
      <c r="D88" s="677"/>
      <c r="E88" s="677"/>
      <c r="F88" s="677"/>
      <c r="G88" s="677"/>
      <c r="H88" s="677"/>
      <c r="I88" s="677"/>
      <c r="J88" s="677"/>
      <c r="K88" s="677"/>
      <c r="L88" s="994"/>
      <c r="M88" s="995"/>
      <c r="N88" s="995"/>
      <c r="O88" s="996"/>
      <c r="P88" s="1040"/>
      <c r="Q88" s="846"/>
      <c r="R88" s="846"/>
      <c r="S88" s="846"/>
      <c r="T88" s="846"/>
      <c r="U88" s="846"/>
      <c r="V88" s="846"/>
      <c r="W88" s="846"/>
      <c r="X88" s="847"/>
      <c r="Y88" s="1052"/>
      <c r="Z88" s="1053"/>
      <c r="AA88" s="1053"/>
      <c r="AB88" s="1053"/>
      <c r="AC88" s="1053"/>
      <c r="AD88" s="1053"/>
      <c r="AE88" s="1053"/>
      <c r="AF88" s="1053"/>
      <c r="AG88" s="1053"/>
      <c r="AH88" s="1053"/>
      <c r="AI88" s="1053"/>
      <c r="AJ88" s="1037"/>
      <c r="AK88" s="1037"/>
      <c r="AL88" s="1053"/>
      <c r="AM88" s="1054"/>
    </row>
    <row r="89" spans="1:39" ht="21" customHeight="1" x14ac:dyDescent="0.15">
      <c r="A89" s="67" t="str">
        <f>IF(事前入力シート!$I$4="特定共同企業体",IF(L91="○","○",IF(AND(L89&lt;&gt;"",AJ89&lt;&gt;""),"○","未入力")),"不要")</f>
        <v>不要</v>
      </c>
      <c r="C89" s="673" t="s">
        <v>174</v>
      </c>
      <c r="D89" s="674"/>
      <c r="E89" s="674"/>
      <c r="F89" s="674"/>
      <c r="G89" s="674"/>
      <c r="H89" s="674"/>
      <c r="I89" s="674"/>
      <c r="J89" s="674"/>
      <c r="K89" s="674"/>
      <c r="L89" s="778" t="str">
        <f>IF('様式-8'!L94="","",'様式-8'!L94)</f>
        <v/>
      </c>
      <c r="M89" s="963"/>
      <c r="N89" s="963"/>
      <c r="O89" s="963"/>
      <c r="P89" s="1040" t="s">
        <v>169</v>
      </c>
      <c r="Q89" s="846"/>
      <c r="R89" s="846"/>
      <c r="S89" s="846"/>
      <c r="T89" s="846"/>
      <c r="U89" s="846"/>
      <c r="V89" s="846"/>
      <c r="W89" s="846"/>
      <c r="X89" s="846"/>
      <c r="Y89" s="673" t="s">
        <v>432</v>
      </c>
      <c r="Z89" s="674"/>
      <c r="AA89" s="674"/>
      <c r="AB89" s="674"/>
      <c r="AC89" s="674"/>
      <c r="AD89" s="674"/>
      <c r="AE89" s="674"/>
      <c r="AF89" s="674"/>
      <c r="AG89" s="674"/>
      <c r="AH89" s="674"/>
      <c r="AI89" s="674"/>
      <c r="AJ89" s="1016" t="str">
        <f>IF('様式-8'!AJ94:AK94="","",'様式-8'!AJ94:AK94)</f>
        <v/>
      </c>
      <c r="AK89" s="1064"/>
      <c r="AL89" s="1018" t="s">
        <v>173</v>
      </c>
      <c r="AM89" s="1019"/>
    </row>
    <row r="90" spans="1:39" ht="21" customHeight="1" x14ac:dyDescent="0.15">
      <c r="C90" s="712"/>
      <c r="D90" s="662"/>
      <c r="E90" s="662"/>
      <c r="F90" s="662"/>
      <c r="G90" s="662"/>
      <c r="H90" s="662"/>
      <c r="I90" s="662"/>
      <c r="J90" s="662"/>
      <c r="K90" s="662"/>
      <c r="L90" s="1063"/>
      <c r="M90" s="1063"/>
      <c r="N90" s="1063"/>
      <c r="O90" s="1063"/>
      <c r="P90" s="1041"/>
      <c r="Q90" s="1042"/>
      <c r="R90" s="1042"/>
      <c r="S90" s="1042"/>
      <c r="T90" s="1042"/>
      <c r="U90" s="1042"/>
      <c r="V90" s="1042"/>
      <c r="W90" s="1042"/>
      <c r="X90" s="1042"/>
      <c r="Y90" s="676"/>
      <c r="Z90" s="677"/>
      <c r="AA90" s="677"/>
      <c r="AB90" s="677"/>
      <c r="AC90" s="677"/>
      <c r="AD90" s="677"/>
      <c r="AE90" s="677"/>
      <c r="AF90" s="677"/>
      <c r="AG90" s="677"/>
      <c r="AH90" s="677"/>
      <c r="AI90" s="677"/>
      <c r="AJ90" s="1061"/>
      <c r="AK90" s="1062"/>
      <c r="AL90" s="1014"/>
      <c r="AM90" s="1015"/>
    </row>
    <row r="91" spans="1:39" ht="21" customHeight="1" x14ac:dyDescent="0.15">
      <c r="A91" s="67" t="str">
        <f>IF(事前入力シート!$I$4="特定共同企業体",IF(OR(L89="○",L91="○"),"○","未入力"),"不要")</f>
        <v>不要</v>
      </c>
      <c r="C91" s="712"/>
      <c r="D91" s="662"/>
      <c r="E91" s="662"/>
      <c r="F91" s="662"/>
      <c r="G91" s="662"/>
      <c r="H91" s="662"/>
      <c r="I91" s="662"/>
      <c r="J91" s="662"/>
      <c r="K91" s="662"/>
      <c r="L91" s="688" t="str">
        <f>IF('様式-8'!L96="","",'様式-8'!L96)</f>
        <v/>
      </c>
      <c r="M91" s="1065"/>
      <c r="N91" s="1065"/>
      <c r="O91" s="1065"/>
      <c r="P91" s="678" t="s">
        <v>170</v>
      </c>
      <c r="Q91" s="1024"/>
      <c r="R91" s="1024"/>
      <c r="S91" s="1024"/>
      <c r="T91" s="1024"/>
      <c r="U91" s="1024"/>
      <c r="V91" s="1024"/>
      <c r="W91" s="1024"/>
      <c r="X91" s="676"/>
      <c r="Y91" s="1028"/>
      <c r="Z91" s="1029"/>
      <c r="AA91" s="1029"/>
      <c r="AB91" s="1029"/>
      <c r="AC91" s="1029"/>
      <c r="AD91" s="1029"/>
      <c r="AE91" s="1029"/>
      <c r="AF91" s="1029"/>
      <c r="AG91" s="1029"/>
      <c r="AH91" s="1029"/>
      <c r="AI91" s="1029"/>
      <c r="AJ91" s="1037"/>
      <c r="AK91" s="1037"/>
      <c r="AL91" s="1029"/>
      <c r="AM91" s="1030"/>
    </row>
    <row r="92" spans="1:39" ht="21" customHeight="1" x14ac:dyDescent="0.15">
      <c r="A92" s="67" t="str">
        <f>IF(U87="○","不要","")</f>
        <v/>
      </c>
      <c r="C92" s="712"/>
      <c r="D92" s="662"/>
      <c r="E92" s="662"/>
      <c r="F92" s="662"/>
      <c r="G92" s="662"/>
      <c r="H92" s="662"/>
      <c r="I92" s="662"/>
      <c r="J92" s="662"/>
      <c r="K92" s="662"/>
      <c r="L92" s="963"/>
      <c r="M92" s="963"/>
      <c r="N92" s="963"/>
      <c r="O92" s="963"/>
      <c r="P92" s="675"/>
      <c r="Q92" s="1036"/>
      <c r="R92" s="1036"/>
      <c r="S92" s="1036"/>
      <c r="T92" s="1036"/>
      <c r="U92" s="1036"/>
      <c r="V92" s="1036"/>
      <c r="W92" s="1036"/>
      <c r="X92" s="673"/>
      <c r="Y92" s="1038"/>
      <c r="Z92" s="1037"/>
      <c r="AA92" s="1037"/>
      <c r="AB92" s="1037"/>
      <c r="AC92" s="1037"/>
      <c r="AD92" s="1037"/>
      <c r="AE92" s="1037"/>
      <c r="AF92" s="1037"/>
      <c r="AG92" s="1037"/>
      <c r="AH92" s="1037"/>
      <c r="AI92" s="1037"/>
      <c r="AJ92" s="1037"/>
      <c r="AK92" s="1037"/>
      <c r="AL92" s="1037"/>
      <c r="AM92" s="1039"/>
    </row>
    <row r="93" spans="1:39" ht="21" customHeight="1" x14ac:dyDescent="0.15">
      <c r="A93" s="67" t="str">
        <f>IF(事前入力シート!$I$4="特定共同企業体",IF(L95="○","○",IF(AND(L93&lt;&gt;"",AJ93&lt;&gt;""),"○","未入力")),"不要")</f>
        <v>不要</v>
      </c>
      <c r="C93" s="673" t="s">
        <v>175</v>
      </c>
      <c r="D93" s="674"/>
      <c r="E93" s="674"/>
      <c r="F93" s="674"/>
      <c r="G93" s="674"/>
      <c r="H93" s="674"/>
      <c r="I93" s="674"/>
      <c r="J93" s="674"/>
      <c r="K93" s="674"/>
      <c r="L93" s="778" t="str">
        <f>IF('様式-8'!L98="","",'様式-8'!L98)</f>
        <v/>
      </c>
      <c r="M93" s="963"/>
      <c r="N93" s="963"/>
      <c r="O93" s="963"/>
      <c r="P93" s="1040" t="s">
        <v>169</v>
      </c>
      <c r="Q93" s="846"/>
      <c r="R93" s="846"/>
      <c r="S93" s="846"/>
      <c r="T93" s="846"/>
      <c r="U93" s="846"/>
      <c r="V93" s="846"/>
      <c r="W93" s="846"/>
      <c r="X93" s="846"/>
      <c r="Y93" s="673" t="s">
        <v>175</v>
      </c>
      <c r="Z93" s="674"/>
      <c r="AA93" s="674"/>
      <c r="AB93" s="674"/>
      <c r="AC93" s="674"/>
      <c r="AD93" s="674"/>
      <c r="AE93" s="674"/>
      <c r="AF93" s="674"/>
      <c r="AG93" s="674"/>
      <c r="AH93" s="674"/>
      <c r="AI93" s="674"/>
      <c r="AJ93" s="1016" t="str">
        <f>IF('様式-8'!AJ98:AK98="","",'様式-8'!AJ98:AK98)</f>
        <v/>
      </c>
      <c r="AK93" s="1064"/>
      <c r="AL93" s="1018" t="s">
        <v>173</v>
      </c>
      <c r="AM93" s="1019"/>
    </row>
    <row r="94" spans="1:39" ht="21" customHeight="1" x14ac:dyDescent="0.15">
      <c r="C94" s="712"/>
      <c r="D94" s="662"/>
      <c r="E94" s="662"/>
      <c r="F94" s="662"/>
      <c r="G94" s="662"/>
      <c r="H94" s="662"/>
      <c r="I94" s="662"/>
      <c r="J94" s="662"/>
      <c r="K94" s="662"/>
      <c r="L94" s="1063"/>
      <c r="M94" s="1063"/>
      <c r="N94" s="1063"/>
      <c r="O94" s="1063"/>
      <c r="P94" s="1041"/>
      <c r="Q94" s="1042"/>
      <c r="R94" s="1042"/>
      <c r="S94" s="1042"/>
      <c r="T94" s="1042"/>
      <c r="U94" s="1042"/>
      <c r="V94" s="1042"/>
      <c r="W94" s="1042"/>
      <c r="X94" s="1042"/>
      <c r="Y94" s="676"/>
      <c r="Z94" s="677"/>
      <c r="AA94" s="677"/>
      <c r="AB94" s="677"/>
      <c r="AC94" s="677"/>
      <c r="AD94" s="677"/>
      <c r="AE94" s="677"/>
      <c r="AF94" s="677"/>
      <c r="AG94" s="677"/>
      <c r="AH94" s="677"/>
      <c r="AI94" s="677"/>
      <c r="AJ94" s="1061"/>
      <c r="AK94" s="1062"/>
      <c r="AL94" s="1014"/>
      <c r="AM94" s="1015"/>
    </row>
    <row r="95" spans="1:39" ht="21" customHeight="1" x14ac:dyDescent="0.15">
      <c r="A95" s="67" t="str">
        <f>IF(事前入力シート!$I$4="特定共同企業体",IF(OR(L93="○",L95="○"),"○","未入力"),"不要")</f>
        <v>不要</v>
      </c>
      <c r="C95" s="712"/>
      <c r="D95" s="662"/>
      <c r="E95" s="662"/>
      <c r="F95" s="662"/>
      <c r="G95" s="662"/>
      <c r="H95" s="662"/>
      <c r="I95" s="662"/>
      <c r="J95" s="662"/>
      <c r="K95" s="662"/>
      <c r="L95" s="688" t="str">
        <f>IF('様式-8'!L100="","",'様式-8'!L100)</f>
        <v/>
      </c>
      <c r="M95" s="1065"/>
      <c r="N95" s="1065"/>
      <c r="O95" s="1065"/>
      <c r="P95" s="678" t="s">
        <v>170</v>
      </c>
      <c r="Q95" s="1024"/>
      <c r="R95" s="1024"/>
      <c r="S95" s="1024"/>
      <c r="T95" s="1024"/>
      <c r="U95" s="1024"/>
      <c r="V95" s="1024"/>
      <c r="W95" s="1024"/>
      <c r="X95" s="676"/>
      <c r="Y95" s="1028"/>
      <c r="Z95" s="1029"/>
      <c r="AA95" s="1029"/>
      <c r="AB95" s="1029"/>
      <c r="AC95" s="1029"/>
      <c r="AD95" s="1029"/>
      <c r="AE95" s="1029"/>
      <c r="AF95" s="1029"/>
      <c r="AG95" s="1029"/>
      <c r="AH95" s="1029"/>
      <c r="AI95" s="1029"/>
      <c r="AJ95" s="1029"/>
      <c r="AK95" s="1029"/>
      <c r="AL95" s="1029"/>
      <c r="AM95" s="1030"/>
    </row>
    <row r="96" spans="1:39" ht="21" customHeight="1" thickBot="1" x14ac:dyDescent="0.2">
      <c r="A96" s="67" t="str">
        <f>IF(U91="○","不要","")</f>
        <v/>
      </c>
      <c r="C96" s="1020"/>
      <c r="D96" s="1021"/>
      <c r="E96" s="1021"/>
      <c r="F96" s="1021"/>
      <c r="G96" s="1021"/>
      <c r="H96" s="1021"/>
      <c r="I96" s="1021"/>
      <c r="J96" s="1021"/>
      <c r="K96" s="1021"/>
      <c r="L96" s="1066"/>
      <c r="M96" s="1066"/>
      <c r="N96" s="1066"/>
      <c r="O96" s="1066"/>
      <c r="P96" s="1025"/>
      <c r="Q96" s="1026"/>
      <c r="R96" s="1026"/>
      <c r="S96" s="1026"/>
      <c r="T96" s="1026"/>
      <c r="U96" s="1026"/>
      <c r="V96" s="1026"/>
      <c r="W96" s="1026"/>
      <c r="X96" s="1027"/>
      <c r="Y96" s="1031"/>
      <c r="Z96" s="1032"/>
      <c r="AA96" s="1032"/>
      <c r="AB96" s="1032"/>
      <c r="AC96" s="1032"/>
      <c r="AD96" s="1032"/>
      <c r="AE96" s="1032"/>
      <c r="AF96" s="1032"/>
      <c r="AG96" s="1032"/>
      <c r="AH96" s="1032"/>
      <c r="AI96" s="1032"/>
      <c r="AJ96" s="1032"/>
      <c r="AK96" s="1032"/>
      <c r="AL96" s="1032"/>
      <c r="AM96" s="1033"/>
    </row>
    <row r="97" spans="1:40" ht="21" customHeight="1" thickTop="1" x14ac:dyDescent="0.15">
      <c r="A97" s="67" t="str">
        <f>IF(事前入力シート!$I$4="特定共同企業体",IF(AJ97&lt;&gt;"","○","未入力"),"不要")</f>
        <v>不要</v>
      </c>
      <c r="C97" s="712" t="s">
        <v>179</v>
      </c>
      <c r="D97" s="662"/>
      <c r="E97" s="662"/>
      <c r="F97" s="662"/>
      <c r="G97" s="662"/>
      <c r="H97" s="662"/>
      <c r="I97" s="662"/>
      <c r="J97" s="662"/>
      <c r="K97" s="662"/>
      <c r="L97" s="662"/>
      <c r="M97" s="662"/>
      <c r="N97" s="662"/>
      <c r="O97" s="662"/>
      <c r="P97" s="662"/>
      <c r="Q97" s="662"/>
      <c r="R97" s="662"/>
      <c r="S97" s="662"/>
      <c r="T97" s="662"/>
      <c r="U97" s="662"/>
      <c r="V97" s="662"/>
      <c r="W97" s="662"/>
      <c r="X97" s="663"/>
      <c r="Y97" s="712" t="s">
        <v>179</v>
      </c>
      <c r="Z97" s="662"/>
      <c r="AA97" s="662"/>
      <c r="AB97" s="662"/>
      <c r="AC97" s="662"/>
      <c r="AD97" s="662"/>
      <c r="AE97" s="662"/>
      <c r="AF97" s="662"/>
      <c r="AG97" s="662"/>
      <c r="AH97" s="662"/>
      <c r="AI97" s="662"/>
      <c r="AJ97" s="1008" t="str">
        <f>IF('様式-8'!AJ102:AK102="","",'様式-8'!AJ102:AK102)</f>
        <v/>
      </c>
      <c r="AK97" s="1060"/>
      <c r="AL97" s="1012" t="s">
        <v>173</v>
      </c>
      <c r="AM97" s="1013"/>
    </row>
    <row r="98" spans="1:40" ht="21" customHeight="1" x14ac:dyDescent="0.15">
      <c r="C98" s="676"/>
      <c r="D98" s="677"/>
      <c r="E98" s="677"/>
      <c r="F98" s="677"/>
      <c r="G98" s="677"/>
      <c r="H98" s="677"/>
      <c r="I98" s="677"/>
      <c r="J98" s="677"/>
      <c r="K98" s="677"/>
      <c r="L98" s="677"/>
      <c r="M98" s="677"/>
      <c r="N98" s="677"/>
      <c r="O98" s="677"/>
      <c r="P98" s="677"/>
      <c r="Q98" s="677"/>
      <c r="R98" s="677"/>
      <c r="S98" s="677"/>
      <c r="T98" s="677"/>
      <c r="U98" s="677"/>
      <c r="V98" s="677"/>
      <c r="W98" s="677"/>
      <c r="X98" s="678"/>
      <c r="Y98" s="676"/>
      <c r="Z98" s="677"/>
      <c r="AA98" s="677"/>
      <c r="AB98" s="677"/>
      <c r="AC98" s="677"/>
      <c r="AD98" s="677"/>
      <c r="AE98" s="677"/>
      <c r="AF98" s="677"/>
      <c r="AG98" s="677"/>
      <c r="AH98" s="677"/>
      <c r="AI98" s="677"/>
      <c r="AJ98" s="1061"/>
      <c r="AK98" s="1062"/>
      <c r="AL98" s="1014"/>
      <c r="AM98" s="1015"/>
    </row>
    <row r="99" spans="1:40" ht="5.25" customHeight="1" x14ac:dyDescent="0.15">
      <c r="B99" s="50"/>
      <c r="C99" s="173"/>
      <c r="D99" s="173"/>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5"/>
    </row>
    <row r="100" spans="1:40" ht="20.25" customHeight="1" x14ac:dyDescent="0.15">
      <c r="C100" s="1007"/>
      <c r="D100" s="1007"/>
      <c r="E100" s="1007"/>
      <c r="F100" s="1007"/>
      <c r="G100" s="1007"/>
      <c r="H100" s="1007"/>
      <c r="I100" s="1007"/>
      <c r="J100" s="1007"/>
      <c r="K100" s="1007"/>
      <c r="L100" s="1007"/>
      <c r="M100" s="1007"/>
      <c r="N100" s="1007"/>
      <c r="O100" s="1007"/>
      <c r="P100" s="1007"/>
      <c r="Q100" s="1007"/>
      <c r="R100" s="1007"/>
      <c r="S100" s="1007"/>
      <c r="T100" s="1007"/>
      <c r="U100" s="1007"/>
      <c r="V100" s="1007"/>
      <c r="W100" s="1007"/>
      <c r="X100" s="1007"/>
      <c r="Y100" s="1007"/>
      <c r="Z100" s="1007"/>
      <c r="AA100" s="1007"/>
      <c r="AB100" s="1007"/>
      <c r="AC100" s="1007"/>
      <c r="AD100" s="1007"/>
      <c r="AE100" s="1007"/>
      <c r="AF100" s="1007"/>
      <c r="AG100" s="1007"/>
      <c r="AH100" s="1007"/>
      <c r="AI100" s="1007"/>
      <c r="AJ100" s="1007"/>
      <c r="AK100" s="1007"/>
      <c r="AL100" s="1007"/>
      <c r="AM100" s="1007"/>
      <c r="AN100" s="155"/>
    </row>
    <row r="101" spans="1:40" ht="20.25" customHeight="1" x14ac:dyDescent="0.15">
      <c r="A101" s="67" t="str">
        <f>IF(事前入力シート!$I$4="特定共同企業体","","不要")</f>
        <v>不要</v>
      </c>
      <c r="B101" s="50"/>
      <c r="C101" s="567" t="s">
        <v>186</v>
      </c>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567"/>
      <c r="AH101" s="567"/>
      <c r="AI101" s="567"/>
      <c r="AJ101" s="567"/>
      <c r="AK101" s="567"/>
      <c r="AL101" s="567"/>
      <c r="AM101" s="567"/>
      <c r="AN101" s="155"/>
    </row>
    <row r="102" spans="1:40" ht="20.25" customHeight="1" x14ac:dyDescent="0.15">
      <c r="C102" s="1007"/>
      <c r="D102" s="1007"/>
      <c r="E102" s="1007"/>
      <c r="F102" s="1007"/>
      <c r="G102" s="1007"/>
      <c r="H102" s="1007"/>
      <c r="I102" s="1007"/>
      <c r="J102" s="1007"/>
      <c r="K102" s="1007"/>
      <c r="L102" s="1007"/>
      <c r="M102" s="1007"/>
      <c r="N102" s="1007"/>
      <c r="O102" s="1007"/>
      <c r="P102" s="1007"/>
      <c r="Q102" s="1007"/>
      <c r="R102" s="1007"/>
      <c r="S102" s="1007"/>
      <c r="T102" s="1007"/>
      <c r="U102" s="1007"/>
      <c r="V102" s="1007"/>
      <c r="W102" s="1007"/>
      <c r="X102" s="1007"/>
      <c r="Y102" s="1007"/>
      <c r="Z102" s="1007"/>
      <c r="AA102" s="1007"/>
      <c r="AB102" s="1007"/>
      <c r="AC102" s="1007"/>
      <c r="AD102" s="1007"/>
      <c r="AE102" s="1007"/>
      <c r="AF102" s="1007"/>
      <c r="AG102" s="1007"/>
      <c r="AH102" s="1007"/>
      <c r="AI102" s="1007"/>
      <c r="AJ102" s="1007"/>
      <c r="AK102" s="1007"/>
      <c r="AL102" s="1007"/>
      <c r="AM102" s="1007"/>
      <c r="AN102" s="155"/>
    </row>
    <row r="103" spans="1:40" ht="20.25" customHeight="1" x14ac:dyDescent="0.15">
      <c r="A103" s="67" t="str">
        <f>IF(事前入力シート!$I$4="特定共同企業体",IF(OR(F103&lt;&gt;"",J103&lt;&gt;"",N103&lt;&gt;""),"○","未入力"),"不要")</f>
        <v>不要</v>
      </c>
      <c r="B103" s="50"/>
      <c r="C103" s="79"/>
      <c r="D103" s="646" t="s">
        <v>463</v>
      </c>
      <c r="E103" s="646"/>
      <c r="F103" s="1058"/>
      <c r="G103" s="1059"/>
      <c r="H103" s="646" t="s">
        <v>60</v>
      </c>
      <c r="I103" s="646"/>
      <c r="J103" s="1058"/>
      <c r="K103" s="1059"/>
      <c r="L103" s="646" t="s">
        <v>120</v>
      </c>
      <c r="M103" s="646"/>
      <c r="N103" s="1058"/>
      <c r="O103" s="1059"/>
      <c r="P103" s="646" t="s">
        <v>121</v>
      </c>
      <c r="Q103" s="646"/>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155"/>
    </row>
    <row r="104" spans="1:40" ht="20.25" customHeight="1" x14ac:dyDescent="0.15">
      <c r="C104" s="1007"/>
      <c r="D104" s="1007"/>
      <c r="E104" s="1007"/>
      <c r="F104" s="1007"/>
      <c r="G104" s="1007"/>
      <c r="H104" s="1007"/>
      <c r="I104" s="1007"/>
      <c r="J104" s="1007"/>
      <c r="K104" s="1007"/>
      <c r="L104" s="1007"/>
      <c r="M104" s="1007"/>
      <c r="N104" s="1007"/>
      <c r="O104" s="1007"/>
      <c r="P104" s="1007"/>
      <c r="Q104" s="1007"/>
      <c r="R104" s="1007"/>
      <c r="S104" s="1007"/>
      <c r="T104" s="1007"/>
      <c r="U104" s="1007"/>
      <c r="V104" s="1007"/>
      <c r="W104" s="1007"/>
      <c r="X104" s="1007"/>
      <c r="Y104" s="1007"/>
      <c r="Z104" s="1007"/>
      <c r="AA104" s="1007"/>
      <c r="AB104" s="1007"/>
      <c r="AC104" s="1007"/>
      <c r="AD104" s="1007"/>
      <c r="AE104" s="1007"/>
      <c r="AF104" s="1007"/>
      <c r="AG104" s="1007"/>
      <c r="AH104" s="1007"/>
      <c r="AI104" s="1007"/>
      <c r="AJ104" s="1007"/>
      <c r="AK104" s="1007"/>
      <c r="AL104" s="1007"/>
      <c r="AM104" s="1007"/>
      <c r="AN104" s="155"/>
    </row>
    <row r="105" spans="1:40" ht="20.25" customHeight="1" x14ac:dyDescent="0.15">
      <c r="A105" s="67" t="str">
        <f>IF(事前入力シート!$I$4="特定共同企業体",IF(W105&lt;&gt;"","○","未入力"),"不要")</f>
        <v>不要</v>
      </c>
      <c r="B105" s="50"/>
      <c r="C105" s="173"/>
      <c r="D105" s="173"/>
      <c r="E105" s="156"/>
      <c r="F105" s="156"/>
      <c r="G105" s="312"/>
      <c r="H105" s="312"/>
      <c r="I105" s="312"/>
      <c r="J105" s="312"/>
      <c r="K105" s="312"/>
      <c r="L105" s="312"/>
      <c r="M105" s="312"/>
      <c r="N105" s="312"/>
      <c r="O105" s="312"/>
      <c r="P105" s="312"/>
      <c r="Q105" s="645" t="s">
        <v>65</v>
      </c>
      <c r="R105" s="645"/>
      <c r="S105" s="645"/>
      <c r="T105" s="645"/>
      <c r="U105" s="645"/>
      <c r="V105" s="645"/>
      <c r="W105" s="642"/>
      <c r="X105" s="1056"/>
      <c r="Y105" s="1056"/>
      <c r="Z105" s="1056"/>
      <c r="AA105" s="1056"/>
      <c r="AB105" s="1056"/>
      <c r="AC105" s="1056"/>
      <c r="AD105" s="1056"/>
      <c r="AE105" s="1056"/>
      <c r="AF105" s="1056"/>
      <c r="AG105" s="1056"/>
      <c r="AH105" s="1056"/>
      <c r="AI105" s="1056"/>
      <c r="AJ105" s="1056"/>
      <c r="AK105" s="1056"/>
      <c r="AL105" s="1056"/>
      <c r="AM105" s="312"/>
      <c r="AN105" s="155"/>
    </row>
    <row r="106" spans="1:40" ht="20.25" customHeight="1" x14ac:dyDescent="0.15">
      <c r="A106" s="67" t="str">
        <f>IF(事前入力シート!$I$4="特定共同企業体",IF(W106&lt;&gt;"","○","未入力"),"不要")</f>
        <v>不要</v>
      </c>
      <c r="B106" s="50"/>
      <c r="C106" s="173"/>
      <c r="D106" s="173"/>
      <c r="E106" s="156"/>
      <c r="F106" s="156"/>
      <c r="G106" s="156"/>
      <c r="H106" s="156"/>
      <c r="I106" s="156"/>
      <c r="J106" s="156"/>
      <c r="K106" s="156"/>
      <c r="L106" s="156"/>
      <c r="M106" s="156"/>
      <c r="N106" s="156"/>
      <c r="O106" s="156"/>
      <c r="P106" s="156"/>
      <c r="Q106" s="645" t="s">
        <v>114</v>
      </c>
      <c r="R106" s="645"/>
      <c r="S106" s="645"/>
      <c r="T106" s="645"/>
      <c r="U106" s="645"/>
      <c r="V106" s="645"/>
      <c r="W106" s="642" t="str">
        <f>IF('様式-8'!AE82="","",'様式-8'!AE82)</f>
        <v>○○○○株式会社</v>
      </c>
      <c r="X106" s="1056"/>
      <c r="Y106" s="1056"/>
      <c r="Z106" s="1056"/>
      <c r="AA106" s="1056"/>
      <c r="AB106" s="1056"/>
      <c r="AC106" s="1056"/>
      <c r="AD106" s="1056"/>
      <c r="AE106" s="1056"/>
      <c r="AF106" s="1056"/>
      <c r="AG106" s="1056"/>
      <c r="AH106" s="1056"/>
      <c r="AI106" s="1056"/>
      <c r="AJ106" s="1056"/>
      <c r="AK106" s="1056"/>
      <c r="AL106" s="1056"/>
    </row>
    <row r="107" spans="1:40" ht="20.25" customHeight="1" x14ac:dyDescent="0.15">
      <c r="A107" s="67" t="str">
        <f>IF(事前入力シート!$I$4="特定共同企業体",IF(W107&lt;&gt;"","○","未入力"),"不要")</f>
        <v>不要</v>
      </c>
      <c r="B107" s="50"/>
      <c r="C107" s="173"/>
      <c r="D107" s="173"/>
      <c r="E107" s="156"/>
      <c r="F107" s="156"/>
      <c r="G107" s="156"/>
      <c r="H107" s="156"/>
      <c r="I107" s="156"/>
      <c r="J107" s="156"/>
      <c r="K107" s="156"/>
      <c r="L107" s="156"/>
      <c r="M107" s="156"/>
      <c r="N107" s="156"/>
      <c r="O107" s="156"/>
      <c r="P107" s="156"/>
      <c r="Q107" s="645" t="s">
        <v>71</v>
      </c>
      <c r="R107" s="645"/>
      <c r="S107" s="645"/>
      <c r="T107" s="645"/>
      <c r="U107" s="645"/>
      <c r="V107" s="645"/>
      <c r="W107" s="642"/>
      <c r="X107" s="1056"/>
      <c r="Y107" s="1056"/>
      <c r="Z107" s="1056"/>
      <c r="AA107" s="1056"/>
      <c r="AB107" s="1056"/>
      <c r="AC107" s="1056"/>
      <c r="AD107" s="1056"/>
      <c r="AE107" s="1056"/>
      <c r="AF107" s="1056"/>
      <c r="AG107" s="1056"/>
      <c r="AH107" s="1056"/>
      <c r="AI107" s="1056"/>
      <c r="AJ107" s="1056"/>
      <c r="AK107" s="1056"/>
      <c r="AL107" s="1056"/>
    </row>
    <row r="108" spans="1:40" ht="20.25" customHeight="1" x14ac:dyDescent="0.15">
      <c r="A108" s="67" t="str">
        <f>IF(事前入力シート!$I$4="特定共同企業体",IF(W108&lt;&gt;"","○","未入力"),"不要")</f>
        <v>不要</v>
      </c>
      <c r="B108" s="50"/>
      <c r="C108" s="173"/>
      <c r="D108" s="173"/>
      <c r="E108" s="156"/>
      <c r="F108" s="156"/>
      <c r="G108" s="156"/>
      <c r="H108" s="156"/>
      <c r="I108" s="156"/>
      <c r="J108" s="156"/>
      <c r="K108" s="156"/>
      <c r="L108" s="156"/>
      <c r="M108" s="156"/>
      <c r="N108" s="156"/>
      <c r="O108" s="156"/>
      <c r="P108" s="156"/>
      <c r="Q108" s="645" t="s">
        <v>62</v>
      </c>
      <c r="R108" s="645"/>
      <c r="S108" s="645"/>
      <c r="T108" s="645"/>
      <c r="U108" s="645"/>
      <c r="V108" s="645"/>
      <c r="W108" s="642"/>
      <c r="X108" s="1056"/>
      <c r="Y108" s="1056"/>
      <c r="Z108" s="1056"/>
      <c r="AA108" s="1056"/>
      <c r="AB108" s="1056"/>
      <c r="AC108" s="1056"/>
      <c r="AD108" s="1056"/>
      <c r="AE108" s="1056"/>
      <c r="AF108" s="1056"/>
      <c r="AG108" s="1056"/>
      <c r="AH108" s="1056"/>
      <c r="AI108" s="1056"/>
      <c r="AJ108" s="1057"/>
      <c r="AK108" s="1057"/>
      <c r="AL108" s="1057"/>
    </row>
    <row r="109" spans="1:40" ht="21" customHeight="1" x14ac:dyDescent="0.15">
      <c r="B109" s="50"/>
      <c r="C109" s="173"/>
      <c r="D109" s="173"/>
      <c r="E109" s="156"/>
      <c r="F109" s="156"/>
      <c r="G109" s="156"/>
      <c r="H109" s="156"/>
      <c r="I109" s="156"/>
      <c r="J109" s="156"/>
      <c r="K109" s="156"/>
      <c r="L109" s="156"/>
      <c r="M109" s="156"/>
      <c r="N109" s="156"/>
      <c r="O109" s="156"/>
      <c r="P109" s="156"/>
      <c r="Q109" s="156"/>
      <c r="R109" s="156"/>
      <c r="S109" s="156"/>
    </row>
    <row r="110" spans="1:40" ht="21" customHeight="1" x14ac:dyDescent="0.15">
      <c r="A110" s="197"/>
      <c r="B110" s="50"/>
      <c r="C110" s="173"/>
      <c r="D110" s="173"/>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5"/>
    </row>
    <row r="111" spans="1:40" ht="21" customHeight="1" x14ac:dyDescent="0.15">
      <c r="A111" s="203"/>
      <c r="B111" s="50"/>
      <c r="C111" s="173"/>
      <c r="D111" s="173"/>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5"/>
    </row>
    <row r="112" spans="1:40" ht="21" customHeight="1" x14ac:dyDescent="0.15">
      <c r="B112" s="50"/>
      <c r="C112" s="173"/>
      <c r="D112" s="173"/>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5"/>
    </row>
    <row r="113" spans="1:40" ht="21" customHeight="1" x14ac:dyDescent="0.15">
      <c r="A113" s="198"/>
      <c r="B113" s="50"/>
      <c r="C113" s="173"/>
      <c r="D113" s="173"/>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5"/>
    </row>
    <row r="114" spans="1:40" ht="21" customHeight="1" x14ac:dyDescent="0.15">
      <c r="B114" s="50"/>
      <c r="C114" s="173"/>
      <c r="D114" s="173"/>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5"/>
    </row>
    <row r="115" spans="1:40" ht="21" customHeight="1" x14ac:dyDescent="0.15">
      <c r="A115" s="198"/>
      <c r="B115" s="50"/>
      <c r="C115" s="173"/>
      <c r="D115" s="173"/>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5"/>
    </row>
    <row r="116" spans="1:40" ht="21" customHeight="1" x14ac:dyDescent="0.15">
      <c r="B116" s="50"/>
      <c r="C116" s="173"/>
      <c r="D116" s="173"/>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5"/>
    </row>
    <row r="117" spans="1:40" ht="21" customHeight="1" x14ac:dyDescent="0.15">
      <c r="C117" s="173"/>
      <c r="D117" s="173"/>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5"/>
    </row>
  </sheetData>
  <sheetProtection sheet="1" selectLockedCells="1"/>
  <customSheetViews>
    <customSheetView guid="{1C967CD3-22AF-4928-9CB8-5279C2ED784C}" scale="70" showPageBreaks="1" showGridLines="0" printArea="1" view="pageBreakPreview">
      <selection activeCell="L7" sqref="L7:O8"/>
      <pageMargins left="0.70866141732283472" right="0.70866141732283472" top="0.74803149606299213" bottom="0.74803149606299213" header="0.31496062992125984" footer="0.31496062992125984"/>
      <pageSetup paperSize="9" orientation="portrait" r:id="rId1"/>
    </customSheetView>
  </customSheetViews>
  <mergeCells count="168">
    <mergeCell ref="C2:AM2"/>
    <mergeCell ref="AE4:AM4"/>
    <mergeCell ref="Y7:AI8"/>
    <mergeCell ref="P7:X8"/>
    <mergeCell ref="Q27:V27"/>
    <mergeCell ref="W27:AL27"/>
    <mergeCell ref="AJ11:AK12"/>
    <mergeCell ref="C26:AM26"/>
    <mergeCell ref="L17:O18"/>
    <mergeCell ref="L25:M25"/>
    <mergeCell ref="N25:O25"/>
    <mergeCell ref="P25:Q25"/>
    <mergeCell ref="C22:AM22"/>
    <mergeCell ref="L15:O16"/>
    <mergeCell ref="P15:X16"/>
    <mergeCell ref="F25:G25"/>
    <mergeCell ref="AJ15:AK16"/>
    <mergeCell ref="C23:AM23"/>
    <mergeCell ref="L9:O10"/>
    <mergeCell ref="P9:X10"/>
    <mergeCell ref="Y9:AM10"/>
    <mergeCell ref="C11:K14"/>
    <mergeCell ref="L11:O12"/>
    <mergeCell ref="P11:X12"/>
    <mergeCell ref="Q29:V29"/>
    <mergeCell ref="W29:AL29"/>
    <mergeCell ref="AL15:AM16"/>
    <mergeCell ref="C19:X20"/>
    <mergeCell ref="Y19:AI20"/>
    <mergeCell ref="H25:I25"/>
    <mergeCell ref="J25:K25"/>
    <mergeCell ref="C24:AM24"/>
    <mergeCell ref="D25:E25"/>
    <mergeCell ref="C15:K18"/>
    <mergeCell ref="Q28:V28"/>
    <mergeCell ref="W28:AL28"/>
    <mergeCell ref="Y15:AI16"/>
    <mergeCell ref="Y17:AM18"/>
    <mergeCell ref="Y13:AM14"/>
    <mergeCell ref="C5:K6"/>
    <mergeCell ref="L5:X6"/>
    <mergeCell ref="Y5:AM6"/>
    <mergeCell ref="C7:K10"/>
    <mergeCell ref="L7:O8"/>
    <mergeCell ref="AJ7:AK8"/>
    <mergeCell ref="AL7:AM8"/>
    <mergeCell ref="AJ19:AK20"/>
    <mergeCell ref="P17:X18"/>
    <mergeCell ref="AL19:AM20"/>
    <mergeCell ref="L13:O14"/>
    <mergeCell ref="P13:X14"/>
    <mergeCell ref="Y11:AI12"/>
    <mergeCell ref="AL11:AM12"/>
    <mergeCell ref="C50:K53"/>
    <mergeCell ref="L50:O51"/>
    <mergeCell ref="P50:X51"/>
    <mergeCell ref="Y50:AI51"/>
    <mergeCell ref="AJ50:AK51"/>
    <mergeCell ref="AL50:AM51"/>
    <mergeCell ref="L52:O53"/>
    <mergeCell ref="P52:X53"/>
    <mergeCell ref="Y52:AM53"/>
    <mergeCell ref="C46:K49"/>
    <mergeCell ref="L46:O47"/>
    <mergeCell ref="P46:X47"/>
    <mergeCell ref="Y46:AI47"/>
    <mergeCell ref="AJ46:AK47"/>
    <mergeCell ref="W30:AI30"/>
    <mergeCell ref="AJ30:AL30"/>
    <mergeCell ref="AL46:AM47"/>
    <mergeCell ref="L48:O49"/>
    <mergeCell ref="P48:X49"/>
    <mergeCell ref="Y48:AM49"/>
    <mergeCell ref="C44:K45"/>
    <mergeCell ref="L44:X45"/>
    <mergeCell ref="Y44:AM45"/>
    <mergeCell ref="C41:AM41"/>
    <mergeCell ref="AE43:AM43"/>
    <mergeCell ref="Q30:V30"/>
    <mergeCell ref="C54:K57"/>
    <mergeCell ref="L54:O55"/>
    <mergeCell ref="P54:X55"/>
    <mergeCell ref="Y54:AI55"/>
    <mergeCell ref="AJ54:AK55"/>
    <mergeCell ref="AL54:AM55"/>
    <mergeCell ref="L56:O57"/>
    <mergeCell ref="P56:X57"/>
    <mergeCell ref="Y56:AM57"/>
    <mergeCell ref="C63:AM63"/>
    <mergeCell ref="D64:E64"/>
    <mergeCell ref="F64:G64"/>
    <mergeCell ref="H64:I64"/>
    <mergeCell ref="J64:K64"/>
    <mergeCell ref="L64:M64"/>
    <mergeCell ref="N64:O64"/>
    <mergeCell ref="P64:Q64"/>
    <mergeCell ref="C58:X59"/>
    <mergeCell ref="Y58:AI59"/>
    <mergeCell ref="AJ58:AK59"/>
    <mergeCell ref="AL58:AM59"/>
    <mergeCell ref="C61:AM61"/>
    <mergeCell ref="C62:AM62"/>
    <mergeCell ref="Q69:V69"/>
    <mergeCell ref="W69:AI69"/>
    <mergeCell ref="AJ69:AL69"/>
    <mergeCell ref="C80:AM80"/>
    <mergeCell ref="AE82:AM82"/>
    <mergeCell ref="C83:K84"/>
    <mergeCell ref="L83:X84"/>
    <mergeCell ref="Y83:AM84"/>
    <mergeCell ref="C65:AM65"/>
    <mergeCell ref="Q66:V66"/>
    <mergeCell ref="W66:AL66"/>
    <mergeCell ref="Q67:V67"/>
    <mergeCell ref="W67:AL67"/>
    <mergeCell ref="Q68:V68"/>
    <mergeCell ref="W68:AL68"/>
    <mergeCell ref="C85:K88"/>
    <mergeCell ref="L85:O86"/>
    <mergeCell ref="P85:X86"/>
    <mergeCell ref="Y85:AI86"/>
    <mergeCell ref="AJ85:AK86"/>
    <mergeCell ref="AL85:AM86"/>
    <mergeCell ref="L87:O88"/>
    <mergeCell ref="P87:X88"/>
    <mergeCell ref="Y87:AM88"/>
    <mergeCell ref="C89:K92"/>
    <mergeCell ref="L89:O90"/>
    <mergeCell ref="P89:X90"/>
    <mergeCell ref="Y89:AI90"/>
    <mergeCell ref="AJ89:AK90"/>
    <mergeCell ref="AL89:AM90"/>
    <mergeCell ref="L91:O92"/>
    <mergeCell ref="P91:X92"/>
    <mergeCell ref="Y91:AM92"/>
    <mergeCell ref="C93:K96"/>
    <mergeCell ref="L93:O94"/>
    <mergeCell ref="P93:X94"/>
    <mergeCell ref="Y93:AI94"/>
    <mergeCell ref="AJ93:AK94"/>
    <mergeCell ref="AL93:AM94"/>
    <mergeCell ref="L95:O96"/>
    <mergeCell ref="P95:X96"/>
    <mergeCell ref="Y95:AM96"/>
    <mergeCell ref="C102:AM102"/>
    <mergeCell ref="D103:E103"/>
    <mergeCell ref="F103:G103"/>
    <mergeCell ref="H103:I103"/>
    <mergeCell ref="J103:K103"/>
    <mergeCell ref="L103:M103"/>
    <mergeCell ref="N103:O103"/>
    <mergeCell ref="P103:Q103"/>
    <mergeCell ref="C97:X98"/>
    <mergeCell ref="Y97:AI98"/>
    <mergeCell ref="AJ97:AK98"/>
    <mergeCell ref="AL97:AM98"/>
    <mergeCell ref="C100:AM100"/>
    <mergeCell ref="C101:AM101"/>
    <mergeCell ref="Q108:V108"/>
    <mergeCell ref="W108:AI108"/>
    <mergeCell ref="AJ108:AL108"/>
    <mergeCell ref="C104:AM104"/>
    <mergeCell ref="Q105:V105"/>
    <mergeCell ref="W105:AL105"/>
    <mergeCell ref="Q106:V106"/>
    <mergeCell ref="W106:AL106"/>
    <mergeCell ref="Q107:V107"/>
    <mergeCell ref="W107:AL107"/>
  </mergeCells>
  <phoneticPr fontId="2"/>
  <conditionalFormatting sqref="A1:XFD117">
    <cfRule type="expression" dxfId="30" priority="14" stopIfTrue="1">
      <formula>$A1="○"</formula>
    </cfRule>
  </conditionalFormatting>
  <conditionalFormatting sqref="C1:AM1048576">
    <cfRule type="expression" dxfId="29" priority="13" stopIfTrue="1">
      <formula>$A1="不要"</formula>
    </cfRule>
  </conditionalFormatting>
  <conditionalFormatting sqref="A1:A1048576">
    <cfRule type="expression" dxfId="28" priority="1" stopIfTrue="1">
      <formula>$A1="未入力"</formula>
    </cfRule>
  </conditionalFormatting>
  <dataValidations count="3">
    <dataValidation type="whole" imeMode="halfAlpha" allowBlank="1" showInputMessage="1" showErrorMessage="1" sqref="J25:K25 J64:K64 J103:K103">
      <formula1>1</formula1>
      <formula2>12</formula2>
    </dataValidation>
    <dataValidation type="whole" imeMode="halfAlpha" allowBlank="1" showInputMessage="1" showErrorMessage="1" sqref="F25:G25 N25:O25 F64:G64 N64:O64 F103:G103 N103:O103">
      <formula1>1</formula1>
      <formula2>31</formula2>
    </dataValidation>
    <dataValidation allowBlank="1" showDropDown="1" showInputMessage="1" showErrorMessage="1" sqref="L7:O18 L46:O57 L85:O96"/>
  </dataValidations>
  <pageMargins left="0.70866141732283472" right="0.70866141732283472" top="0.74803149606299213" bottom="0.74803149606299213" header="0.31496062992125984" footer="0.31496062992125984"/>
  <pageSetup paperSize="9" scale="99" orientation="portrait" r:id="rId2"/>
  <rowBreaks count="1" manualBreakCount="1">
    <brk id="39" min="1" max="39" man="1"/>
  </rowBreaks>
  <drawing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79998168889431442"/>
  </sheetPr>
  <dimension ref="A1:AZ122"/>
  <sheetViews>
    <sheetView showGridLines="0" view="pageBreakPreview" zoomScale="115" zoomScaleNormal="70" zoomScaleSheetLayoutView="115" workbookViewId="0">
      <selection activeCell="U5" sqref="U5:X6"/>
    </sheetView>
  </sheetViews>
  <sheetFormatPr defaultColWidth="2.25" defaultRowHeight="21" customHeight="1" x14ac:dyDescent="0.15"/>
  <cols>
    <col min="1" max="1" width="8.5" style="67" bestFit="1" customWidth="1"/>
    <col min="2" max="2" width="2.25" style="43"/>
    <col min="3" max="3" width="3" style="43" bestFit="1" customWidth="1"/>
    <col min="4" max="16384" width="2.25" style="43"/>
  </cols>
  <sheetData>
    <row r="1" spans="1:52" ht="21" customHeight="1" x14ac:dyDescent="0.15">
      <c r="A1" s="202" t="str">
        <f>IF('発注者入力シート(◆◇)'!$H$16="","",IF(COUNTIF(A4:A39,"未入力")&gt;=1,"未入力あり",""))</f>
        <v/>
      </c>
      <c r="C1" s="158"/>
      <c r="AN1" s="151" t="s">
        <v>161</v>
      </c>
      <c r="AO1" s="147"/>
      <c r="AP1" s="43" t="s">
        <v>344</v>
      </c>
      <c r="AZ1" s="147"/>
    </row>
    <row r="2" spans="1:52" ht="21" customHeight="1" x14ac:dyDescent="0.15">
      <c r="C2" s="679" t="s">
        <v>19</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52" ht="21" customHeight="1" x14ac:dyDescent="0.15">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row>
    <row r="4" spans="1:52" s="147" customFormat="1" ht="21" customHeight="1" thickBot="1" x14ac:dyDescent="0.2">
      <c r="A4" s="67" t="str">
        <f>IF(事前入力シート!$I$4="特定共同企業体",IF(AE4&lt;&gt;"","○","未入力"),"")</f>
        <v/>
      </c>
      <c r="AC4" s="311"/>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2" ht="21" customHeight="1" x14ac:dyDescent="0.15">
      <c r="A5" s="198" t="str">
        <f>IF(OR(U5="○",U7="○"),"○","未入力")</f>
        <v>未入力</v>
      </c>
      <c r="C5" s="846" t="s">
        <v>188</v>
      </c>
      <c r="D5" s="846"/>
      <c r="E5" s="846"/>
      <c r="F5" s="846"/>
      <c r="G5" s="846"/>
      <c r="H5" s="846"/>
      <c r="I5" s="846"/>
      <c r="J5" s="846"/>
      <c r="K5" s="846"/>
      <c r="L5" s="846"/>
      <c r="M5" s="846"/>
      <c r="N5" s="846"/>
      <c r="O5" s="846"/>
      <c r="P5" s="846"/>
      <c r="Q5" s="846"/>
      <c r="R5" s="846"/>
      <c r="S5" s="846"/>
      <c r="T5" s="847"/>
      <c r="U5" s="717"/>
      <c r="V5" s="1072"/>
      <c r="W5" s="1072"/>
      <c r="X5" s="1073"/>
      <c r="Y5" s="1076" t="s">
        <v>192</v>
      </c>
      <c r="Z5" s="846"/>
      <c r="AA5" s="846"/>
      <c r="AB5" s="846"/>
      <c r="AC5" s="846"/>
      <c r="AD5" s="846"/>
      <c r="AE5" s="846"/>
      <c r="AF5" s="846"/>
      <c r="AG5" s="846"/>
      <c r="AH5" s="846"/>
      <c r="AI5" s="846"/>
      <c r="AJ5" s="846"/>
      <c r="AK5" s="846"/>
      <c r="AL5" s="846"/>
      <c r="AM5" s="846"/>
    </row>
    <row r="6" spans="1:52" ht="21" customHeight="1" x14ac:dyDescent="0.15">
      <c r="C6" s="846"/>
      <c r="D6" s="846"/>
      <c r="E6" s="846"/>
      <c r="F6" s="846"/>
      <c r="G6" s="846"/>
      <c r="H6" s="846"/>
      <c r="I6" s="846"/>
      <c r="J6" s="846"/>
      <c r="K6" s="846"/>
      <c r="L6" s="846"/>
      <c r="M6" s="846"/>
      <c r="N6" s="846"/>
      <c r="O6" s="846"/>
      <c r="P6" s="846"/>
      <c r="Q6" s="846"/>
      <c r="R6" s="846"/>
      <c r="S6" s="846"/>
      <c r="T6" s="847"/>
      <c r="U6" s="1074"/>
      <c r="V6" s="1063"/>
      <c r="W6" s="1063"/>
      <c r="X6" s="1075"/>
      <c r="Y6" s="1077"/>
      <c r="Z6" s="1042"/>
      <c r="AA6" s="1042"/>
      <c r="AB6" s="1042"/>
      <c r="AC6" s="1042"/>
      <c r="AD6" s="1042"/>
      <c r="AE6" s="1042"/>
      <c r="AF6" s="1042"/>
      <c r="AG6" s="1042"/>
      <c r="AH6" s="1042"/>
      <c r="AI6" s="1042"/>
      <c r="AJ6" s="1042"/>
      <c r="AK6" s="1042"/>
      <c r="AL6" s="1042"/>
      <c r="AM6" s="1042"/>
    </row>
    <row r="7" spans="1:52" ht="21" customHeight="1" x14ac:dyDescent="0.15">
      <c r="A7" s="67" t="str">
        <f>IF(OR(U5="○",U7="○"),"○","未入力")</f>
        <v>未入力</v>
      </c>
      <c r="C7" s="846"/>
      <c r="D7" s="846"/>
      <c r="E7" s="846"/>
      <c r="F7" s="846"/>
      <c r="G7" s="846"/>
      <c r="H7" s="846"/>
      <c r="I7" s="846"/>
      <c r="J7" s="846"/>
      <c r="K7" s="846"/>
      <c r="L7" s="846"/>
      <c r="M7" s="846"/>
      <c r="N7" s="846"/>
      <c r="O7" s="846"/>
      <c r="P7" s="846"/>
      <c r="Q7" s="846"/>
      <c r="R7" s="846"/>
      <c r="S7" s="846"/>
      <c r="T7" s="847"/>
      <c r="U7" s="687"/>
      <c r="V7" s="1065"/>
      <c r="W7" s="1065"/>
      <c r="X7" s="1078"/>
      <c r="Y7" s="678" t="s">
        <v>193</v>
      </c>
      <c r="Z7" s="1024"/>
      <c r="AA7" s="1024"/>
      <c r="AB7" s="1024"/>
      <c r="AC7" s="1024"/>
      <c r="AD7" s="1024"/>
      <c r="AE7" s="1024"/>
      <c r="AF7" s="1024"/>
      <c r="AG7" s="1024"/>
      <c r="AH7" s="1024"/>
      <c r="AI7" s="1024"/>
      <c r="AJ7" s="1024"/>
      <c r="AK7" s="1024"/>
      <c r="AL7" s="1024"/>
      <c r="AM7" s="1024"/>
    </row>
    <row r="8" spans="1:52" ht="21" customHeight="1" thickBot="1" x14ac:dyDescent="0.2">
      <c r="C8" s="846"/>
      <c r="D8" s="846"/>
      <c r="E8" s="846"/>
      <c r="F8" s="846"/>
      <c r="G8" s="846"/>
      <c r="H8" s="846"/>
      <c r="I8" s="846"/>
      <c r="J8" s="846"/>
      <c r="K8" s="846"/>
      <c r="L8" s="846"/>
      <c r="M8" s="846"/>
      <c r="N8" s="846"/>
      <c r="O8" s="846"/>
      <c r="P8" s="846"/>
      <c r="Q8" s="846"/>
      <c r="R8" s="846"/>
      <c r="S8" s="846"/>
      <c r="T8" s="847"/>
      <c r="U8" s="1079"/>
      <c r="V8" s="1080"/>
      <c r="W8" s="1080"/>
      <c r="X8" s="1081"/>
      <c r="Y8" s="1040"/>
      <c r="Z8" s="846"/>
      <c r="AA8" s="846"/>
      <c r="AB8" s="846"/>
      <c r="AC8" s="846"/>
      <c r="AD8" s="846"/>
      <c r="AE8" s="846"/>
      <c r="AF8" s="846"/>
      <c r="AG8" s="846"/>
      <c r="AH8" s="846"/>
      <c r="AI8" s="846"/>
      <c r="AJ8" s="846"/>
      <c r="AK8" s="846"/>
      <c r="AL8" s="846"/>
      <c r="AM8" s="846"/>
    </row>
    <row r="9" spans="1:52" ht="21" customHeight="1" x14ac:dyDescent="0.15">
      <c r="A9" s="198" t="str">
        <f>IF(OR(U9="○",U11="○"),"○","未入力")</f>
        <v>未入力</v>
      </c>
      <c r="C9" s="846" t="s">
        <v>189</v>
      </c>
      <c r="D9" s="846"/>
      <c r="E9" s="846"/>
      <c r="F9" s="846"/>
      <c r="G9" s="846"/>
      <c r="H9" s="846"/>
      <c r="I9" s="846"/>
      <c r="J9" s="846"/>
      <c r="K9" s="846"/>
      <c r="L9" s="846"/>
      <c r="M9" s="846"/>
      <c r="N9" s="846"/>
      <c r="O9" s="846"/>
      <c r="P9" s="846"/>
      <c r="Q9" s="846"/>
      <c r="R9" s="846"/>
      <c r="S9" s="846"/>
      <c r="T9" s="847"/>
      <c r="U9" s="717"/>
      <c r="V9" s="1072"/>
      <c r="W9" s="1072"/>
      <c r="X9" s="1073"/>
      <c r="Y9" s="1076" t="s">
        <v>190</v>
      </c>
      <c r="Z9" s="846"/>
      <c r="AA9" s="846"/>
      <c r="AB9" s="846"/>
      <c r="AC9" s="846"/>
      <c r="AD9" s="846"/>
      <c r="AE9" s="846"/>
      <c r="AF9" s="846"/>
      <c r="AG9" s="846"/>
      <c r="AH9" s="846"/>
      <c r="AI9" s="846"/>
      <c r="AJ9" s="846"/>
      <c r="AK9" s="846"/>
      <c r="AL9" s="846"/>
      <c r="AM9" s="846"/>
    </row>
    <row r="10" spans="1:52" ht="21" customHeight="1" x14ac:dyDescent="0.15">
      <c r="C10" s="846"/>
      <c r="D10" s="846"/>
      <c r="E10" s="846"/>
      <c r="F10" s="846"/>
      <c r="G10" s="846"/>
      <c r="H10" s="846"/>
      <c r="I10" s="846"/>
      <c r="J10" s="846"/>
      <c r="K10" s="846"/>
      <c r="L10" s="846"/>
      <c r="M10" s="846"/>
      <c r="N10" s="846"/>
      <c r="O10" s="846"/>
      <c r="P10" s="846"/>
      <c r="Q10" s="846"/>
      <c r="R10" s="846"/>
      <c r="S10" s="846"/>
      <c r="T10" s="847"/>
      <c r="U10" s="1074"/>
      <c r="V10" s="1063"/>
      <c r="W10" s="1063"/>
      <c r="X10" s="1075"/>
      <c r="Y10" s="1077"/>
      <c r="Z10" s="1042"/>
      <c r="AA10" s="1042"/>
      <c r="AB10" s="1042"/>
      <c r="AC10" s="1042"/>
      <c r="AD10" s="1042"/>
      <c r="AE10" s="1042"/>
      <c r="AF10" s="1042"/>
      <c r="AG10" s="1042"/>
      <c r="AH10" s="1042"/>
      <c r="AI10" s="1042"/>
      <c r="AJ10" s="1042"/>
      <c r="AK10" s="1042"/>
      <c r="AL10" s="1042"/>
      <c r="AM10" s="1042"/>
    </row>
    <row r="11" spans="1:52" ht="21" customHeight="1" x14ac:dyDescent="0.15">
      <c r="A11" s="67" t="str">
        <f>IF(OR(U9="○",U11="○"),"○","未入力")</f>
        <v>未入力</v>
      </c>
      <c r="C11" s="846"/>
      <c r="D11" s="846"/>
      <c r="E11" s="846"/>
      <c r="F11" s="846"/>
      <c r="G11" s="846"/>
      <c r="H11" s="846"/>
      <c r="I11" s="846"/>
      <c r="J11" s="846"/>
      <c r="K11" s="846"/>
      <c r="L11" s="846"/>
      <c r="M11" s="846"/>
      <c r="N11" s="846"/>
      <c r="O11" s="846"/>
      <c r="P11" s="846"/>
      <c r="Q11" s="846"/>
      <c r="R11" s="846"/>
      <c r="S11" s="846"/>
      <c r="T11" s="847"/>
      <c r="U11" s="687"/>
      <c r="V11" s="1065"/>
      <c r="W11" s="1065"/>
      <c r="X11" s="1078"/>
      <c r="Y11" s="678" t="s">
        <v>191</v>
      </c>
      <c r="Z11" s="1024"/>
      <c r="AA11" s="1024"/>
      <c r="AB11" s="1024"/>
      <c r="AC11" s="1024"/>
      <c r="AD11" s="1024"/>
      <c r="AE11" s="1024"/>
      <c r="AF11" s="1024"/>
      <c r="AG11" s="1024"/>
      <c r="AH11" s="1024"/>
      <c r="AI11" s="1024"/>
      <c r="AJ11" s="1024"/>
      <c r="AK11" s="1024"/>
      <c r="AL11" s="1024"/>
      <c r="AM11" s="1024"/>
    </row>
    <row r="12" spans="1:52" ht="21" customHeight="1" thickBot="1" x14ac:dyDescent="0.2">
      <c r="C12" s="846"/>
      <c r="D12" s="846"/>
      <c r="E12" s="846"/>
      <c r="F12" s="846"/>
      <c r="G12" s="846"/>
      <c r="H12" s="846"/>
      <c r="I12" s="846"/>
      <c r="J12" s="846"/>
      <c r="K12" s="846"/>
      <c r="L12" s="846"/>
      <c r="M12" s="846"/>
      <c r="N12" s="846"/>
      <c r="O12" s="846"/>
      <c r="P12" s="846"/>
      <c r="Q12" s="846"/>
      <c r="R12" s="846"/>
      <c r="S12" s="846"/>
      <c r="T12" s="847"/>
      <c r="U12" s="1079"/>
      <c r="V12" s="1080"/>
      <c r="W12" s="1080"/>
      <c r="X12" s="1081"/>
      <c r="Y12" s="1040"/>
      <c r="Z12" s="846"/>
      <c r="AA12" s="846"/>
      <c r="AB12" s="846"/>
      <c r="AC12" s="846"/>
      <c r="AD12" s="846"/>
      <c r="AE12" s="846"/>
      <c r="AF12" s="846"/>
      <c r="AG12" s="846"/>
      <c r="AH12" s="846"/>
      <c r="AI12" s="846"/>
      <c r="AJ12" s="846"/>
      <c r="AK12" s="846"/>
      <c r="AL12" s="846"/>
      <c r="AM12" s="846"/>
    </row>
    <row r="13" spans="1:52" ht="5.25" customHeight="1" x14ac:dyDescent="0.15">
      <c r="B13" s="50"/>
      <c r="C13" s="173"/>
      <c r="D13" s="173"/>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5"/>
    </row>
    <row r="14" spans="1:52" ht="18.75" customHeight="1" x14ac:dyDescent="0.15">
      <c r="C14" s="1055" t="s">
        <v>237</v>
      </c>
      <c r="D14" s="1055"/>
      <c r="E14" s="1071" t="s">
        <v>140</v>
      </c>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55"/>
    </row>
    <row r="15" spans="1:52" ht="18.75" customHeight="1" x14ac:dyDescent="0.15">
      <c r="B15" s="50"/>
      <c r="C15" s="1055" t="s">
        <v>238</v>
      </c>
      <c r="D15" s="1055"/>
      <c r="E15" s="1071" t="s">
        <v>491</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1"/>
      <c r="AL15" s="1071"/>
      <c r="AM15" s="1071"/>
      <c r="AN15" s="155"/>
    </row>
    <row r="16" spans="1:52" ht="18.75" customHeight="1" x14ac:dyDescent="0.15">
      <c r="B16" s="50"/>
      <c r="C16" s="183"/>
      <c r="D16" s="183"/>
      <c r="E16" s="1071"/>
      <c r="F16" s="1071"/>
      <c r="G16" s="1071"/>
      <c r="H16" s="1071"/>
      <c r="I16" s="1071"/>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1071"/>
      <c r="AM16" s="1071"/>
      <c r="AN16" s="155"/>
    </row>
    <row r="17" spans="2:40" ht="18.75" customHeight="1" x14ac:dyDescent="0.15">
      <c r="B17" s="50"/>
      <c r="C17" s="1055" t="s">
        <v>252</v>
      </c>
      <c r="D17" s="1055"/>
      <c r="E17" s="734" t="s">
        <v>195</v>
      </c>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734"/>
      <c r="AN17" s="155"/>
    </row>
    <row r="18" spans="2:40" ht="18.75" customHeight="1" x14ac:dyDescent="0.15">
      <c r="B18" s="50"/>
      <c r="C18" s="183"/>
      <c r="D18" s="183"/>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155"/>
    </row>
    <row r="19" spans="2:40" ht="20.25" customHeight="1" x14ac:dyDescent="0.15">
      <c r="B19" s="50"/>
      <c r="C19" s="173"/>
      <c r="D19" s="173"/>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5"/>
    </row>
    <row r="20" spans="2:40" ht="20.25" customHeight="1" x14ac:dyDescent="0.15">
      <c r="B20" s="50"/>
      <c r="C20" s="173"/>
      <c r="D20" s="173"/>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5"/>
    </row>
    <row r="21" spans="2:40" ht="20.25" customHeight="1" x14ac:dyDescent="0.15">
      <c r="B21" s="50"/>
      <c r="C21" s="173"/>
      <c r="D21" s="173"/>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5"/>
    </row>
    <row r="22" spans="2:40" ht="20.25" customHeight="1" x14ac:dyDescent="0.15">
      <c r="B22" s="50"/>
      <c r="C22" s="173"/>
      <c r="D22" s="173"/>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5"/>
    </row>
    <row r="23" spans="2:40" ht="20.25" customHeight="1" x14ac:dyDescent="0.15">
      <c r="B23" s="50"/>
      <c r="C23" s="173"/>
      <c r="D23" s="173"/>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5"/>
    </row>
    <row r="24" spans="2:40" ht="20.25" customHeight="1" x14ac:dyDescent="0.15">
      <c r="B24" s="50"/>
      <c r="C24" s="173"/>
      <c r="D24" s="173"/>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5"/>
    </row>
    <row r="25" spans="2:40" ht="20.25" customHeight="1" x14ac:dyDescent="0.15">
      <c r="B25" s="50"/>
      <c r="C25" s="173"/>
      <c r="D25" s="173"/>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5"/>
    </row>
    <row r="26" spans="2:40" ht="20.25" customHeight="1" x14ac:dyDescent="0.15">
      <c r="C26" s="173"/>
      <c r="D26" s="173"/>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5"/>
    </row>
    <row r="27" spans="2:40" ht="20.25" customHeight="1" x14ac:dyDescent="0.15">
      <c r="C27" s="173"/>
      <c r="D27" s="173"/>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5"/>
    </row>
    <row r="28" spans="2:40" ht="20.25" customHeight="1" x14ac:dyDescent="0.15">
      <c r="C28" s="173"/>
      <c r="D28" s="173"/>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2:40" ht="20.25" customHeight="1" x14ac:dyDescent="0.15"/>
    <row r="30" spans="2:40" ht="20.25" customHeight="1" x14ac:dyDescent="0.15"/>
    <row r="31" spans="2:40" ht="20.25" customHeight="1" x14ac:dyDescent="0.15"/>
    <row r="32" spans="2:40" ht="20.25" customHeight="1" x14ac:dyDescent="0.15"/>
    <row r="33" spans="1:40" ht="20.25" customHeight="1" x14ac:dyDescent="0.15"/>
    <row r="34" spans="1:40" ht="20.25" customHeight="1" x14ac:dyDescent="0.15"/>
    <row r="35" spans="1:40" ht="21" customHeight="1" x14ac:dyDescent="0.15">
      <c r="B35" s="50"/>
      <c r="C35" s="173"/>
      <c r="D35" s="173"/>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5"/>
    </row>
    <row r="36" spans="1:40" ht="21" customHeight="1" x14ac:dyDescent="0.15">
      <c r="B36" s="50"/>
      <c r="C36" s="173"/>
      <c r="D36" s="173"/>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5"/>
    </row>
    <row r="37" spans="1:40" ht="21" customHeight="1" x14ac:dyDescent="0.15">
      <c r="B37" s="50"/>
      <c r="C37" s="173"/>
      <c r="D37" s="173"/>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5"/>
    </row>
    <row r="38" spans="1:40" ht="21" customHeight="1" x14ac:dyDescent="0.15">
      <c r="B38" s="50"/>
      <c r="C38" s="173"/>
      <c r="D38" s="173"/>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5"/>
    </row>
    <row r="39" spans="1:40" ht="21" customHeight="1" x14ac:dyDescent="0.15">
      <c r="B39" s="50"/>
      <c r="C39" s="173"/>
      <c r="D39" s="173"/>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5"/>
    </row>
    <row r="40" spans="1:40" ht="21" customHeight="1" x14ac:dyDescent="0.15">
      <c r="B40" s="50"/>
      <c r="C40" s="173"/>
      <c r="D40" s="173"/>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5"/>
    </row>
    <row r="41" spans="1:40" ht="21" customHeight="1" x14ac:dyDescent="0.15">
      <c r="A41" s="203" t="str">
        <f>IF('発注者入力シート(◆◇)'!$H$16="","",IF(事前入力シート!$I$4="特定共同企業体",IF(COUNTIF(A42:A80,"未入力")&gt;=1,"未入力あり",""),"使用しない"))</f>
        <v/>
      </c>
      <c r="C41" s="158" t="str">
        <f>IF(事前入力シート!P46&lt;&gt;"","※提出不要","")</f>
        <v/>
      </c>
      <c r="AN41" s="151" t="s">
        <v>161</v>
      </c>
    </row>
    <row r="42" spans="1:40" ht="21" customHeight="1" x14ac:dyDescent="0.15">
      <c r="C42" s="679" t="s">
        <v>19</v>
      </c>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row>
    <row r="43" spans="1:40" ht="21" customHeight="1" x14ac:dyDescent="0.15">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row>
    <row r="44" spans="1:40" s="147" customFormat="1" ht="21" customHeight="1" thickBot="1" x14ac:dyDescent="0.2">
      <c r="A44" s="67" t="str">
        <f>IF(事前入力シート!$I$4="特定共同企業体",IF(AE44&lt;&gt;"","○","未入力"),"不要")</f>
        <v>不要</v>
      </c>
      <c r="AC44" s="311"/>
      <c r="AD44" s="192" t="s">
        <v>303</v>
      </c>
      <c r="AE44" s="710" t="str">
        <f>'様式-5'!AE44</f>
        <v>○○○○株式会社</v>
      </c>
      <c r="AF44" s="710"/>
      <c r="AG44" s="710"/>
      <c r="AH44" s="710"/>
      <c r="AI44" s="710"/>
      <c r="AJ44" s="710"/>
      <c r="AK44" s="710"/>
      <c r="AL44" s="710"/>
      <c r="AM44" s="710"/>
    </row>
    <row r="45" spans="1:40" ht="21" customHeight="1" x14ac:dyDescent="0.15">
      <c r="A45" s="198" t="str">
        <f>IF(事前入力シート!$I$4="特定共同企業体",IF(OR(U45="○",U47="○"),"○","未入力"),"不要")</f>
        <v>不要</v>
      </c>
      <c r="C45" s="846" t="s">
        <v>188</v>
      </c>
      <c r="D45" s="846"/>
      <c r="E45" s="846"/>
      <c r="F45" s="846"/>
      <c r="G45" s="846"/>
      <c r="H45" s="846"/>
      <c r="I45" s="846"/>
      <c r="J45" s="846"/>
      <c r="K45" s="846"/>
      <c r="L45" s="846"/>
      <c r="M45" s="846"/>
      <c r="N45" s="846"/>
      <c r="O45" s="846"/>
      <c r="P45" s="846"/>
      <c r="Q45" s="846"/>
      <c r="R45" s="846"/>
      <c r="S45" s="846"/>
      <c r="T45" s="847"/>
      <c r="U45" s="717"/>
      <c r="V45" s="1072"/>
      <c r="W45" s="1072"/>
      <c r="X45" s="1073"/>
      <c r="Y45" s="1076" t="s">
        <v>192</v>
      </c>
      <c r="Z45" s="846"/>
      <c r="AA45" s="846"/>
      <c r="AB45" s="846"/>
      <c r="AC45" s="846"/>
      <c r="AD45" s="846"/>
      <c r="AE45" s="846"/>
      <c r="AF45" s="846"/>
      <c r="AG45" s="846"/>
      <c r="AH45" s="846"/>
      <c r="AI45" s="846"/>
      <c r="AJ45" s="846"/>
      <c r="AK45" s="846"/>
      <c r="AL45" s="846"/>
      <c r="AM45" s="846"/>
    </row>
    <row r="46" spans="1:40" ht="21" customHeight="1" x14ac:dyDescent="0.15">
      <c r="C46" s="846"/>
      <c r="D46" s="846"/>
      <c r="E46" s="846"/>
      <c r="F46" s="846"/>
      <c r="G46" s="846"/>
      <c r="H46" s="846"/>
      <c r="I46" s="846"/>
      <c r="J46" s="846"/>
      <c r="K46" s="846"/>
      <c r="L46" s="846"/>
      <c r="M46" s="846"/>
      <c r="N46" s="846"/>
      <c r="O46" s="846"/>
      <c r="P46" s="846"/>
      <c r="Q46" s="846"/>
      <c r="R46" s="846"/>
      <c r="S46" s="846"/>
      <c r="T46" s="847"/>
      <c r="U46" s="1074"/>
      <c r="V46" s="1063"/>
      <c r="W46" s="1063"/>
      <c r="X46" s="1075"/>
      <c r="Y46" s="1077"/>
      <c r="Z46" s="1042"/>
      <c r="AA46" s="1042"/>
      <c r="AB46" s="1042"/>
      <c r="AC46" s="1042"/>
      <c r="AD46" s="1042"/>
      <c r="AE46" s="1042"/>
      <c r="AF46" s="1042"/>
      <c r="AG46" s="1042"/>
      <c r="AH46" s="1042"/>
      <c r="AI46" s="1042"/>
      <c r="AJ46" s="1042"/>
      <c r="AK46" s="1042"/>
      <c r="AL46" s="1042"/>
      <c r="AM46" s="1042"/>
    </row>
    <row r="47" spans="1:40" ht="21" customHeight="1" x14ac:dyDescent="0.15">
      <c r="A47" s="67" t="str">
        <f>IF(事前入力シート!$I$4="特定共同企業体",IF(OR(U45="○",U47="○"),"○","未入力"),"不要")</f>
        <v>不要</v>
      </c>
      <c r="C47" s="846"/>
      <c r="D47" s="846"/>
      <c r="E47" s="846"/>
      <c r="F47" s="846"/>
      <c r="G47" s="846"/>
      <c r="H47" s="846"/>
      <c r="I47" s="846"/>
      <c r="J47" s="846"/>
      <c r="K47" s="846"/>
      <c r="L47" s="846"/>
      <c r="M47" s="846"/>
      <c r="N47" s="846"/>
      <c r="O47" s="846"/>
      <c r="P47" s="846"/>
      <c r="Q47" s="846"/>
      <c r="R47" s="846"/>
      <c r="S47" s="846"/>
      <c r="T47" s="847"/>
      <c r="U47" s="687"/>
      <c r="V47" s="1065"/>
      <c r="W47" s="1065"/>
      <c r="X47" s="1078"/>
      <c r="Y47" s="678" t="s">
        <v>193</v>
      </c>
      <c r="Z47" s="1024"/>
      <c r="AA47" s="1024"/>
      <c r="AB47" s="1024"/>
      <c r="AC47" s="1024"/>
      <c r="AD47" s="1024"/>
      <c r="AE47" s="1024"/>
      <c r="AF47" s="1024"/>
      <c r="AG47" s="1024"/>
      <c r="AH47" s="1024"/>
      <c r="AI47" s="1024"/>
      <c r="AJ47" s="1024"/>
      <c r="AK47" s="1024"/>
      <c r="AL47" s="1024"/>
      <c r="AM47" s="1024"/>
    </row>
    <row r="48" spans="1:40" ht="21" customHeight="1" thickBot="1" x14ac:dyDescent="0.2">
      <c r="C48" s="846"/>
      <c r="D48" s="846"/>
      <c r="E48" s="846"/>
      <c r="F48" s="846"/>
      <c r="G48" s="846"/>
      <c r="H48" s="846"/>
      <c r="I48" s="846"/>
      <c r="J48" s="846"/>
      <c r="K48" s="846"/>
      <c r="L48" s="846"/>
      <c r="M48" s="846"/>
      <c r="N48" s="846"/>
      <c r="O48" s="846"/>
      <c r="P48" s="846"/>
      <c r="Q48" s="846"/>
      <c r="R48" s="846"/>
      <c r="S48" s="846"/>
      <c r="T48" s="847"/>
      <c r="U48" s="1079"/>
      <c r="V48" s="1080"/>
      <c r="W48" s="1080"/>
      <c r="X48" s="1081"/>
      <c r="Y48" s="1040"/>
      <c r="Z48" s="846"/>
      <c r="AA48" s="846"/>
      <c r="AB48" s="846"/>
      <c r="AC48" s="846"/>
      <c r="AD48" s="846"/>
      <c r="AE48" s="846"/>
      <c r="AF48" s="846"/>
      <c r="AG48" s="846"/>
      <c r="AH48" s="846"/>
      <c r="AI48" s="846"/>
      <c r="AJ48" s="846"/>
      <c r="AK48" s="846"/>
      <c r="AL48" s="846"/>
      <c r="AM48" s="846"/>
    </row>
    <row r="49" spans="1:40" ht="21" customHeight="1" x14ac:dyDescent="0.15">
      <c r="A49" s="198" t="str">
        <f>IF(事前入力シート!$I$4="特定共同企業体",IF(OR(U49="○",U51="○"),"○","未入力"),"不要")</f>
        <v>不要</v>
      </c>
      <c r="C49" s="846" t="s">
        <v>189</v>
      </c>
      <c r="D49" s="846"/>
      <c r="E49" s="846"/>
      <c r="F49" s="846"/>
      <c r="G49" s="846"/>
      <c r="H49" s="846"/>
      <c r="I49" s="846"/>
      <c r="J49" s="846"/>
      <c r="K49" s="846"/>
      <c r="L49" s="846"/>
      <c r="M49" s="846"/>
      <c r="N49" s="846"/>
      <c r="O49" s="846"/>
      <c r="P49" s="846"/>
      <c r="Q49" s="846"/>
      <c r="R49" s="846"/>
      <c r="S49" s="846"/>
      <c r="T49" s="847"/>
      <c r="U49" s="717"/>
      <c r="V49" s="1072"/>
      <c r="W49" s="1072"/>
      <c r="X49" s="1073"/>
      <c r="Y49" s="1076" t="s">
        <v>190</v>
      </c>
      <c r="Z49" s="846"/>
      <c r="AA49" s="846"/>
      <c r="AB49" s="846"/>
      <c r="AC49" s="846"/>
      <c r="AD49" s="846"/>
      <c r="AE49" s="846"/>
      <c r="AF49" s="846"/>
      <c r="AG49" s="846"/>
      <c r="AH49" s="846"/>
      <c r="AI49" s="846"/>
      <c r="AJ49" s="846"/>
      <c r="AK49" s="846"/>
      <c r="AL49" s="846"/>
      <c r="AM49" s="846"/>
    </row>
    <row r="50" spans="1:40" ht="21" customHeight="1" x14ac:dyDescent="0.15">
      <c r="C50" s="846"/>
      <c r="D50" s="846"/>
      <c r="E50" s="846"/>
      <c r="F50" s="846"/>
      <c r="G50" s="846"/>
      <c r="H50" s="846"/>
      <c r="I50" s="846"/>
      <c r="J50" s="846"/>
      <c r="K50" s="846"/>
      <c r="L50" s="846"/>
      <c r="M50" s="846"/>
      <c r="N50" s="846"/>
      <c r="O50" s="846"/>
      <c r="P50" s="846"/>
      <c r="Q50" s="846"/>
      <c r="R50" s="846"/>
      <c r="S50" s="846"/>
      <c r="T50" s="847"/>
      <c r="U50" s="1074"/>
      <c r="V50" s="1063"/>
      <c r="W50" s="1063"/>
      <c r="X50" s="1075"/>
      <c r="Y50" s="1077"/>
      <c r="Z50" s="1042"/>
      <c r="AA50" s="1042"/>
      <c r="AB50" s="1042"/>
      <c r="AC50" s="1042"/>
      <c r="AD50" s="1042"/>
      <c r="AE50" s="1042"/>
      <c r="AF50" s="1042"/>
      <c r="AG50" s="1042"/>
      <c r="AH50" s="1042"/>
      <c r="AI50" s="1042"/>
      <c r="AJ50" s="1042"/>
      <c r="AK50" s="1042"/>
      <c r="AL50" s="1042"/>
      <c r="AM50" s="1042"/>
    </row>
    <row r="51" spans="1:40" ht="21" customHeight="1" x14ac:dyDescent="0.15">
      <c r="A51" s="67" t="str">
        <f>IF(事前入力シート!$I$4="特定共同企業体",IF(OR(U49="○",U51="○"),"○","未入力"),"不要")</f>
        <v>不要</v>
      </c>
      <c r="C51" s="846"/>
      <c r="D51" s="846"/>
      <c r="E51" s="846"/>
      <c r="F51" s="846"/>
      <c r="G51" s="846"/>
      <c r="H51" s="846"/>
      <c r="I51" s="846"/>
      <c r="J51" s="846"/>
      <c r="K51" s="846"/>
      <c r="L51" s="846"/>
      <c r="M51" s="846"/>
      <c r="N51" s="846"/>
      <c r="O51" s="846"/>
      <c r="P51" s="846"/>
      <c r="Q51" s="846"/>
      <c r="R51" s="846"/>
      <c r="S51" s="846"/>
      <c r="T51" s="847"/>
      <c r="U51" s="687"/>
      <c r="V51" s="1065"/>
      <c r="W51" s="1065"/>
      <c r="X51" s="1078"/>
      <c r="Y51" s="678" t="s">
        <v>191</v>
      </c>
      <c r="Z51" s="1024"/>
      <c r="AA51" s="1024"/>
      <c r="AB51" s="1024"/>
      <c r="AC51" s="1024"/>
      <c r="AD51" s="1024"/>
      <c r="AE51" s="1024"/>
      <c r="AF51" s="1024"/>
      <c r="AG51" s="1024"/>
      <c r="AH51" s="1024"/>
      <c r="AI51" s="1024"/>
      <c r="AJ51" s="1024"/>
      <c r="AK51" s="1024"/>
      <c r="AL51" s="1024"/>
      <c r="AM51" s="1024"/>
    </row>
    <row r="52" spans="1:40" ht="21" customHeight="1" thickBot="1" x14ac:dyDescent="0.2">
      <c r="C52" s="846"/>
      <c r="D52" s="846"/>
      <c r="E52" s="846"/>
      <c r="F52" s="846"/>
      <c r="G52" s="846"/>
      <c r="H52" s="846"/>
      <c r="I52" s="846"/>
      <c r="J52" s="846"/>
      <c r="K52" s="846"/>
      <c r="L52" s="846"/>
      <c r="M52" s="846"/>
      <c r="N52" s="846"/>
      <c r="O52" s="846"/>
      <c r="P52" s="846"/>
      <c r="Q52" s="846"/>
      <c r="R52" s="846"/>
      <c r="S52" s="846"/>
      <c r="T52" s="847"/>
      <c r="U52" s="1079"/>
      <c r="V52" s="1080"/>
      <c r="W52" s="1080"/>
      <c r="X52" s="1081"/>
      <c r="Y52" s="1040"/>
      <c r="Z52" s="846"/>
      <c r="AA52" s="846"/>
      <c r="AB52" s="846"/>
      <c r="AC52" s="846"/>
      <c r="AD52" s="846"/>
      <c r="AE52" s="846"/>
      <c r="AF52" s="846"/>
      <c r="AG52" s="846"/>
      <c r="AH52" s="846"/>
      <c r="AI52" s="846"/>
      <c r="AJ52" s="846"/>
      <c r="AK52" s="846"/>
      <c r="AL52" s="846"/>
      <c r="AM52" s="846"/>
    </row>
    <row r="53" spans="1:40" ht="5.25" customHeight="1" x14ac:dyDescent="0.15">
      <c r="B53" s="50"/>
      <c r="C53" s="173"/>
      <c r="D53" s="173"/>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5"/>
    </row>
    <row r="54" spans="1:40" ht="18.75" customHeight="1" x14ac:dyDescent="0.15">
      <c r="C54" s="844" t="s">
        <v>237</v>
      </c>
      <c r="D54" s="844"/>
      <c r="E54" s="845" t="s">
        <v>140</v>
      </c>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155"/>
    </row>
    <row r="55" spans="1:40" ht="18.75" customHeight="1" x14ac:dyDescent="0.15">
      <c r="B55" s="50"/>
      <c r="C55" s="844" t="s">
        <v>238</v>
      </c>
      <c r="D55" s="844"/>
      <c r="E55" s="1071" t="s">
        <v>194</v>
      </c>
      <c r="F55" s="1071"/>
      <c r="G55" s="1071"/>
      <c r="H55" s="1071"/>
      <c r="I55" s="1071"/>
      <c r="J55" s="1071"/>
      <c r="K55" s="1071"/>
      <c r="L55" s="1071"/>
      <c r="M55" s="1071"/>
      <c r="N55" s="1071"/>
      <c r="O55" s="1071"/>
      <c r="P55" s="1071"/>
      <c r="Q55" s="1071"/>
      <c r="R55" s="1071"/>
      <c r="S55" s="1071"/>
      <c r="T55" s="1071"/>
      <c r="U55" s="1071"/>
      <c r="V55" s="1071"/>
      <c r="W55" s="1071"/>
      <c r="X55" s="1071"/>
      <c r="Y55" s="1071"/>
      <c r="Z55" s="1071"/>
      <c r="AA55" s="1071"/>
      <c r="AB55" s="1071"/>
      <c r="AC55" s="1071"/>
      <c r="AD55" s="1071"/>
      <c r="AE55" s="1071"/>
      <c r="AF55" s="1071"/>
      <c r="AG55" s="1071"/>
      <c r="AH55" s="1071"/>
      <c r="AI55" s="1071"/>
      <c r="AJ55" s="1071"/>
      <c r="AK55" s="1071"/>
      <c r="AL55" s="1071"/>
      <c r="AM55" s="1071"/>
      <c r="AN55" s="155"/>
    </row>
    <row r="56" spans="1:40" ht="18.75" customHeight="1" x14ac:dyDescent="0.15">
      <c r="B56" s="50"/>
      <c r="E56" s="1071"/>
      <c r="F56" s="1071"/>
      <c r="G56" s="1071"/>
      <c r="H56" s="1071"/>
      <c r="I56" s="1071"/>
      <c r="J56" s="1071"/>
      <c r="K56" s="1071"/>
      <c r="L56" s="1071"/>
      <c r="M56" s="1071"/>
      <c r="N56" s="1071"/>
      <c r="O56" s="1071"/>
      <c r="P56" s="1071"/>
      <c r="Q56" s="1071"/>
      <c r="R56" s="1071"/>
      <c r="S56" s="1071"/>
      <c r="T56" s="1071"/>
      <c r="U56" s="1071"/>
      <c r="V56" s="1071"/>
      <c r="W56" s="1071"/>
      <c r="X56" s="1071"/>
      <c r="Y56" s="1071"/>
      <c r="Z56" s="1071"/>
      <c r="AA56" s="1071"/>
      <c r="AB56" s="1071"/>
      <c r="AC56" s="1071"/>
      <c r="AD56" s="1071"/>
      <c r="AE56" s="1071"/>
      <c r="AF56" s="1071"/>
      <c r="AG56" s="1071"/>
      <c r="AH56" s="1071"/>
      <c r="AI56" s="1071"/>
      <c r="AJ56" s="1071"/>
      <c r="AK56" s="1071"/>
      <c r="AL56" s="1071"/>
      <c r="AM56" s="1071"/>
      <c r="AN56" s="155"/>
    </row>
    <row r="57" spans="1:40" ht="18.75" customHeight="1" x14ac:dyDescent="0.15">
      <c r="B57" s="50"/>
      <c r="C57" s="844" t="s">
        <v>240</v>
      </c>
      <c r="D57" s="844"/>
      <c r="E57" s="734" t="s">
        <v>195</v>
      </c>
      <c r="F57" s="734"/>
      <c r="G57" s="734"/>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155"/>
    </row>
    <row r="58" spans="1:40" ht="18.75" customHeight="1" x14ac:dyDescent="0.15">
      <c r="B58" s="50"/>
      <c r="E58" s="734"/>
      <c r="F58" s="734"/>
      <c r="G58" s="734"/>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4"/>
      <c r="AL58" s="734"/>
      <c r="AM58" s="734"/>
      <c r="AN58" s="155"/>
    </row>
    <row r="59" spans="1:40" ht="20.25" customHeight="1" x14ac:dyDescent="0.15">
      <c r="B59" s="50"/>
      <c r="C59" s="173"/>
      <c r="D59" s="173"/>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5"/>
    </row>
    <row r="60" spans="1:40" ht="20.25" customHeight="1" x14ac:dyDescent="0.15">
      <c r="B60" s="50"/>
      <c r="C60" s="173"/>
      <c r="D60" s="173"/>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5"/>
    </row>
    <row r="61" spans="1:40" ht="20.25" customHeight="1" x14ac:dyDescent="0.15">
      <c r="B61" s="50"/>
      <c r="C61" s="173"/>
      <c r="D61" s="173"/>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5"/>
    </row>
    <row r="62" spans="1:40" ht="20.25" customHeight="1" x14ac:dyDescent="0.15">
      <c r="B62" s="50"/>
      <c r="C62" s="173"/>
      <c r="D62" s="173"/>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5"/>
    </row>
    <row r="63" spans="1:40" ht="20.25" customHeight="1" x14ac:dyDescent="0.15">
      <c r="B63" s="50"/>
      <c r="C63" s="173"/>
      <c r="D63" s="173"/>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5"/>
    </row>
    <row r="64" spans="1:40" ht="20.25" customHeight="1" x14ac:dyDescent="0.15">
      <c r="B64" s="50"/>
      <c r="C64" s="173"/>
      <c r="D64" s="173"/>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5"/>
    </row>
    <row r="65" spans="1:40" ht="20.25" customHeight="1" x14ac:dyDescent="0.15">
      <c r="B65" s="50"/>
      <c r="C65" s="173"/>
      <c r="D65" s="173"/>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5"/>
    </row>
    <row r="66" spans="1:40" ht="20.25" customHeight="1" x14ac:dyDescent="0.15">
      <c r="C66" s="173"/>
      <c r="D66" s="173"/>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5"/>
    </row>
    <row r="67" spans="1:40" ht="20.25" customHeight="1" x14ac:dyDescent="0.15">
      <c r="C67" s="173"/>
      <c r="D67" s="173"/>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5"/>
    </row>
    <row r="68" spans="1:40" ht="20.25" customHeight="1" x14ac:dyDescent="0.15">
      <c r="C68" s="173"/>
      <c r="D68" s="173"/>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row>
    <row r="69" spans="1:40" ht="20.25" customHeight="1" x14ac:dyDescent="0.15"/>
    <row r="70" spans="1:40" ht="20.25" customHeight="1" x14ac:dyDescent="0.15"/>
    <row r="71" spans="1:40" ht="20.25" customHeight="1" x14ac:dyDescent="0.15"/>
    <row r="72" spans="1:40" ht="20.25" customHeight="1" x14ac:dyDescent="0.15"/>
    <row r="73" spans="1:40" ht="20.25" customHeight="1" x14ac:dyDescent="0.15"/>
    <row r="74" spans="1:40" ht="20.25" customHeight="1" x14ac:dyDescent="0.15"/>
    <row r="75" spans="1:40" ht="21" customHeight="1" x14ac:dyDescent="0.15">
      <c r="B75" s="50"/>
      <c r="C75" s="173"/>
      <c r="D75" s="173"/>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5"/>
    </row>
    <row r="76" spans="1:40" ht="21" customHeight="1" x14ac:dyDescent="0.15">
      <c r="B76" s="50"/>
      <c r="C76" s="173"/>
      <c r="D76" s="173"/>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5"/>
    </row>
    <row r="77" spans="1:40" ht="21" customHeight="1" x14ac:dyDescent="0.15">
      <c r="B77" s="50"/>
      <c r="C77" s="173"/>
      <c r="D77" s="173"/>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5"/>
    </row>
    <row r="78" spans="1:40" ht="21" customHeight="1" x14ac:dyDescent="0.15">
      <c r="A78" s="197"/>
      <c r="B78" s="50"/>
      <c r="C78" s="173"/>
      <c r="D78" s="173"/>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5"/>
    </row>
    <row r="79" spans="1:40" ht="21" customHeight="1" x14ac:dyDescent="0.15">
      <c r="B79" s="50"/>
      <c r="C79" s="173"/>
      <c r="D79" s="173"/>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5"/>
    </row>
    <row r="80" spans="1:40" ht="21" customHeight="1" x14ac:dyDescent="0.15">
      <c r="B80" s="50"/>
      <c r="C80" s="173"/>
      <c r="D80" s="173"/>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5"/>
    </row>
    <row r="81" spans="1:40" ht="21" customHeight="1" x14ac:dyDescent="0.15">
      <c r="A81" s="203" t="str">
        <f>IF('発注者入力シート(◆◇)'!$H$16="","",IF(事前入力シート!$I$4="特定共同企業体",IF(COUNTIF(A82:A120,"未入力")&gt;=1,"未入力あり",""),"使用しない"))</f>
        <v/>
      </c>
      <c r="C81" s="158" t="str">
        <f>IF(事前入力シート!T86&lt;&gt;"","※提出不要","")</f>
        <v/>
      </c>
      <c r="AN81" s="151" t="s">
        <v>161</v>
      </c>
    </row>
    <row r="82" spans="1:40" ht="21" customHeight="1" x14ac:dyDescent="0.15">
      <c r="C82" s="679" t="s">
        <v>19</v>
      </c>
      <c r="D82" s="679"/>
      <c r="E82" s="679"/>
      <c r="F82" s="679"/>
      <c r="G82" s="679"/>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c r="AI82" s="679"/>
      <c r="AJ82" s="679"/>
      <c r="AK82" s="679"/>
      <c r="AL82" s="679"/>
      <c r="AM82" s="679"/>
    </row>
    <row r="83" spans="1:40" ht="21" customHeight="1" x14ac:dyDescent="0.15">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row>
    <row r="84" spans="1:40" s="147" customFormat="1" ht="21" customHeight="1" thickBot="1" x14ac:dyDescent="0.2">
      <c r="A84" s="67" t="str">
        <f>IF(事前入力シート!$I$4="特定共同企業体",IF(AE84&lt;&gt;"","○","未入力"),"不要")</f>
        <v>不要</v>
      </c>
      <c r="AC84" s="311"/>
      <c r="AD84" s="192" t="s">
        <v>303</v>
      </c>
      <c r="AE84" s="710" t="str">
        <f>'様式-5'!AE84</f>
        <v>○○○○株式会社</v>
      </c>
      <c r="AF84" s="710"/>
      <c r="AG84" s="710"/>
      <c r="AH84" s="710"/>
      <c r="AI84" s="710"/>
      <c r="AJ84" s="710"/>
      <c r="AK84" s="710"/>
      <c r="AL84" s="710"/>
      <c r="AM84" s="710"/>
    </row>
    <row r="85" spans="1:40" ht="21" customHeight="1" x14ac:dyDescent="0.15">
      <c r="A85" s="198" t="str">
        <f>IF(事前入力シート!$I$4="特定共同企業体",IF(OR(U85="○",U87="○"),"○","未入力"),"不要")</f>
        <v>不要</v>
      </c>
      <c r="C85" s="846" t="s">
        <v>188</v>
      </c>
      <c r="D85" s="846"/>
      <c r="E85" s="846"/>
      <c r="F85" s="846"/>
      <c r="G85" s="846"/>
      <c r="H85" s="846"/>
      <c r="I85" s="846"/>
      <c r="J85" s="846"/>
      <c r="K85" s="846"/>
      <c r="L85" s="846"/>
      <c r="M85" s="846"/>
      <c r="N85" s="846"/>
      <c r="O85" s="846"/>
      <c r="P85" s="846"/>
      <c r="Q85" s="846"/>
      <c r="R85" s="846"/>
      <c r="S85" s="846"/>
      <c r="T85" s="847"/>
      <c r="U85" s="717"/>
      <c r="V85" s="1072"/>
      <c r="W85" s="1072"/>
      <c r="X85" s="1073"/>
      <c r="Y85" s="1076" t="s">
        <v>192</v>
      </c>
      <c r="Z85" s="846"/>
      <c r="AA85" s="846"/>
      <c r="AB85" s="846"/>
      <c r="AC85" s="846"/>
      <c r="AD85" s="846"/>
      <c r="AE85" s="846"/>
      <c r="AF85" s="846"/>
      <c r="AG85" s="846"/>
      <c r="AH85" s="846"/>
      <c r="AI85" s="846"/>
      <c r="AJ85" s="846"/>
      <c r="AK85" s="846"/>
      <c r="AL85" s="846"/>
      <c r="AM85" s="846"/>
    </row>
    <row r="86" spans="1:40" ht="21" customHeight="1" x14ac:dyDescent="0.15">
      <c r="C86" s="846"/>
      <c r="D86" s="846"/>
      <c r="E86" s="846"/>
      <c r="F86" s="846"/>
      <c r="G86" s="846"/>
      <c r="H86" s="846"/>
      <c r="I86" s="846"/>
      <c r="J86" s="846"/>
      <c r="K86" s="846"/>
      <c r="L86" s="846"/>
      <c r="M86" s="846"/>
      <c r="N86" s="846"/>
      <c r="O86" s="846"/>
      <c r="P86" s="846"/>
      <c r="Q86" s="846"/>
      <c r="R86" s="846"/>
      <c r="S86" s="846"/>
      <c r="T86" s="847"/>
      <c r="U86" s="1074"/>
      <c r="V86" s="1063"/>
      <c r="W86" s="1063"/>
      <c r="X86" s="1075"/>
      <c r="Y86" s="1077"/>
      <c r="Z86" s="1042"/>
      <c r="AA86" s="1042"/>
      <c r="AB86" s="1042"/>
      <c r="AC86" s="1042"/>
      <c r="AD86" s="1042"/>
      <c r="AE86" s="1042"/>
      <c r="AF86" s="1042"/>
      <c r="AG86" s="1042"/>
      <c r="AH86" s="1042"/>
      <c r="AI86" s="1042"/>
      <c r="AJ86" s="1042"/>
      <c r="AK86" s="1042"/>
      <c r="AL86" s="1042"/>
      <c r="AM86" s="1042"/>
    </row>
    <row r="87" spans="1:40" ht="21" customHeight="1" x14ac:dyDescent="0.15">
      <c r="A87" s="67" t="str">
        <f>IF(事前入力シート!$I$4="特定共同企業体",IF(OR(U85="○",U87="○"),"○","未入力"),"不要")</f>
        <v>不要</v>
      </c>
      <c r="C87" s="846"/>
      <c r="D87" s="846"/>
      <c r="E87" s="846"/>
      <c r="F87" s="846"/>
      <c r="G87" s="846"/>
      <c r="H87" s="846"/>
      <c r="I87" s="846"/>
      <c r="J87" s="846"/>
      <c r="K87" s="846"/>
      <c r="L87" s="846"/>
      <c r="M87" s="846"/>
      <c r="N87" s="846"/>
      <c r="O87" s="846"/>
      <c r="P87" s="846"/>
      <c r="Q87" s="846"/>
      <c r="R87" s="846"/>
      <c r="S87" s="846"/>
      <c r="T87" s="847"/>
      <c r="U87" s="687"/>
      <c r="V87" s="1065"/>
      <c r="W87" s="1065"/>
      <c r="X87" s="1078"/>
      <c r="Y87" s="678" t="s">
        <v>193</v>
      </c>
      <c r="Z87" s="1024"/>
      <c r="AA87" s="1024"/>
      <c r="AB87" s="1024"/>
      <c r="AC87" s="1024"/>
      <c r="AD87" s="1024"/>
      <c r="AE87" s="1024"/>
      <c r="AF87" s="1024"/>
      <c r="AG87" s="1024"/>
      <c r="AH87" s="1024"/>
      <c r="AI87" s="1024"/>
      <c r="AJ87" s="1024"/>
      <c r="AK87" s="1024"/>
      <c r="AL87" s="1024"/>
      <c r="AM87" s="1024"/>
    </row>
    <row r="88" spans="1:40" ht="21" customHeight="1" thickBot="1" x14ac:dyDescent="0.2">
      <c r="C88" s="846"/>
      <c r="D88" s="846"/>
      <c r="E88" s="846"/>
      <c r="F88" s="846"/>
      <c r="G88" s="846"/>
      <c r="H88" s="846"/>
      <c r="I88" s="846"/>
      <c r="J88" s="846"/>
      <c r="K88" s="846"/>
      <c r="L88" s="846"/>
      <c r="M88" s="846"/>
      <c r="N88" s="846"/>
      <c r="O88" s="846"/>
      <c r="P88" s="846"/>
      <c r="Q88" s="846"/>
      <c r="R88" s="846"/>
      <c r="S88" s="846"/>
      <c r="T88" s="847"/>
      <c r="U88" s="1079"/>
      <c r="V88" s="1080"/>
      <c r="W88" s="1080"/>
      <c r="X88" s="1081"/>
      <c r="Y88" s="1040"/>
      <c r="Z88" s="846"/>
      <c r="AA88" s="846"/>
      <c r="AB88" s="846"/>
      <c r="AC88" s="846"/>
      <c r="AD88" s="846"/>
      <c r="AE88" s="846"/>
      <c r="AF88" s="846"/>
      <c r="AG88" s="846"/>
      <c r="AH88" s="846"/>
      <c r="AI88" s="846"/>
      <c r="AJ88" s="846"/>
      <c r="AK88" s="846"/>
      <c r="AL88" s="846"/>
      <c r="AM88" s="846"/>
    </row>
    <row r="89" spans="1:40" ht="21" customHeight="1" x14ac:dyDescent="0.15">
      <c r="A89" s="198" t="str">
        <f>IF(事前入力シート!$I$4="特定共同企業体",IF(OR(U89="○",U91="○"),"○","未入力"),"不要")</f>
        <v>不要</v>
      </c>
      <c r="C89" s="846" t="s">
        <v>189</v>
      </c>
      <c r="D89" s="846"/>
      <c r="E89" s="846"/>
      <c r="F89" s="846"/>
      <c r="G89" s="846"/>
      <c r="H89" s="846"/>
      <c r="I89" s="846"/>
      <c r="J89" s="846"/>
      <c r="K89" s="846"/>
      <c r="L89" s="846"/>
      <c r="M89" s="846"/>
      <c r="N89" s="846"/>
      <c r="O89" s="846"/>
      <c r="P89" s="846"/>
      <c r="Q89" s="846"/>
      <c r="R89" s="846"/>
      <c r="S89" s="846"/>
      <c r="T89" s="847"/>
      <c r="U89" s="717"/>
      <c r="V89" s="1072"/>
      <c r="W89" s="1072"/>
      <c r="X89" s="1073"/>
      <c r="Y89" s="1076" t="s">
        <v>190</v>
      </c>
      <c r="Z89" s="846"/>
      <c r="AA89" s="846"/>
      <c r="AB89" s="846"/>
      <c r="AC89" s="846"/>
      <c r="AD89" s="846"/>
      <c r="AE89" s="846"/>
      <c r="AF89" s="846"/>
      <c r="AG89" s="846"/>
      <c r="AH89" s="846"/>
      <c r="AI89" s="846"/>
      <c r="AJ89" s="846"/>
      <c r="AK89" s="846"/>
      <c r="AL89" s="846"/>
      <c r="AM89" s="846"/>
    </row>
    <row r="90" spans="1:40" ht="21" customHeight="1" x14ac:dyDescent="0.15">
      <c r="C90" s="846"/>
      <c r="D90" s="846"/>
      <c r="E90" s="846"/>
      <c r="F90" s="846"/>
      <c r="G90" s="846"/>
      <c r="H90" s="846"/>
      <c r="I90" s="846"/>
      <c r="J90" s="846"/>
      <c r="K90" s="846"/>
      <c r="L90" s="846"/>
      <c r="M90" s="846"/>
      <c r="N90" s="846"/>
      <c r="O90" s="846"/>
      <c r="P90" s="846"/>
      <c r="Q90" s="846"/>
      <c r="R90" s="846"/>
      <c r="S90" s="846"/>
      <c r="T90" s="847"/>
      <c r="U90" s="1074"/>
      <c r="V90" s="1063"/>
      <c r="W90" s="1063"/>
      <c r="X90" s="1075"/>
      <c r="Y90" s="1077"/>
      <c r="Z90" s="1042"/>
      <c r="AA90" s="1042"/>
      <c r="AB90" s="1042"/>
      <c r="AC90" s="1042"/>
      <c r="AD90" s="1042"/>
      <c r="AE90" s="1042"/>
      <c r="AF90" s="1042"/>
      <c r="AG90" s="1042"/>
      <c r="AH90" s="1042"/>
      <c r="AI90" s="1042"/>
      <c r="AJ90" s="1042"/>
      <c r="AK90" s="1042"/>
      <c r="AL90" s="1042"/>
      <c r="AM90" s="1042"/>
    </row>
    <row r="91" spans="1:40" ht="21" customHeight="1" x14ac:dyDescent="0.15">
      <c r="A91" s="67" t="str">
        <f>IF(事前入力シート!$I$4="特定共同企業体",IF(OR(U89="○",U91="○"),"○","未入力"),"不要")</f>
        <v>不要</v>
      </c>
      <c r="C91" s="846"/>
      <c r="D91" s="846"/>
      <c r="E91" s="846"/>
      <c r="F91" s="846"/>
      <c r="G91" s="846"/>
      <c r="H91" s="846"/>
      <c r="I91" s="846"/>
      <c r="J91" s="846"/>
      <c r="K91" s="846"/>
      <c r="L91" s="846"/>
      <c r="M91" s="846"/>
      <c r="N91" s="846"/>
      <c r="O91" s="846"/>
      <c r="P91" s="846"/>
      <c r="Q91" s="846"/>
      <c r="R91" s="846"/>
      <c r="S91" s="846"/>
      <c r="T91" s="847"/>
      <c r="U91" s="687"/>
      <c r="V91" s="1065"/>
      <c r="W91" s="1065"/>
      <c r="X91" s="1078"/>
      <c r="Y91" s="678" t="s">
        <v>191</v>
      </c>
      <c r="Z91" s="1024"/>
      <c r="AA91" s="1024"/>
      <c r="AB91" s="1024"/>
      <c r="AC91" s="1024"/>
      <c r="AD91" s="1024"/>
      <c r="AE91" s="1024"/>
      <c r="AF91" s="1024"/>
      <c r="AG91" s="1024"/>
      <c r="AH91" s="1024"/>
      <c r="AI91" s="1024"/>
      <c r="AJ91" s="1024"/>
      <c r="AK91" s="1024"/>
      <c r="AL91" s="1024"/>
      <c r="AM91" s="1024"/>
    </row>
    <row r="92" spans="1:40" ht="21" customHeight="1" thickBot="1" x14ac:dyDescent="0.2">
      <c r="C92" s="846"/>
      <c r="D92" s="846"/>
      <c r="E92" s="846"/>
      <c r="F92" s="846"/>
      <c r="G92" s="846"/>
      <c r="H92" s="846"/>
      <c r="I92" s="846"/>
      <c r="J92" s="846"/>
      <c r="K92" s="846"/>
      <c r="L92" s="846"/>
      <c r="M92" s="846"/>
      <c r="N92" s="846"/>
      <c r="O92" s="846"/>
      <c r="P92" s="846"/>
      <c r="Q92" s="846"/>
      <c r="R92" s="846"/>
      <c r="S92" s="846"/>
      <c r="T92" s="847"/>
      <c r="U92" s="1079"/>
      <c r="V92" s="1080"/>
      <c r="W92" s="1080"/>
      <c r="X92" s="1081"/>
      <c r="Y92" s="1040"/>
      <c r="Z92" s="846"/>
      <c r="AA92" s="846"/>
      <c r="AB92" s="846"/>
      <c r="AC92" s="846"/>
      <c r="AD92" s="846"/>
      <c r="AE92" s="846"/>
      <c r="AF92" s="846"/>
      <c r="AG92" s="846"/>
      <c r="AH92" s="846"/>
      <c r="AI92" s="846"/>
      <c r="AJ92" s="846"/>
      <c r="AK92" s="846"/>
      <c r="AL92" s="846"/>
      <c r="AM92" s="846"/>
    </row>
    <row r="93" spans="1:40" ht="5.25" customHeight="1" x14ac:dyDescent="0.15">
      <c r="B93" s="50"/>
      <c r="C93" s="173"/>
      <c r="D93" s="173"/>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5"/>
    </row>
    <row r="94" spans="1:40" ht="18.75" customHeight="1" x14ac:dyDescent="0.15">
      <c r="C94" s="844" t="s">
        <v>237</v>
      </c>
      <c r="D94" s="844"/>
      <c r="E94" s="845" t="s">
        <v>140</v>
      </c>
      <c r="F94" s="845"/>
      <c r="G94" s="845"/>
      <c r="H94" s="845"/>
      <c r="I94" s="845"/>
      <c r="J94" s="845"/>
      <c r="K94" s="845"/>
      <c r="L94" s="845"/>
      <c r="M94" s="845"/>
      <c r="N94" s="845"/>
      <c r="O94" s="845"/>
      <c r="P94" s="845"/>
      <c r="Q94" s="845"/>
      <c r="R94" s="845"/>
      <c r="S94" s="845"/>
      <c r="T94" s="845"/>
      <c r="U94" s="845"/>
      <c r="V94" s="845"/>
      <c r="W94" s="845"/>
      <c r="X94" s="845"/>
      <c r="Y94" s="845"/>
      <c r="Z94" s="845"/>
      <c r="AA94" s="845"/>
      <c r="AB94" s="845"/>
      <c r="AC94" s="845"/>
      <c r="AD94" s="845"/>
      <c r="AE94" s="845"/>
      <c r="AF94" s="845"/>
      <c r="AG94" s="845"/>
      <c r="AH94" s="845"/>
      <c r="AI94" s="845"/>
      <c r="AJ94" s="845"/>
      <c r="AK94" s="845"/>
      <c r="AL94" s="845"/>
      <c r="AM94" s="845"/>
      <c r="AN94" s="155"/>
    </row>
    <row r="95" spans="1:40" ht="18.75" customHeight="1" x14ac:dyDescent="0.15">
      <c r="B95" s="50"/>
      <c r="C95" s="844" t="s">
        <v>238</v>
      </c>
      <c r="D95" s="844"/>
      <c r="E95" s="1071" t="s">
        <v>194</v>
      </c>
      <c r="F95" s="1071"/>
      <c r="G95" s="1071"/>
      <c r="H95" s="1071"/>
      <c r="I95" s="1071"/>
      <c r="J95" s="1071"/>
      <c r="K95" s="1071"/>
      <c r="L95" s="1071"/>
      <c r="M95" s="1071"/>
      <c r="N95" s="1071"/>
      <c r="O95" s="1071"/>
      <c r="P95" s="1071"/>
      <c r="Q95" s="1071"/>
      <c r="R95" s="1071"/>
      <c r="S95" s="1071"/>
      <c r="T95" s="1071"/>
      <c r="U95" s="1071"/>
      <c r="V95" s="1071"/>
      <c r="W95" s="1071"/>
      <c r="X95" s="1071"/>
      <c r="Y95" s="1071"/>
      <c r="Z95" s="1071"/>
      <c r="AA95" s="1071"/>
      <c r="AB95" s="1071"/>
      <c r="AC95" s="1071"/>
      <c r="AD95" s="1071"/>
      <c r="AE95" s="1071"/>
      <c r="AF95" s="1071"/>
      <c r="AG95" s="1071"/>
      <c r="AH95" s="1071"/>
      <c r="AI95" s="1071"/>
      <c r="AJ95" s="1071"/>
      <c r="AK95" s="1071"/>
      <c r="AL95" s="1071"/>
      <c r="AM95" s="1071"/>
      <c r="AN95" s="155"/>
    </row>
    <row r="96" spans="1:40" ht="18.75" customHeight="1" x14ac:dyDescent="0.15">
      <c r="B96" s="50"/>
      <c r="E96" s="1071"/>
      <c r="F96" s="1071"/>
      <c r="G96" s="1071"/>
      <c r="H96" s="1071"/>
      <c r="I96" s="1071"/>
      <c r="J96" s="1071"/>
      <c r="K96" s="1071"/>
      <c r="L96" s="1071"/>
      <c r="M96" s="1071"/>
      <c r="N96" s="1071"/>
      <c r="O96" s="1071"/>
      <c r="P96" s="1071"/>
      <c r="Q96" s="1071"/>
      <c r="R96" s="1071"/>
      <c r="S96" s="1071"/>
      <c r="T96" s="1071"/>
      <c r="U96" s="1071"/>
      <c r="V96" s="1071"/>
      <c r="W96" s="1071"/>
      <c r="X96" s="1071"/>
      <c r="Y96" s="1071"/>
      <c r="Z96" s="1071"/>
      <c r="AA96" s="1071"/>
      <c r="AB96" s="1071"/>
      <c r="AC96" s="1071"/>
      <c r="AD96" s="1071"/>
      <c r="AE96" s="1071"/>
      <c r="AF96" s="1071"/>
      <c r="AG96" s="1071"/>
      <c r="AH96" s="1071"/>
      <c r="AI96" s="1071"/>
      <c r="AJ96" s="1071"/>
      <c r="AK96" s="1071"/>
      <c r="AL96" s="1071"/>
      <c r="AM96" s="1071"/>
      <c r="AN96" s="155"/>
    </row>
    <row r="97" spans="2:40" ht="18.75" customHeight="1" x14ac:dyDescent="0.15">
      <c r="B97" s="50"/>
      <c r="C97" s="844" t="s">
        <v>240</v>
      </c>
      <c r="D97" s="844"/>
      <c r="E97" s="734" t="s">
        <v>195</v>
      </c>
      <c r="F97" s="734"/>
      <c r="G97" s="734"/>
      <c r="H97" s="734"/>
      <c r="I97" s="734"/>
      <c r="J97" s="734"/>
      <c r="K97" s="734"/>
      <c r="L97" s="734"/>
      <c r="M97" s="734"/>
      <c r="N97" s="734"/>
      <c r="O97" s="734"/>
      <c r="P97" s="734"/>
      <c r="Q97" s="734"/>
      <c r="R97" s="734"/>
      <c r="S97" s="734"/>
      <c r="T97" s="734"/>
      <c r="U97" s="734"/>
      <c r="V97" s="734"/>
      <c r="W97" s="734"/>
      <c r="X97" s="734"/>
      <c r="Y97" s="734"/>
      <c r="Z97" s="734"/>
      <c r="AA97" s="734"/>
      <c r="AB97" s="734"/>
      <c r="AC97" s="734"/>
      <c r="AD97" s="734"/>
      <c r="AE97" s="734"/>
      <c r="AF97" s="734"/>
      <c r="AG97" s="734"/>
      <c r="AH97" s="734"/>
      <c r="AI97" s="734"/>
      <c r="AJ97" s="734"/>
      <c r="AK97" s="734"/>
      <c r="AL97" s="734"/>
      <c r="AM97" s="734"/>
      <c r="AN97" s="155"/>
    </row>
    <row r="98" spans="2:40" ht="18.75" customHeight="1" x14ac:dyDescent="0.15">
      <c r="B98" s="50"/>
      <c r="E98" s="734"/>
      <c r="F98" s="734"/>
      <c r="G98" s="734"/>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155"/>
    </row>
    <row r="99" spans="2:40" ht="20.25" customHeight="1" x14ac:dyDescent="0.15">
      <c r="B99" s="50"/>
      <c r="C99" s="173"/>
      <c r="D99" s="173"/>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5"/>
    </row>
    <row r="100" spans="2:40" ht="20.25" customHeight="1" x14ac:dyDescent="0.15">
      <c r="B100" s="50"/>
      <c r="C100" s="173"/>
      <c r="D100" s="173"/>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5"/>
    </row>
    <row r="101" spans="2:40" ht="20.25" customHeight="1" x14ac:dyDescent="0.15">
      <c r="B101" s="50"/>
      <c r="C101" s="173"/>
      <c r="D101" s="173"/>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5"/>
    </row>
    <row r="102" spans="2:40" ht="20.25" customHeight="1" x14ac:dyDescent="0.15">
      <c r="B102" s="50"/>
      <c r="C102" s="173"/>
      <c r="D102" s="173"/>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5"/>
    </row>
    <row r="103" spans="2:40" ht="20.25" customHeight="1" x14ac:dyDescent="0.15">
      <c r="B103" s="50"/>
      <c r="C103" s="173"/>
      <c r="D103" s="173"/>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5"/>
    </row>
    <row r="104" spans="2:40" ht="20.25" customHeight="1" x14ac:dyDescent="0.15">
      <c r="B104" s="50"/>
      <c r="C104" s="173"/>
      <c r="D104" s="173"/>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5"/>
    </row>
    <row r="105" spans="2:40" ht="20.25" customHeight="1" x14ac:dyDescent="0.15">
      <c r="B105" s="50"/>
      <c r="C105" s="173"/>
      <c r="D105" s="173"/>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5"/>
    </row>
    <row r="106" spans="2:40" ht="20.25" customHeight="1" x14ac:dyDescent="0.15">
      <c r="C106" s="173"/>
      <c r="D106" s="173"/>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5"/>
    </row>
    <row r="107" spans="2:40" ht="20.25" customHeight="1" x14ac:dyDescent="0.15">
      <c r="C107" s="173"/>
      <c r="D107" s="173"/>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5"/>
    </row>
    <row r="108" spans="2:40" ht="20.25" customHeight="1" x14ac:dyDescent="0.15">
      <c r="C108" s="173"/>
      <c r="D108" s="173"/>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row>
    <row r="109" spans="2:40" ht="20.25" customHeight="1" x14ac:dyDescent="0.15"/>
    <row r="110" spans="2:40" ht="20.25" customHeight="1" x14ac:dyDescent="0.15"/>
    <row r="111" spans="2:40" ht="20.25" customHeight="1" x14ac:dyDescent="0.15"/>
    <row r="112" spans="2:40" ht="20.25" customHeight="1" x14ac:dyDescent="0.15"/>
    <row r="113" spans="1:40" ht="20.25" customHeight="1" x14ac:dyDescent="0.15"/>
    <row r="114" spans="1:40" ht="20.25" customHeight="1" x14ac:dyDescent="0.15"/>
    <row r="115" spans="1:40" ht="21" customHeight="1" x14ac:dyDescent="0.15">
      <c r="B115" s="50"/>
      <c r="C115" s="173"/>
      <c r="D115" s="173"/>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5"/>
    </row>
    <row r="116" spans="1:40" ht="21" customHeight="1" x14ac:dyDescent="0.15">
      <c r="B116" s="50"/>
      <c r="C116" s="173"/>
      <c r="D116" s="173"/>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5"/>
    </row>
    <row r="117" spans="1:40" ht="21" customHeight="1" x14ac:dyDescent="0.15">
      <c r="B117" s="50"/>
      <c r="C117" s="173"/>
      <c r="D117" s="173"/>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5"/>
    </row>
    <row r="118" spans="1:40" ht="21" customHeight="1" x14ac:dyDescent="0.15">
      <c r="B118" s="50"/>
      <c r="C118" s="173"/>
      <c r="D118" s="173"/>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5"/>
    </row>
    <row r="119" spans="1:40" ht="21" customHeight="1" x14ac:dyDescent="0.15">
      <c r="A119" s="197"/>
      <c r="B119" s="50"/>
      <c r="C119" s="173"/>
      <c r="D119" s="173"/>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5"/>
    </row>
    <row r="120" spans="1:40" ht="21" customHeight="1" x14ac:dyDescent="0.15">
      <c r="B120" s="50"/>
      <c r="C120" s="173"/>
      <c r="D120" s="173"/>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5"/>
    </row>
    <row r="122" spans="1:40" ht="21" customHeight="1" x14ac:dyDescent="0.15">
      <c r="A122" s="198"/>
    </row>
  </sheetData>
  <sheetProtection sheet="1" selectLockedCells="1"/>
  <customSheetViews>
    <customSheetView guid="{1C967CD3-22AF-4928-9CB8-5279C2ED784C}" scale="70" showPageBreaks="1" showGridLines="0" printArea="1" view="pageBreakPreview">
      <selection activeCell="U5" sqref="U5:X6"/>
      <pageMargins left="0.7" right="0.7" top="0.75" bottom="0.75" header="0.3" footer="0.3"/>
      <pageSetup paperSize="9" orientation="portrait" r:id="rId1"/>
    </customSheetView>
  </customSheetViews>
  <mergeCells count="54">
    <mergeCell ref="C2:AM2"/>
    <mergeCell ref="C5:T8"/>
    <mergeCell ref="U5:X6"/>
    <mergeCell ref="Y5:AM6"/>
    <mergeCell ref="U7:X8"/>
    <mergeCell ref="AE4:AM4"/>
    <mergeCell ref="Y7:AM8"/>
    <mergeCell ref="C9:T12"/>
    <mergeCell ref="U9:X10"/>
    <mergeCell ref="Y9:AM10"/>
    <mergeCell ref="U11:X12"/>
    <mergeCell ref="Y11:AM12"/>
    <mergeCell ref="C17:D17"/>
    <mergeCell ref="E15:AM16"/>
    <mergeCell ref="E17:AM18"/>
    <mergeCell ref="C14:D14"/>
    <mergeCell ref="E14:AM14"/>
    <mergeCell ref="C15:D15"/>
    <mergeCell ref="C42:AM42"/>
    <mergeCell ref="AE44:AM44"/>
    <mergeCell ref="C45:T48"/>
    <mergeCell ref="U45:X46"/>
    <mergeCell ref="Y45:AM46"/>
    <mergeCell ref="U47:X48"/>
    <mergeCell ref="Y47:AM48"/>
    <mergeCell ref="AE84:AM84"/>
    <mergeCell ref="C49:T52"/>
    <mergeCell ref="U49:X50"/>
    <mergeCell ref="Y49:AM50"/>
    <mergeCell ref="U51:X52"/>
    <mergeCell ref="Y51:AM52"/>
    <mergeCell ref="C54:D54"/>
    <mergeCell ref="E54:AM54"/>
    <mergeCell ref="C55:D55"/>
    <mergeCell ref="E55:AM56"/>
    <mergeCell ref="C57:D57"/>
    <mergeCell ref="E57:AM58"/>
    <mergeCell ref="C82:AM82"/>
    <mergeCell ref="C89:T92"/>
    <mergeCell ref="U89:X90"/>
    <mergeCell ref="Y89:AM90"/>
    <mergeCell ref="U91:X92"/>
    <mergeCell ref="Y91:AM92"/>
    <mergeCell ref="C85:T88"/>
    <mergeCell ref="U85:X86"/>
    <mergeCell ref="Y85:AM86"/>
    <mergeCell ref="U87:X88"/>
    <mergeCell ref="Y87:AM88"/>
    <mergeCell ref="C94:D94"/>
    <mergeCell ref="E94:AM94"/>
    <mergeCell ref="C95:D95"/>
    <mergeCell ref="E95:AM96"/>
    <mergeCell ref="C97:D97"/>
    <mergeCell ref="E97:AM98"/>
  </mergeCells>
  <phoneticPr fontId="2"/>
  <conditionalFormatting sqref="A1:A1048576">
    <cfRule type="expression" dxfId="27" priority="4" stopIfTrue="1">
      <formula>$A1="未入力"</formula>
    </cfRule>
  </conditionalFormatting>
  <conditionalFormatting sqref="C1:AM1048576">
    <cfRule type="expression" dxfId="26" priority="2" stopIfTrue="1">
      <formula>$A1="不要"</formula>
    </cfRule>
  </conditionalFormatting>
  <conditionalFormatting sqref="A1:XFD120">
    <cfRule type="expression" dxfId="25" priority="1" stopIfTrue="1">
      <formula>$A1="○"</formula>
    </cfRule>
  </conditionalFormatting>
  <dataValidations count="1">
    <dataValidation type="list" allowBlank="1" showInputMessage="1" showErrorMessage="1" sqref="U5:X12 U45:X52 U85:X92">
      <formula1>"○"</formula1>
    </dataValidation>
  </dataValidations>
  <pageMargins left="0.70866141732283472" right="0.70866141732283472" top="0.74803149606299213" bottom="0.74803149606299213" header="0.31496062992125984" footer="0.31496062992125984"/>
  <pageSetup paperSize="9" scale="99" orientation="portrait" blackAndWhite="1" r:id="rId2"/>
  <rowBreaks count="1" manualBreakCount="1">
    <brk id="40" min="1" max="39"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79998168889431442"/>
  </sheetPr>
  <dimension ref="A1:BC122"/>
  <sheetViews>
    <sheetView showGridLines="0" view="pageBreakPreview" topLeftCell="A13" zoomScale="70" zoomScaleNormal="100" zoomScaleSheetLayoutView="70" workbookViewId="0">
      <selection activeCell="U45" sqref="U45:X46"/>
    </sheetView>
  </sheetViews>
  <sheetFormatPr defaultColWidth="2.25" defaultRowHeight="21" customHeight="1" x14ac:dyDescent="0.15"/>
  <cols>
    <col min="1" max="1" width="8.5" style="67" bestFit="1" customWidth="1"/>
    <col min="2" max="2" width="2.25" style="22"/>
    <col min="3" max="3" width="3" style="22" bestFit="1" customWidth="1"/>
    <col min="4" max="16384" width="2.25" style="22"/>
  </cols>
  <sheetData>
    <row r="1" spans="1:55" ht="21" customHeight="1" x14ac:dyDescent="0.15">
      <c r="A1" s="202" t="str">
        <f>IF('発注者入力シート(◆◇)'!$H$16="","",IF(COUNTIF(A4:A40,"未入力")&gt;=1,"未入力あり",""))</f>
        <v/>
      </c>
      <c r="AN1" s="39" t="s">
        <v>187</v>
      </c>
      <c r="AO1" s="27"/>
      <c r="AP1" s="43" t="str">
        <f>IF(チェックリスト!I27="○","提出：○","提出：×")</f>
        <v>提出：×</v>
      </c>
      <c r="AQ1" s="43"/>
      <c r="AR1" s="43"/>
      <c r="AS1" s="43"/>
      <c r="AT1" s="43"/>
      <c r="AU1" s="43"/>
      <c r="AV1" s="43"/>
      <c r="AW1" s="43"/>
      <c r="AX1" s="43"/>
      <c r="AY1" s="43"/>
      <c r="AZ1" s="27"/>
      <c r="BA1" s="43"/>
      <c r="BB1" s="43"/>
      <c r="BC1" s="43"/>
    </row>
    <row r="2" spans="1:55" ht="21" customHeight="1" x14ac:dyDescent="0.15">
      <c r="C2" s="798" t="s">
        <v>91</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row>
    <row r="3" spans="1:55" ht="21" customHeight="1" x14ac:dyDescent="0.15">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55" s="27" customFormat="1" ht="21" customHeight="1" thickBot="1" x14ac:dyDescent="0.2">
      <c r="A4" s="67" t="str">
        <f>IF(事前入力シート!$I$4="特定共同企業体",IF(AE4&lt;&gt;"","○","未入力"),"")</f>
        <v/>
      </c>
      <c r="AC4" s="174"/>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5" ht="21" customHeight="1" x14ac:dyDescent="0.15">
      <c r="A5" s="198" t="str">
        <f>IF(OR(U5="○",U7="○"),"○","未入力")</f>
        <v>未入力</v>
      </c>
      <c r="C5" s="861" t="s">
        <v>196</v>
      </c>
      <c r="D5" s="861"/>
      <c r="E5" s="861"/>
      <c r="F5" s="861"/>
      <c r="G5" s="861"/>
      <c r="H5" s="861"/>
      <c r="I5" s="861"/>
      <c r="J5" s="861"/>
      <c r="K5" s="861"/>
      <c r="L5" s="861"/>
      <c r="M5" s="861"/>
      <c r="N5" s="861"/>
      <c r="O5" s="861"/>
      <c r="P5" s="861"/>
      <c r="Q5" s="861"/>
      <c r="R5" s="861"/>
      <c r="S5" s="861"/>
      <c r="T5" s="862"/>
      <c r="U5" s="717"/>
      <c r="V5" s="718"/>
      <c r="W5" s="718"/>
      <c r="X5" s="719"/>
      <c r="Y5" s="863" t="s">
        <v>169</v>
      </c>
      <c r="Z5" s="861"/>
      <c r="AA5" s="861"/>
      <c r="AB5" s="861"/>
      <c r="AC5" s="861"/>
      <c r="AD5" s="861"/>
      <c r="AE5" s="861"/>
      <c r="AF5" s="861"/>
      <c r="AG5" s="861"/>
      <c r="AH5" s="861"/>
      <c r="AI5" s="861"/>
      <c r="AJ5" s="861"/>
      <c r="AK5" s="861"/>
      <c r="AL5" s="861"/>
      <c r="AM5" s="861"/>
    </row>
    <row r="6" spans="1:55" ht="21" customHeight="1" x14ac:dyDescent="0.15">
      <c r="C6" s="861"/>
      <c r="D6" s="861"/>
      <c r="E6" s="861"/>
      <c r="F6" s="861"/>
      <c r="G6" s="861"/>
      <c r="H6" s="861"/>
      <c r="I6" s="861"/>
      <c r="J6" s="861"/>
      <c r="K6" s="861"/>
      <c r="L6" s="861"/>
      <c r="M6" s="861"/>
      <c r="N6" s="861"/>
      <c r="O6" s="861"/>
      <c r="P6" s="861"/>
      <c r="Q6" s="861"/>
      <c r="R6" s="861"/>
      <c r="S6" s="861"/>
      <c r="T6" s="862"/>
      <c r="U6" s="720"/>
      <c r="V6" s="721"/>
      <c r="W6" s="721"/>
      <c r="X6" s="722"/>
      <c r="Y6" s="864"/>
      <c r="Z6" s="865"/>
      <c r="AA6" s="865"/>
      <c r="AB6" s="865"/>
      <c r="AC6" s="865"/>
      <c r="AD6" s="865"/>
      <c r="AE6" s="865"/>
      <c r="AF6" s="865"/>
      <c r="AG6" s="865"/>
      <c r="AH6" s="865"/>
      <c r="AI6" s="865"/>
      <c r="AJ6" s="865"/>
      <c r="AK6" s="865"/>
      <c r="AL6" s="865"/>
      <c r="AM6" s="865"/>
    </row>
    <row r="7" spans="1:55" ht="21" customHeight="1" x14ac:dyDescent="0.15">
      <c r="A7" s="67" t="str">
        <f>IF(OR(U5="○",U7="○"),"○","未入力")</f>
        <v>未入力</v>
      </c>
      <c r="C7" s="861"/>
      <c r="D7" s="861"/>
      <c r="E7" s="861"/>
      <c r="F7" s="861"/>
      <c r="G7" s="861"/>
      <c r="H7" s="861"/>
      <c r="I7" s="861"/>
      <c r="J7" s="861"/>
      <c r="K7" s="861"/>
      <c r="L7" s="861"/>
      <c r="M7" s="861"/>
      <c r="N7" s="861"/>
      <c r="O7" s="861"/>
      <c r="P7" s="861"/>
      <c r="Q7" s="861"/>
      <c r="R7" s="861"/>
      <c r="S7" s="861"/>
      <c r="T7" s="862"/>
      <c r="U7" s="687"/>
      <c r="V7" s="688"/>
      <c r="W7" s="688"/>
      <c r="X7" s="689"/>
      <c r="Y7" s="866" t="s">
        <v>170</v>
      </c>
      <c r="Z7" s="867"/>
      <c r="AA7" s="867"/>
      <c r="AB7" s="867"/>
      <c r="AC7" s="867"/>
      <c r="AD7" s="867"/>
      <c r="AE7" s="867"/>
      <c r="AF7" s="867"/>
      <c r="AG7" s="867"/>
      <c r="AH7" s="867"/>
      <c r="AI7" s="867"/>
      <c r="AJ7" s="867"/>
      <c r="AK7" s="867"/>
      <c r="AL7" s="867"/>
      <c r="AM7" s="867"/>
    </row>
    <row r="8" spans="1:55" ht="21" customHeight="1" thickBot="1" x14ac:dyDescent="0.2">
      <c r="C8" s="861"/>
      <c r="D8" s="861"/>
      <c r="E8" s="861"/>
      <c r="F8" s="861"/>
      <c r="G8" s="861"/>
      <c r="H8" s="861"/>
      <c r="I8" s="861"/>
      <c r="J8" s="861"/>
      <c r="K8" s="861"/>
      <c r="L8" s="861"/>
      <c r="M8" s="861"/>
      <c r="N8" s="861"/>
      <c r="O8" s="861"/>
      <c r="P8" s="861"/>
      <c r="Q8" s="861"/>
      <c r="R8" s="861"/>
      <c r="S8" s="861"/>
      <c r="T8" s="862"/>
      <c r="U8" s="690"/>
      <c r="V8" s="691"/>
      <c r="W8" s="691"/>
      <c r="X8" s="692"/>
      <c r="Y8" s="863"/>
      <c r="Z8" s="861"/>
      <c r="AA8" s="861"/>
      <c r="AB8" s="861"/>
      <c r="AC8" s="861"/>
      <c r="AD8" s="861"/>
      <c r="AE8" s="861"/>
      <c r="AF8" s="861"/>
      <c r="AG8" s="861"/>
      <c r="AH8" s="861"/>
      <c r="AI8" s="861"/>
      <c r="AJ8" s="861"/>
      <c r="AK8" s="861"/>
      <c r="AL8" s="861"/>
      <c r="AM8" s="861"/>
    </row>
    <row r="9" spans="1:55" ht="21" customHeight="1" x14ac:dyDescent="0.15">
      <c r="C9" s="59" t="s">
        <v>330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row>
    <row r="10" spans="1:55" ht="21" customHeight="1" x14ac:dyDescent="0.15">
      <c r="C10" s="408"/>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row>
    <row r="11" spans="1:55" ht="21" customHeight="1" x14ac:dyDescent="0.15">
      <c r="A11" s="67" t="str">
        <f>IF(U7="○","不要",IF(Q11&lt;&gt;"","○","未入力"))</f>
        <v>未入力</v>
      </c>
      <c r="C11" s="870" t="s">
        <v>327</v>
      </c>
      <c r="D11" s="870"/>
      <c r="E11" s="870"/>
      <c r="F11" s="870"/>
      <c r="G11" s="870"/>
      <c r="H11" s="870"/>
      <c r="I11" s="870"/>
      <c r="J11" s="870"/>
      <c r="K11" s="870"/>
      <c r="L11" s="870"/>
      <c r="M11" s="870"/>
      <c r="N11" s="870"/>
      <c r="O11" s="870"/>
      <c r="P11" s="1121"/>
      <c r="Q11" s="833"/>
      <c r="R11" s="992"/>
      <c r="S11" s="992"/>
      <c r="T11" s="992"/>
      <c r="U11" s="992"/>
      <c r="V11" s="992"/>
      <c r="W11" s="992"/>
      <c r="X11" s="992"/>
      <c r="Y11" s="992"/>
      <c r="Z11" s="992"/>
      <c r="AA11" s="992"/>
      <c r="AB11" s="992"/>
      <c r="AC11" s="992"/>
      <c r="AD11" s="992"/>
      <c r="AE11" s="992"/>
      <c r="AF11" s="992"/>
      <c r="AG11" s="992"/>
      <c r="AH11" s="992"/>
      <c r="AI11" s="992"/>
      <c r="AJ11" s="992"/>
      <c r="AK11" s="992"/>
      <c r="AL11" s="992"/>
      <c r="AM11" s="993"/>
    </row>
    <row r="12" spans="1:55" ht="21" customHeight="1" x14ac:dyDescent="0.15">
      <c r="C12" s="870"/>
      <c r="D12" s="870"/>
      <c r="E12" s="870"/>
      <c r="F12" s="870"/>
      <c r="G12" s="870"/>
      <c r="H12" s="870"/>
      <c r="I12" s="870"/>
      <c r="J12" s="870"/>
      <c r="K12" s="870"/>
      <c r="L12" s="870"/>
      <c r="M12" s="870"/>
      <c r="N12" s="870"/>
      <c r="O12" s="870"/>
      <c r="P12" s="1121"/>
      <c r="Q12" s="994"/>
      <c r="R12" s="995"/>
      <c r="S12" s="995"/>
      <c r="T12" s="995"/>
      <c r="U12" s="995"/>
      <c r="V12" s="995"/>
      <c r="W12" s="995"/>
      <c r="X12" s="995"/>
      <c r="Y12" s="995"/>
      <c r="Z12" s="995"/>
      <c r="AA12" s="995"/>
      <c r="AB12" s="995"/>
      <c r="AC12" s="995"/>
      <c r="AD12" s="995"/>
      <c r="AE12" s="995"/>
      <c r="AF12" s="995"/>
      <c r="AG12" s="995"/>
      <c r="AH12" s="995"/>
      <c r="AI12" s="995"/>
      <c r="AJ12" s="995"/>
      <c r="AK12" s="995"/>
      <c r="AL12" s="995"/>
      <c r="AM12" s="996"/>
    </row>
    <row r="13" spans="1:55" ht="21" customHeight="1" x14ac:dyDescent="0.15">
      <c r="A13" s="67" t="str">
        <f>IF(U7="○","不要",IF(AND(T13&lt;&gt;"",X13&lt;&gt;"",AB13&lt;&gt;"",AI13&lt;&gt;""),"○","未入力"))</f>
        <v>未入力</v>
      </c>
      <c r="C13" s="914" t="s">
        <v>212</v>
      </c>
      <c r="D13" s="915"/>
      <c r="E13" s="916"/>
      <c r="F13" s="917" t="s">
        <v>197</v>
      </c>
      <c r="G13" s="917"/>
      <c r="H13" s="917"/>
      <c r="I13" s="917"/>
      <c r="J13" s="917"/>
      <c r="K13" s="917"/>
      <c r="L13" s="917"/>
      <c r="M13" s="917"/>
      <c r="N13" s="917"/>
      <c r="O13" s="917"/>
      <c r="P13" s="1120"/>
      <c r="Q13" s="791" t="s">
        <v>61</v>
      </c>
      <c r="R13" s="707"/>
      <c r="S13" s="707"/>
      <c r="T13" s="1088"/>
      <c r="U13" s="1089"/>
      <c r="V13" s="1086" t="s">
        <v>60</v>
      </c>
      <c r="W13" s="1086"/>
      <c r="X13" s="1088"/>
      <c r="Y13" s="1089"/>
      <c r="Z13" s="1086" t="s">
        <v>120</v>
      </c>
      <c r="AA13" s="1086"/>
      <c r="AB13" s="1088"/>
      <c r="AC13" s="1089"/>
      <c r="AD13" s="1086" t="s">
        <v>59</v>
      </c>
      <c r="AE13" s="1086"/>
      <c r="AF13" s="715"/>
      <c r="AG13" s="704" t="s">
        <v>199</v>
      </c>
      <c r="AH13" s="704"/>
      <c r="AI13" s="834"/>
      <c r="AJ13" s="992"/>
      <c r="AK13" s="992"/>
      <c r="AL13" s="704" t="s">
        <v>200</v>
      </c>
      <c r="AM13" s="1107"/>
    </row>
    <row r="14" spans="1:55" ht="21" customHeight="1" x14ac:dyDescent="0.15">
      <c r="C14" s="914"/>
      <c r="D14" s="915"/>
      <c r="E14" s="916"/>
      <c r="F14" s="908"/>
      <c r="G14" s="908"/>
      <c r="H14" s="908"/>
      <c r="I14" s="908"/>
      <c r="J14" s="908"/>
      <c r="K14" s="908"/>
      <c r="L14" s="908"/>
      <c r="M14" s="908"/>
      <c r="N14" s="908"/>
      <c r="O14" s="908"/>
      <c r="P14" s="912"/>
      <c r="Q14" s="792"/>
      <c r="R14" s="708"/>
      <c r="S14" s="708"/>
      <c r="T14" s="1090"/>
      <c r="U14" s="1090"/>
      <c r="V14" s="1087"/>
      <c r="W14" s="1087"/>
      <c r="X14" s="1090"/>
      <c r="Y14" s="1090"/>
      <c r="Z14" s="1087"/>
      <c r="AA14" s="1087"/>
      <c r="AB14" s="1090"/>
      <c r="AC14" s="1090"/>
      <c r="AD14" s="1087"/>
      <c r="AE14" s="1087"/>
      <c r="AF14" s="716"/>
      <c r="AG14" s="706"/>
      <c r="AH14" s="706"/>
      <c r="AI14" s="995"/>
      <c r="AJ14" s="995"/>
      <c r="AK14" s="995"/>
      <c r="AL14" s="706"/>
      <c r="AM14" s="1108"/>
    </row>
    <row r="15" spans="1:55" ht="21" customHeight="1" x14ac:dyDescent="0.15">
      <c r="A15" s="67" t="str">
        <f>IF(U7="○","不要",IF(AND(X15&lt;&gt;"",AB15&lt;&gt;"",AF15&lt;&gt;""),"○","未入力"))</f>
        <v>未入力</v>
      </c>
      <c r="C15" s="914"/>
      <c r="D15" s="915"/>
      <c r="E15" s="916"/>
      <c r="F15" s="846" t="s">
        <v>198</v>
      </c>
      <c r="G15" s="846"/>
      <c r="H15" s="846"/>
      <c r="I15" s="846"/>
      <c r="J15" s="846"/>
      <c r="K15" s="846"/>
      <c r="L15" s="846"/>
      <c r="M15" s="846"/>
      <c r="N15" s="846"/>
      <c r="O15" s="846"/>
      <c r="P15" s="847"/>
      <c r="Q15" s="1084"/>
      <c r="R15" s="715"/>
      <c r="S15" s="715"/>
      <c r="T15" s="715"/>
      <c r="U15" s="707" t="s">
        <v>466</v>
      </c>
      <c r="V15" s="707"/>
      <c r="W15" s="707"/>
      <c r="X15" s="1088"/>
      <c r="Y15" s="1089"/>
      <c r="Z15" s="1086" t="s">
        <v>60</v>
      </c>
      <c r="AA15" s="1086"/>
      <c r="AB15" s="1088"/>
      <c r="AC15" s="1089"/>
      <c r="AD15" s="1086" t="s">
        <v>120</v>
      </c>
      <c r="AE15" s="1086"/>
      <c r="AF15" s="1088"/>
      <c r="AG15" s="1089"/>
      <c r="AH15" s="1086" t="s">
        <v>59</v>
      </c>
      <c r="AI15" s="1086"/>
      <c r="AJ15" s="715"/>
      <c r="AK15" s="715"/>
      <c r="AL15" s="715"/>
      <c r="AM15" s="1082"/>
    </row>
    <row r="16" spans="1:55" ht="21" customHeight="1" x14ac:dyDescent="0.15">
      <c r="C16" s="914"/>
      <c r="D16" s="915"/>
      <c r="E16" s="916"/>
      <c r="F16" s="846"/>
      <c r="G16" s="846"/>
      <c r="H16" s="846"/>
      <c r="I16" s="846"/>
      <c r="J16" s="846"/>
      <c r="K16" s="846"/>
      <c r="L16" s="846"/>
      <c r="M16" s="846"/>
      <c r="N16" s="846"/>
      <c r="O16" s="846"/>
      <c r="P16" s="847"/>
      <c r="Q16" s="1085"/>
      <c r="R16" s="716"/>
      <c r="S16" s="716"/>
      <c r="T16" s="716"/>
      <c r="U16" s="708"/>
      <c r="V16" s="708"/>
      <c r="W16" s="708"/>
      <c r="X16" s="1090"/>
      <c r="Y16" s="1090"/>
      <c r="Z16" s="1087"/>
      <c r="AA16" s="1087"/>
      <c r="AB16" s="1090"/>
      <c r="AC16" s="1090"/>
      <c r="AD16" s="1087"/>
      <c r="AE16" s="1087"/>
      <c r="AF16" s="1090"/>
      <c r="AG16" s="1090"/>
      <c r="AH16" s="1087"/>
      <c r="AI16" s="1087"/>
      <c r="AJ16" s="716"/>
      <c r="AK16" s="716"/>
      <c r="AL16" s="716"/>
      <c r="AM16" s="1083"/>
    </row>
    <row r="17" spans="1:40" ht="21" customHeight="1" x14ac:dyDescent="0.15">
      <c r="A17" s="67" t="str">
        <f>IF(U7="○","不要",IF(OR(Q17="○",Q18="○",Q19="○"),"○","未入力"))</f>
        <v>未入力</v>
      </c>
      <c r="C17" s="914"/>
      <c r="D17" s="915"/>
      <c r="E17" s="916"/>
      <c r="F17" s="655" t="s">
        <v>211</v>
      </c>
      <c r="G17" s="656"/>
      <c r="H17" s="656"/>
      <c r="I17" s="656"/>
      <c r="J17" s="656"/>
      <c r="K17" s="656"/>
      <c r="L17" s="656"/>
      <c r="M17" s="656"/>
      <c r="N17" s="656"/>
      <c r="O17" s="656"/>
      <c r="P17" s="656"/>
      <c r="Q17" s="721"/>
      <c r="R17" s="1063"/>
      <c r="S17" s="1063"/>
      <c r="T17" s="1093"/>
      <c r="U17" s="1100" t="s">
        <v>203</v>
      </c>
      <c r="V17" s="1094"/>
      <c r="W17" s="1094"/>
      <c r="X17" s="1094"/>
      <c r="Y17" s="1094"/>
      <c r="Z17" s="1094"/>
      <c r="AA17" s="1094"/>
      <c r="AB17" s="1094"/>
      <c r="AC17" s="1094"/>
      <c r="AD17" s="1094"/>
      <c r="AE17" s="1094"/>
      <c r="AF17" s="1094"/>
      <c r="AG17" s="1094"/>
      <c r="AH17" s="1094"/>
      <c r="AI17" s="1094"/>
      <c r="AJ17" s="1094"/>
      <c r="AK17" s="1094"/>
      <c r="AL17" s="1094"/>
      <c r="AM17" s="1095"/>
    </row>
    <row r="18" spans="1:40" ht="21" customHeight="1" x14ac:dyDescent="0.15">
      <c r="A18" s="67" t="str">
        <f>IF(U7="○","不要",IF(OR(Q17="○",Q18="○",Q19="○"),"○","未入力"))</f>
        <v>未入力</v>
      </c>
      <c r="C18" s="914"/>
      <c r="D18" s="915"/>
      <c r="E18" s="916"/>
      <c r="F18" s="1117"/>
      <c r="G18" s="1118"/>
      <c r="H18" s="1118"/>
      <c r="I18" s="1118"/>
      <c r="J18" s="1118"/>
      <c r="K18" s="1118"/>
      <c r="L18" s="1118"/>
      <c r="M18" s="1118"/>
      <c r="N18" s="1118"/>
      <c r="O18" s="1118"/>
      <c r="P18" s="1118"/>
      <c r="Q18" s="1096"/>
      <c r="R18" s="1097"/>
      <c r="S18" s="1097"/>
      <c r="T18" s="1098"/>
      <c r="U18" s="1101" t="s">
        <v>204</v>
      </c>
      <c r="V18" s="1101"/>
      <c r="W18" s="1101"/>
      <c r="X18" s="1101"/>
      <c r="Y18" s="1101"/>
      <c r="Z18" s="1101"/>
      <c r="AA18" s="1101"/>
      <c r="AB18" s="1101"/>
      <c r="AC18" s="1101"/>
      <c r="AD18" s="1101"/>
      <c r="AE18" s="1101"/>
      <c r="AF18" s="1101"/>
      <c r="AG18" s="1101"/>
      <c r="AH18" s="1101"/>
      <c r="AI18" s="1101"/>
      <c r="AJ18" s="1101"/>
      <c r="AK18" s="1101"/>
      <c r="AL18" s="1101"/>
      <c r="AM18" s="1102"/>
    </row>
    <row r="19" spans="1:40" ht="21" customHeight="1" x14ac:dyDescent="0.15">
      <c r="A19" s="67" t="str">
        <f>IF(U7="○","不要",IF(OR(Q17="○",Q18="○"),"○",IF(AND(Q19="○",Y19&lt;&gt;""),"○","未入力")))</f>
        <v>未入力</v>
      </c>
      <c r="C19" s="914"/>
      <c r="D19" s="915"/>
      <c r="E19" s="916"/>
      <c r="F19" s="1117"/>
      <c r="G19" s="1118"/>
      <c r="H19" s="1118"/>
      <c r="I19" s="1118"/>
      <c r="J19" s="1118"/>
      <c r="K19" s="1118"/>
      <c r="L19" s="1118"/>
      <c r="M19" s="1118"/>
      <c r="N19" s="1118"/>
      <c r="O19" s="1118"/>
      <c r="P19" s="1118"/>
      <c r="Q19" s="688"/>
      <c r="R19" s="1065"/>
      <c r="S19" s="1065"/>
      <c r="T19" s="1099"/>
      <c r="U19" s="1103" t="s">
        <v>328</v>
      </c>
      <c r="V19" s="1104"/>
      <c r="W19" s="1104"/>
      <c r="X19" s="1104"/>
      <c r="Y19" s="1105"/>
      <c r="Z19" s="1106"/>
      <c r="AA19" s="1106"/>
      <c r="AB19" s="1106"/>
      <c r="AC19" s="1106"/>
      <c r="AD19" s="1106"/>
      <c r="AE19" s="1106"/>
      <c r="AF19" s="1106"/>
      <c r="AG19" s="1106"/>
      <c r="AH19" s="1106"/>
      <c r="AI19" s="1106"/>
      <c r="AJ19" s="1106"/>
      <c r="AK19" s="1091" t="s">
        <v>329</v>
      </c>
      <c r="AL19" s="1091"/>
      <c r="AM19" s="1092"/>
    </row>
    <row r="20" spans="1:40" ht="21" customHeight="1" x14ac:dyDescent="0.15">
      <c r="A20" s="67" t="str">
        <f>IF(U7="○","不要",IF(Q20&lt;&gt;"","○","未入力"))</f>
        <v>未入力</v>
      </c>
      <c r="C20" s="943" t="s">
        <v>202</v>
      </c>
      <c r="D20" s="1112"/>
      <c r="E20" s="1113"/>
      <c r="F20" s="846" t="s">
        <v>201</v>
      </c>
      <c r="G20" s="846"/>
      <c r="H20" s="846"/>
      <c r="I20" s="846"/>
      <c r="J20" s="846"/>
      <c r="K20" s="846"/>
      <c r="L20" s="846"/>
      <c r="M20" s="846"/>
      <c r="N20" s="846"/>
      <c r="O20" s="846"/>
      <c r="P20" s="847"/>
      <c r="Q20" s="833"/>
      <c r="R20" s="992"/>
      <c r="S20" s="992"/>
      <c r="T20" s="992"/>
      <c r="U20" s="992"/>
      <c r="V20" s="992"/>
      <c r="W20" s="992"/>
      <c r="X20" s="992"/>
      <c r="Y20" s="992"/>
      <c r="Z20" s="992"/>
      <c r="AA20" s="992"/>
      <c r="AB20" s="992"/>
      <c r="AC20" s="992"/>
      <c r="AD20" s="992"/>
      <c r="AE20" s="992"/>
      <c r="AF20" s="992"/>
      <c r="AG20" s="992"/>
      <c r="AH20" s="992"/>
      <c r="AI20" s="992"/>
      <c r="AJ20" s="992"/>
      <c r="AK20" s="992"/>
      <c r="AL20" s="992"/>
      <c r="AM20" s="993"/>
    </row>
    <row r="21" spans="1:40" ht="21" customHeight="1" x14ac:dyDescent="0.15">
      <c r="C21" s="914"/>
      <c r="D21" s="915"/>
      <c r="E21" s="916"/>
      <c r="F21" s="846"/>
      <c r="G21" s="846"/>
      <c r="H21" s="846"/>
      <c r="I21" s="846"/>
      <c r="J21" s="846"/>
      <c r="K21" s="846"/>
      <c r="L21" s="846"/>
      <c r="M21" s="846"/>
      <c r="N21" s="846"/>
      <c r="O21" s="846"/>
      <c r="P21" s="847"/>
      <c r="Q21" s="994"/>
      <c r="R21" s="995"/>
      <c r="S21" s="995"/>
      <c r="T21" s="995"/>
      <c r="U21" s="995"/>
      <c r="V21" s="995"/>
      <c r="W21" s="995"/>
      <c r="X21" s="995"/>
      <c r="Y21" s="995"/>
      <c r="Z21" s="995"/>
      <c r="AA21" s="995"/>
      <c r="AB21" s="995"/>
      <c r="AC21" s="995"/>
      <c r="AD21" s="995"/>
      <c r="AE21" s="995"/>
      <c r="AF21" s="995"/>
      <c r="AG21" s="995"/>
      <c r="AH21" s="995"/>
      <c r="AI21" s="995"/>
      <c r="AJ21" s="995"/>
      <c r="AK21" s="995"/>
      <c r="AL21" s="995"/>
      <c r="AM21" s="996"/>
    </row>
    <row r="22" spans="1:40" ht="21" customHeight="1" x14ac:dyDescent="0.15">
      <c r="A22" s="67" t="str">
        <f>IF(U7="○","不要",IF(OR(Q22="○",Q23="○",Q24="○",Q25="○"),"○","未入力"))</f>
        <v>未入力</v>
      </c>
      <c r="C22" s="914"/>
      <c r="D22" s="915"/>
      <c r="E22" s="916"/>
      <c r="F22" s="655" t="s">
        <v>211</v>
      </c>
      <c r="G22" s="656"/>
      <c r="H22" s="656"/>
      <c r="I22" s="656"/>
      <c r="J22" s="656"/>
      <c r="K22" s="656"/>
      <c r="L22" s="656"/>
      <c r="M22" s="656"/>
      <c r="N22" s="656"/>
      <c r="O22" s="656"/>
      <c r="P22" s="656"/>
      <c r="Q22" s="721"/>
      <c r="R22" s="1063"/>
      <c r="S22" s="1063"/>
      <c r="T22" s="1093"/>
      <c r="U22" s="1094" t="s">
        <v>205</v>
      </c>
      <c r="V22" s="1094"/>
      <c r="W22" s="1094"/>
      <c r="X22" s="1094"/>
      <c r="Y22" s="1094"/>
      <c r="Z22" s="1094"/>
      <c r="AA22" s="1094"/>
      <c r="AB22" s="1094"/>
      <c r="AC22" s="1094"/>
      <c r="AD22" s="1094"/>
      <c r="AE22" s="1094"/>
      <c r="AF22" s="1094"/>
      <c r="AG22" s="1094"/>
      <c r="AH22" s="1094"/>
      <c r="AI22" s="1094"/>
      <c r="AJ22" s="1094"/>
      <c r="AK22" s="1094"/>
      <c r="AL22" s="1094"/>
      <c r="AM22" s="1095"/>
    </row>
    <row r="23" spans="1:40" ht="21" customHeight="1" x14ac:dyDescent="0.15">
      <c r="A23" s="67" t="str">
        <f>IF(U7="○","不要",IF(OR(Q22="○",Q23="○",Q24="○",Q25="○"),"○","未入力"))</f>
        <v>未入力</v>
      </c>
      <c r="C23" s="914"/>
      <c r="D23" s="915"/>
      <c r="E23" s="916"/>
      <c r="F23" s="1117"/>
      <c r="G23" s="1118"/>
      <c r="H23" s="1118"/>
      <c r="I23" s="1118"/>
      <c r="J23" s="1118"/>
      <c r="K23" s="1118"/>
      <c r="L23" s="1118"/>
      <c r="M23" s="1118"/>
      <c r="N23" s="1118"/>
      <c r="O23" s="1118"/>
      <c r="P23" s="1118"/>
      <c r="Q23" s="1096"/>
      <c r="R23" s="1097"/>
      <c r="S23" s="1097"/>
      <c r="T23" s="1098"/>
      <c r="U23" s="1101" t="s">
        <v>206</v>
      </c>
      <c r="V23" s="1101"/>
      <c r="W23" s="1101"/>
      <c r="X23" s="1101"/>
      <c r="Y23" s="1101"/>
      <c r="Z23" s="1101"/>
      <c r="AA23" s="1101"/>
      <c r="AB23" s="1101"/>
      <c r="AC23" s="1101"/>
      <c r="AD23" s="1101"/>
      <c r="AE23" s="1101"/>
      <c r="AF23" s="1101"/>
      <c r="AG23" s="1101"/>
      <c r="AH23" s="1101"/>
      <c r="AI23" s="1101"/>
      <c r="AJ23" s="1101"/>
      <c r="AK23" s="1101"/>
      <c r="AL23" s="1101"/>
      <c r="AM23" s="1102"/>
    </row>
    <row r="24" spans="1:40" ht="21" customHeight="1" x14ac:dyDescent="0.15">
      <c r="A24" s="67" t="str">
        <f>IF(U7="○","不要",IF(OR(Q22="○",Q23="○",Q24="○",Q25="○"),"○","未入力"))</f>
        <v>未入力</v>
      </c>
      <c r="C24" s="914"/>
      <c r="D24" s="915"/>
      <c r="E24" s="916"/>
      <c r="F24" s="1117"/>
      <c r="G24" s="1118"/>
      <c r="H24" s="1118"/>
      <c r="I24" s="1118"/>
      <c r="J24" s="1118"/>
      <c r="K24" s="1118"/>
      <c r="L24" s="1118"/>
      <c r="M24" s="1118"/>
      <c r="N24" s="1118"/>
      <c r="O24" s="1118"/>
      <c r="P24" s="1118"/>
      <c r="Q24" s="1096"/>
      <c r="R24" s="1097"/>
      <c r="S24" s="1097"/>
      <c r="T24" s="1098"/>
      <c r="U24" s="1101" t="s">
        <v>207</v>
      </c>
      <c r="V24" s="1101"/>
      <c r="W24" s="1101"/>
      <c r="X24" s="1101"/>
      <c r="Y24" s="1101"/>
      <c r="Z24" s="1101"/>
      <c r="AA24" s="1101"/>
      <c r="AB24" s="1101"/>
      <c r="AC24" s="1101"/>
      <c r="AD24" s="1101"/>
      <c r="AE24" s="1101"/>
      <c r="AF24" s="1101"/>
      <c r="AG24" s="1101"/>
      <c r="AH24" s="1101"/>
      <c r="AI24" s="1101"/>
      <c r="AJ24" s="1101"/>
      <c r="AK24" s="1101"/>
      <c r="AL24" s="1101"/>
      <c r="AM24" s="1102"/>
    </row>
    <row r="25" spans="1:40" ht="21" customHeight="1" x14ac:dyDescent="0.15">
      <c r="A25" s="67" t="str">
        <f>IF(U7="○","不要",IF(OR(Q22="○",Q23="○",Q24="○",Q25="○"),"○","未入力"))</f>
        <v>未入力</v>
      </c>
      <c r="C25" s="1114"/>
      <c r="D25" s="1115"/>
      <c r="E25" s="1116"/>
      <c r="F25" s="658"/>
      <c r="G25" s="659"/>
      <c r="H25" s="659"/>
      <c r="I25" s="659"/>
      <c r="J25" s="659"/>
      <c r="K25" s="659"/>
      <c r="L25" s="659"/>
      <c r="M25" s="659"/>
      <c r="N25" s="659"/>
      <c r="O25" s="659"/>
      <c r="P25" s="659"/>
      <c r="Q25" s="688"/>
      <c r="R25" s="1065"/>
      <c r="S25" s="1065"/>
      <c r="T25" s="1099"/>
      <c r="U25" s="1110" t="s">
        <v>208</v>
      </c>
      <c r="V25" s="1110"/>
      <c r="W25" s="1110"/>
      <c r="X25" s="1110"/>
      <c r="Y25" s="1110"/>
      <c r="Z25" s="1110"/>
      <c r="AA25" s="1110"/>
      <c r="AB25" s="1110"/>
      <c r="AC25" s="1110"/>
      <c r="AD25" s="1110"/>
      <c r="AE25" s="1110"/>
      <c r="AF25" s="1110"/>
      <c r="AG25" s="1110"/>
      <c r="AH25" s="1110"/>
      <c r="AI25" s="1110"/>
      <c r="AJ25" s="1110"/>
      <c r="AK25" s="1110"/>
      <c r="AL25" s="1110"/>
      <c r="AM25" s="1111"/>
    </row>
    <row r="26" spans="1:40" ht="6" customHeight="1" x14ac:dyDescent="0.15">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row>
    <row r="27" spans="1:40" ht="15.75" customHeight="1" x14ac:dyDescent="0.15">
      <c r="C27" s="733" t="s">
        <v>237</v>
      </c>
      <c r="D27" s="733"/>
      <c r="E27" s="734" t="s">
        <v>209</v>
      </c>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40"/>
    </row>
    <row r="28" spans="1:40" ht="21" customHeight="1" x14ac:dyDescent="0.15">
      <c r="C28" s="733" t="s">
        <v>238</v>
      </c>
      <c r="D28" s="733"/>
      <c r="E28" s="736" t="s">
        <v>210</v>
      </c>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40"/>
    </row>
    <row r="29" spans="1:40" ht="13.5" x14ac:dyDescent="0.15">
      <c r="C29" s="795"/>
      <c r="D29" s="795"/>
      <c r="E29" s="1109"/>
      <c r="F29" s="1109"/>
      <c r="G29" s="1109"/>
      <c r="H29" s="1109"/>
      <c r="I29" s="1109"/>
      <c r="J29" s="1109"/>
      <c r="K29" s="1109"/>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09"/>
      <c r="AI29" s="1109"/>
      <c r="AJ29" s="1109"/>
      <c r="AK29" s="1109"/>
      <c r="AL29" s="1109"/>
      <c r="AM29" s="1109"/>
      <c r="AN29" s="40"/>
    </row>
    <row r="30" spans="1:40" ht="13.5" x14ac:dyDescent="0.15">
      <c r="C30" s="795"/>
      <c r="D30" s="795"/>
      <c r="E30" s="1119"/>
      <c r="F30" s="1119"/>
      <c r="G30" s="1119"/>
      <c r="H30" s="1119"/>
      <c r="I30" s="1119"/>
      <c r="J30" s="1119"/>
      <c r="K30" s="1119"/>
      <c r="L30" s="1119"/>
      <c r="M30" s="1119"/>
      <c r="N30" s="1119"/>
      <c r="O30" s="1119"/>
      <c r="P30" s="1119"/>
      <c r="Q30" s="1119"/>
      <c r="R30" s="1119"/>
      <c r="S30" s="1119"/>
      <c r="T30" s="1119"/>
      <c r="U30" s="1119"/>
      <c r="V30" s="1119"/>
      <c r="W30" s="1119"/>
      <c r="X30" s="1119"/>
      <c r="Y30" s="1119"/>
      <c r="Z30" s="1119"/>
      <c r="AA30" s="1119"/>
      <c r="AB30" s="1119"/>
      <c r="AC30" s="1119"/>
      <c r="AD30" s="1119"/>
      <c r="AE30" s="1119"/>
      <c r="AF30" s="1119"/>
      <c r="AG30" s="1119"/>
      <c r="AH30" s="1119"/>
      <c r="AI30" s="1119"/>
      <c r="AJ30" s="1119"/>
      <c r="AK30" s="1119"/>
      <c r="AL30" s="1119"/>
      <c r="AM30" s="1119"/>
      <c r="AN30" s="40"/>
    </row>
    <row r="41" spans="1:40" ht="21" customHeight="1" x14ac:dyDescent="0.15">
      <c r="A41" s="203" t="str">
        <f>IF('発注者入力シート(◆◇)'!$H$16="","",IF(事前入力シート!$I$4="特定共同企業体",IF(COUNTIF(A42:A80,"未入力")&gt;=1,"未入力あり",""),"使用しない"))</f>
        <v/>
      </c>
      <c r="AN41" s="39" t="s">
        <v>187</v>
      </c>
    </row>
    <row r="42" spans="1:40" ht="21" customHeight="1" x14ac:dyDescent="0.15">
      <c r="C42" s="798" t="s">
        <v>91</v>
      </c>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row>
    <row r="43" spans="1:40" ht="21" customHeight="1" x14ac:dyDescent="0.15">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row>
    <row r="44" spans="1:40" s="27" customFormat="1" ht="21" customHeight="1" thickBot="1" x14ac:dyDescent="0.2">
      <c r="A44" s="67" t="str">
        <f>IF(事前入力シート!$I$4="特定共同企業体",IF(AE44&lt;&gt;"","○","未入力"),"不要")</f>
        <v>不要</v>
      </c>
      <c r="AC44" s="174"/>
      <c r="AD44" s="192" t="s">
        <v>303</v>
      </c>
      <c r="AE44" s="669" t="str">
        <f>'様式-5'!AE44</f>
        <v>○○○○株式会社</v>
      </c>
      <c r="AF44" s="669"/>
      <c r="AG44" s="669"/>
      <c r="AH44" s="669"/>
      <c r="AI44" s="669"/>
      <c r="AJ44" s="669"/>
      <c r="AK44" s="669"/>
      <c r="AL44" s="669"/>
      <c r="AM44" s="669"/>
    </row>
    <row r="45" spans="1:40" ht="21" customHeight="1" x14ac:dyDescent="0.15">
      <c r="A45" s="198" t="str">
        <f>IF(事前入力シート!$I$4="特定共同企業体",IF(OR(U45="○",U47="○"),"○","未入力"),"不要")</f>
        <v>不要</v>
      </c>
      <c r="C45" s="861" t="s">
        <v>196</v>
      </c>
      <c r="D45" s="861"/>
      <c r="E45" s="861"/>
      <c r="F45" s="861"/>
      <c r="G45" s="861"/>
      <c r="H45" s="861"/>
      <c r="I45" s="861"/>
      <c r="J45" s="861"/>
      <c r="K45" s="861"/>
      <c r="L45" s="861"/>
      <c r="M45" s="861"/>
      <c r="N45" s="861"/>
      <c r="O45" s="861"/>
      <c r="P45" s="861"/>
      <c r="Q45" s="861"/>
      <c r="R45" s="861"/>
      <c r="S45" s="861"/>
      <c r="T45" s="862"/>
      <c r="U45" s="717"/>
      <c r="V45" s="718"/>
      <c r="W45" s="718"/>
      <c r="X45" s="719"/>
      <c r="Y45" s="863" t="s">
        <v>169</v>
      </c>
      <c r="Z45" s="861"/>
      <c r="AA45" s="861"/>
      <c r="AB45" s="861"/>
      <c r="AC45" s="861"/>
      <c r="AD45" s="861"/>
      <c r="AE45" s="861"/>
      <c r="AF45" s="861"/>
      <c r="AG45" s="861"/>
      <c r="AH45" s="861"/>
      <c r="AI45" s="861"/>
      <c r="AJ45" s="861"/>
      <c r="AK45" s="861"/>
      <c r="AL45" s="861"/>
      <c r="AM45" s="861"/>
    </row>
    <row r="46" spans="1:40" ht="21" customHeight="1" x14ac:dyDescent="0.15">
      <c r="C46" s="861"/>
      <c r="D46" s="861"/>
      <c r="E46" s="861"/>
      <c r="F46" s="861"/>
      <c r="G46" s="861"/>
      <c r="H46" s="861"/>
      <c r="I46" s="861"/>
      <c r="J46" s="861"/>
      <c r="K46" s="861"/>
      <c r="L46" s="861"/>
      <c r="M46" s="861"/>
      <c r="N46" s="861"/>
      <c r="O46" s="861"/>
      <c r="P46" s="861"/>
      <c r="Q46" s="861"/>
      <c r="R46" s="861"/>
      <c r="S46" s="861"/>
      <c r="T46" s="862"/>
      <c r="U46" s="720"/>
      <c r="V46" s="721"/>
      <c r="W46" s="721"/>
      <c r="X46" s="722"/>
      <c r="Y46" s="864"/>
      <c r="Z46" s="865"/>
      <c r="AA46" s="865"/>
      <c r="AB46" s="865"/>
      <c r="AC46" s="865"/>
      <c r="AD46" s="865"/>
      <c r="AE46" s="865"/>
      <c r="AF46" s="865"/>
      <c r="AG46" s="865"/>
      <c r="AH46" s="865"/>
      <c r="AI46" s="865"/>
      <c r="AJ46" s="865"/>
      <c r="AK46" s="865"/>
      <c r="AL46" s="865"/>
      <c r="AM46" s="865"/>
    </row>
    <row r="47" spans="1:40" ht="21" customHeight="1" x14ac:dyDescent="0.15">
      <c r="A47" s="67" t="str">
        <f>IF(事前入力シート!$I$4="特定共同企業体",IF(OR(U45="○",U47="○"),"○","未入力"),"不要")</f>
        <v>不要</v>
      </c>
      <c r="C47" s="861"/>
      <c r="D47" s="861"/>
      <c r="E47" s="861"/>
      <c r="F47" s="861"/>
      <c r="G47" s="861"/>
      <c r="H47" s="861"/>
      <c r="I47" s="861"/>
      <c r="J47" s="861"/>
      <c r="K47" s="861"/>
      <c r="L47" s="861"/>
      <c r="M47" s="861"/>
      <c r="N47" s="861"/>
      <c r="O47" s="861"/>
      <c r="P47" s="861"/>
      <c r="Q47" s="861"/>
      <c r="R47" s="861"/>
      <c r="S47" s="861"/>
      <c r="T47" s="862"/>
      <c r="U47" s="687"/>
      <c r="V47" s="688"/>
      <c r="W47" s="688"/>
      <c r="X47" s="689"/>
      <c r="Y47" s="866" t="s">
        <v>170</v>
      </c>
      <c r="Z47" s="867"/>
      <c r="AA47" s="867"/>
      <c r="AB47" s="867"/>
      <c r="AC47" s="867"/>
      <c r="AD47" s="867"/>
      <c r="AE47" s="867"/>
      <c r="AF47" s="867"/>
      <c r="AG47" s="867"/>
      <c r="AH47" s="867"/>
      <c r="AI47" s="867"/>
      <c r="AJ47" s="867"/>
      <c r="AK47" s="867"/>
      <c r="AL47" s="867"/>
      <c r="AM47" s="867"/>
    </row>
    <row r="48" spans="1:40" ht="21" customHeight="1" thickBot="1" x14ac:dyDescent="0.2">
      <c r="C48" s="861"/>
      <c r="D48" s="861"/>
      <c r="E48" s="861"/>
      <c r="F48" s="861"/>
      <c r="G48" s="861"/>
      <c r="H48" s="861"/>
      <c r="I48" s="861"/>
      <c r="J48" s="861"/>
      <c r="K48" s="861"/>
      <c r="L48" s="861"/>
      <c r="M48" s="861"/>
      <c r="N48" s="861"/>
      <c r="O48" s="861"/>
      <c r="P48" s="861"/>
      <c r="Q48" s="861"/>
      <c r="R48" s="861"/>
      <c r="S48" s="861"/>
      <c r="T48" s="862"/>
      <c r="U48" s="690"/>
      <c r="V48" s="691"/>
      <c r="W48" s="691"/>
      <c r="X48" s="692"/>
      <c r="Y48" s="863"/>
      <c r="Z48" s="861"/>
      <c r="AA48" s="861"/>
      <c r="AB48" s="861"/>
      <c r="AC48" s="861"/>
      <c r="AD48" s="861"/>
      <c r="AE48" s="861"/>
      <c r="AF48" s="861"/>
      <c r="AG48" s="861"/>
      <c r="AH48" s="861"/>
      <c r="AI48" s="861"/>
      <c r="AJ48" s="861"/>
      <c r="AK48" s="861"/>
      <c r="AL48" s="861"/>
      <c r="AM48" s="861"/>
    </row>
    <row r="49" spans="1:39" ht="21" customHeight="1" x14ac:dyDescent="0.15">
      <c r="C49" s="59" t="s">
        <v>330</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21" customHeight="1" x14ac:dyDescent="0.15">
      <c r="C50" s="83"/>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21" customHeight="1" x14ac:dyDescent="0.15">
      <c r="A51" s="67" t="str">
        <f>IF(事前入力シート!$I$4="特定共同企業体",IF(U47="○","不要",IF(Q51&lt;&gt;"","○","未入力")),"不要")</f>
        <v>不要</v>
      </c>
      <c r="C51" s="870" t="s">
        <v>327</v>
      </c>
      <c r="D51" s="870"/>
      <c r="E51" s="870"/>
      <c r="F51" s="870"/>
      <c r="G51" s="870"/>
      <c r="H51" s="870"/>
      <c r="I51" s="870"/>
      <c r="J51" s="870"/>
      <c r="K51" s="870"/>
      <c r="L51" s="870"/>
      <c r="M51" s="870"/>
      <c r="N51" s="870"/>
      <c r="O51" s="870"/>
      <c r="P51" s="1121"/>
      <c r="Q51" s="833"/>
      <c r="R51" s="992"/>
      <c r="S51" s="992"/>
      <c r="T51" s="992"/>
      <c r="U51" s="992"/>
      <c r="V51" s="992"/>
      <c r="W51" s="992"/>
      <c r="X51" s="992"/>
      <c r="Y51" s="992"/>
      <c r="Z51" s="992"/>
      <c r="AA51" s="992"/>
      <c r="AB51" s="992"/>
      <c r="AC51" s="992"/>
      <c r="AD51" s="992"/>
      <c r="AE51" s="992"/>
      <c r="AF51" s="992"/>
      <c r="AG51" s="992"/>
      <c r="AH51" s="992"/>
      <c r="AI51" s="992"/>
      <c r="AJ51" s="992"/>
      <c r="AK51" s="992"/>
      <c r="AL51" s="992"/>
      <c r="AM51" s="993"/>
    </row>
    <row r="52" spans="1:39" ht="21" customHeight="1" x14ac:dyDescent="0.15">
      <c r="C52" s="870"/>
      <c r="D52" s="870"/>
      <c r="E52" s="870"/>
      <c r="F52" s="870"/>
      <c r="G52" s="870"/>
      <c r="H52" s="870"/>
      <c r="I52" s="870"/>
      <c r="J52" s="870"/>
      <c r="K52" s="870"/>
      <c r="L52" s="870"/>
      <c r="M52" s="870"/>
      <c r="N52" s="870"/>
      <c r="O52" s="870"/>
      <c r="P52" s="1121"/>
      <c r="Q52" s="994"/>
      <c r="R52" s="995"/>
      <c r="S52" s="995"/>
      <c r="T52" s="995"/>
      <c r="U52" s="995"/>
      <c r="V52" s="995"/>
      <c r="W52" s="995"/>
      <c r="X52" s="995"/>
      <c r="Y52" s="995"/>
      <c r="Z52" s="995"/>
      <c r="AA52" s="995"/>
      <c r="AB52" s="995"/>
      <c r="AC52" s="995"/>
      <c r="AD52" s="995"/>
      <c r="AE52" s="995"/>
      <c r="AF52" s="995"/>
      <c r="AG52" s="995"/>
      <c r="AH52" s="995"/>
      <c r="AI52" s="995"/>
      <c r="AJ52" s="995"/>
      <c r="AK52" s="995"/>
      <c r="AL52" s="995"/>
      <c r="AM52" s="996"/>
    </row>
    <row r="53" spans="1:39" ht="21" customHeight="1" x14ac:dyDescent="0.15">
      <c r="A53" s="67" t="str">
        <f>IF(事前入力シート!$I$4="特定共同企業体",IF(U47="○","不要",IF(AND(T53&lt;&gt;"",X53&lt;&gt;"",AB53&lt;&gt;"",AI53&lt;&gt;""),"○","未入力")),"不要")</f>
        <v>不要</v>
      </c>
      <c r="C53" s="914" t="s">
        <v>212</v>
      </c>
      <c r="D53" s="915"/>
      <c r="E53" s="916"/>
      <c r="F53" s="917" t="s">
        <v>197</v>
      </c>
      <c r="G53" s="917"/>
      <c r="H53" s="917"/>
      <c r="I53" s="917"/>
      <c r="J53" s="917"/>
      <c r="K53" s="917"/>
      <c r="L53" s="917"/>
      <c r="M53" s="917"/>
      <c r="N53" s="917"/>
      <c r="O53" s="917"/>
      <c r="P53" s="1120"/>
      <c r="Q53" s="791" t="s">
        <v>61</v>
      </c>
      <c r="R53" s="707"/>
      <c r="S53" s="707"/>
      <c r="T53" s="1088"/>
      <c r="U53" s="1089"/>
      <c r="V53" s="1086" t="s">
        <v>60</v>
      </c>
      <c r="W53" s="1086"/>
      <c r="X53" s="1088"/>
      <c r="Y53" s="1089"/>
      <c r="Z53" s="1086" t="s">
        <v>120</v>
      </c>
      <c r="AA53" s="1086"/>
      <c r="AB53" s="1088"/>
      <c r="AC53" s="1089"/>
      <c r="AD53" s="1086" t="s">
        <v>59</v>
      </c>
      <c r="AE53" s="1086"/>
      <c r="AF53" s="715"/>
      <c r="AG53" s="704" t="s">
        <v>199</v>
      </c>
      <c r="AH53" s="704"/>
      <c r="AI53" s="834"/>
      <c r="AJ53" s="992"/>
      <c r="AK53" s="992"/>
      <c r="AL53" s="704" t="s">
        <v>200</v>
      </c>
      <c r="AM53" s="1107"/>
    </row>
    <row r="54" spans="1:39" ht="21" customHeight="1" x14ac:dyDescent="0.15">
      <c r="C54" s="914"/>
      <c r="D54" s="915"/>
      <c r="E54" s="916"/>
      <c r="F54" s="908"/>
      <c r="G54" s="908"/>
      <c r="H54" s="908"/>
      <c r="I54" s="908"/>
      <c r="J54" s="908"/>
      <c r="K54" s="908"/>
      <c r="L54" s="908"/>
      <c r="M54" s="908"/>
      <c r="N54" s="908"/>
      <c r="O54" s="908"/>
      <c r="P54" s="912"/>
      <c r="Q54" s="792"/>
      <c r="R54" s="708"/>
      <c r="S54" s="708"/>
      <c r="T54" s="1090"/>
      <c r="U54" s="1090"/>
      <c r="V54" s="1087"/>
      <c r="W54" s="1087"/>
      <c r="X54" s="1090"/>
      <c r="Y54" s="1090"/>
      <c r="Z54" s="1087"/>
      <c r="AA54" s="1087"/>
      <c r="AB54" s="1090"/>
      <c r="AC54" s="1090"/>
      <c r="AD54" s="1087"/>
      <c r="AE54" s="1087"/>
      <c r="AF54" s="716"/>
      <c r="AG54" s="706"/>
      <c r="AH54" s="706"/>
      <c r="AI54" s="995"/>
      <c r="AJ54" s="995"/>
      <c r="AK54" s="995"/>
      <c r="AL54" s="706"/>
      <c r="AM54" s="1108"/>
    </row>
    <row r="55" spans="1:39" ht="21" customHeight="1" x14ac:dyDescent="0.15">
      <c r="A55" s="67" t="str">
        <f>IF(事前入力シート!$I$4="特定共同企業体",IF(U47="○","不要",IF(AND(X55&lt;&gt;"",AB55&lt;&gt;"",AF55&lt;&gt;""),"○","未入力")),"不要")</f>
        <v>不要</v>
      </c>
      <c r="C55" s="914"/>
      <c r="D55" s="915"/>
      <c r="E55" s="916"/>
      <c r="F55" s="846" t="s">
        <v>198</v>
      </c>
      <c r="G55" s="846"/>
      <c r="H55" s="846"/>
      <c r="I55" s="846"/>
      <c r="J55" s="846"/>
      <c r="K55" s="846"/>
      <c r="L55" s="846"/>
      <c r="M55" s="846"/>
      <c r="N55" s="846"/>
      <c r="O55" s="846"/>
      <c r="P55" s="847"/>
      <c r="Q55" s="1084"/>
      <c r="R55" s="715"/>
      <c r="S55" s="715"/>
      <c r="T55" s="715"/>
      <c r="U55" s="707" t="s">
        <v>61</v>
      </c>
      <c r="V55" s="707"/>
      <c r="W55" s="707"/>
      <c r="X55" s="1088"/>
      <c r="Y55" s="1089"/>
      <c r="Z55" s="1086" t="s">
        <v>60</v>
      </c>
      <c r="AA55" s="1086"/>
      <c r="AB55" s="1088"/>
      <c r="AC55" s="1089"/>
      <c r="AD55" s="1086" t="s">
        <v>120</v>
      </c>
      <c r="AE55" s="1086"/>
      <c r="AF55" s="1088"/>
      <c r="AG55" s="1089"/>
      <c r="AH55" s="1086" t="s">
        <v>59</v>
      </c>
      <c r="AI55" s="1086"/>
      <c r="AJ55" s="715"/>
      <c r="AK55" s="715"/>
      <c r="AL55" s="715"/>
      <c r="AM55" s="1082"/>
    </row>
    <row r="56" spans="1:39" ht="21" customHeight="1" x14ac:dyDescent="0.15">
      <c r="C56" s="914"/>
      <c r="D56" s="915"/>
      <c r="E56" s="916"/>
      <c r="F56" s="846"/>
      <c r="G56" s="846"/>
      <c r="H56" s="846"/>
      <c r="I56" s="846"/>
      <c r="J56" s="846"/>
      <c r="K56" s="846"/>
      <c r="L56" s="846"/>
      <c r="M56" s="846"/>
      <c r="N56" s="846"/>
      <c r="O56" s="846"/>
      <c r="P56" s="847"/>
      <c r="Q56" s="1085"/>
      <c r="R56" s="716"/>
      <c r="S56" s="716"/>
      <c r="T56" s="716"/>
      <c r="U56" s="708"/>
      <c r="V56" s="708"/>
      <c r="W56" s="708"/>
      <c r="X56" s="1090"/>
      <c r="Y56" s="1090"/>
      <c r="Z56" s="1087"/>
      <c r="AA56" s="1087"/>
      <c r="AB56" s="1090"/>
      <c r="AC56" s="1090"/>
      <c r="AD56" s="1087"/>
      <c r="AE56" s="1087"/>
      <c r="AF56" s="1090"/>
      <c r="AG56" s="1090"/>
      <c r="AH56" s="1087"/>
      <c r="AI56" s="1087"/>
      <c r="AJ56" s="716"/>
      <c r="AK56" s="716"/>
      <c r="AL56" s="716"/>
      <c r="AM56" s="1083"/>
    </row>
    <row r="57" spans="1:39" ht="21" customHeight="1" x14ac:dyDescent="0.15">
      <c r="A57" s="67" t="str">
        <f>IF(事前入力シート!$I$4="特定共同企業体",IF(U47="○","不要",IF(OR(Q57="○",Q58="○",Q59="○"),"○","未入力")),"不要")</f>
        <v>不要</v>
      </c>
      <c r="C57" s="914"/>
      <c r="D57" s="915"/>
      <c r="E57" s="916"/>
      <c r="F57" s="655" t="s">
        <v>211</v>
      </c>
      <c r="G57" s="656"/>
      <c r="H57" s="656"/>
      <c r="I57" s="656"/>
      <c r="J57" s="656"/>
      <c r="K57" s="656"/>
      <c r="L57" s="656"/>
      <c r="M57" s="656"/>
      <c r="N57" s="656"/>
      <c r="O57" s="656"/>
      <c r="P57" s="656"/>
      <c r="Q57" s="721"/>
      <c r="R57" s="1063"/>
      <c r="S57" s="1063"/>
      <c r="T57" s="1093"/>
      <c r="U57" s="1100" t="s">
        <v>203</v>
      </c>
      <c r="V57" s="1094"/>
      <c r="W57" s="1094"/>
      <c r="X57" s="1094"/>
      <c r="Y57" s="1094"/>
      <c r="Z57" s="1094"/>
      <c r="AA57" s="1094"/>
      <c r="AB57" s="1094"/>
      <c r="AC57" s="1094"/>
      <c r="AD57" s="1094"/>
      <c r="AE57" s="1094"/>
      <c r="AF57" s="1094"/>
      <c r="AG57" s="1094"/>
      <c r="AH57" s="1094"/>
      <c r="AI57" s="1094"/>
      <c r="AJ57" s="1094"/>
      <c r="AK57" s="1094"/>
      <c r="AL57" s="1094"/>
      <c r="AM57" s="1095"/>
    </row>
    <row r="58" spans="1:39" ht="21" customHeight="1" x14ac:dyDescent="0.15">
      <c r="A58" s="67" t="str">
        <f>IF(事前入力シート!$I$4="特定共同企業体",IF(U47="○","不要",IF(OR(Q57="○",Q58="○",Q59="○"),"○","未入力")),"不要")</f>
        <v>不要</v>
      </c>
      <c r="C58" s="914"/>
      <c r="D58" s="915"/>
      <c r="E58" s="916"/>
      <c r="F58" s="1117"/>
      <c r="G58" s="1118"/>
      <c r="H58" s="1118"/>
      <c r="I58" s="1118"/>
      <c r="J58" s="1118"/>
      <c r="K58" s="1118"/>
      <c r="L58" s="1118"/>
      <c r="M58" s="1118"/>
      <c r="N58" s="1118"/>
      <c r="O58" s="1118"/>
      <c r="P58" s="1118"/>
      <c r="Q58" s="1096"/>
      <c r="R58" s="1097"/>
      <c r="S58" s="1097"/>
      <c r="T58" s="1098"/>
      <c r="U58" s="1101" t="s">
        <v>204</v>
      </c>
      <c r="V58" s="1101"/>
      <c r="W58" s="1101"/>
      <c r="X58" s="1101"/>
      <c r="Y58" s="1101"/>
      <c r="Z58" s="1101"/>
      <c r="AA58" s="1101"/>
      <c r="AB58" s="1101"/>
      <c r="AC58" s="1101"/>
      <c r="AD58" s="1101"/>
      <c r="AE58" s="1101"/>
      <c r="AF58" s="1101"/>
      <c r="AG58" s="1101"/>
      <c r="AH58" s="1101"/>
      <c r="AI58" s="1101"/>
      <c r="AJ58" s="1101"/>
      <c r="AK58" s="1101"/>
      <c r="AL58" s="1101"/>
      <c r="AM58" s="1102"/>
    </row>
    <row r="59" spans="1:39" ht="21" customHeight="1" x14ac:dyDescent="0.15">
      <c r="A59" s="67" t="str">
        <f>IF(事前入力シート!$I$4="特定共同企業体",IF(U47="○","不要",IF(OR(Q57="○",Q58="○"),"○",IF(AND(Q59="○",Y59&lt;&gt;""),"○","未入力"))),"不要")</f>
        <v>不要</v>
      </c>
      <c r="C59" s="914"/>
      <c r="D59" s="915"/>
      <c r="E59" s="916"/>
      <c r="F59" s="1117"/>
      <c r="G59" s="1118"/>
      <c r="H59" s="1118"/>
      <c r="I59" s="1118"/>
      <c r="J59" s="1118"/>
      <c r="K59" s="1118"/>
      <c r="L59" s="1118"/>
      <c r="M59" s="1118"/>
      <c r="N59" s="1118"/>
      <c r="O59" s="1118"/>
      <c r="P59" s="1118"/>
      <c r="Q59" s="688"/>
      <c r="R59" s="1065"/>
      <c r="S59" s="1065"/>
      <c r="T59" s="1099"/>
      <c r="U59" s="1103" t="s">
        <v>328</v>
      </c>
      <c r="V59" s="1104"/>
      <c r="W59" s="1104"/>
      <c r="X59" s="1104"/>
      <c r="Y59" s="1105"/>
      <c r="Z59" s="1106"/>
      <c r="AA59" s="1106"/>
      <c r="AB59" s="1106"/>
      <c r="AC59" s="1106"/>
      <c r="AD59" s="1106"/>
      <c r="AE59" s="1106"/>
      <c r="AF59" s="1106"/>
      <c r="AG59" s="1106"/>
      <c r="AH59" s="1106"/>
      <c r="AI59" s="1106"/>
      <c r="AJ59" s="1106"/>
      <c r="AK59" s="1091" t="s">
        <v>329</v>
      </c>
      <c r="AL59" s="1091"/>
      <c r="AM59" s="1092"/>
    </row>
    <row r="60" spans="1:39" ht="21" customHeight="1" x14ac:dyDescent="0.15">
      <c r="A60" s="67" t="str">
        <f>IF(事前入力シート!$I$4="特定共同企業体",IF(U47="○","不要",IF(Q60&lt;&gt;"","○","未入力")),"不要")</f>
        <v>不要</v>
      </c>
      <c r="C60" s="943" t="s">
        <v>202</v>
      </c>
      <c r="D60" s="1112"/>
      <c r="E60" s="1113"/>
      <c r="F60" s="846" t="s">
        <v>201</v>
      </c>
      <c r="G60" s="846"/>
      <c r="H60" s="846"/>
      <c r="I60" s="846"/>
      <c r="J60" s="846"/>
      <c r="K60" s="846"/>
      <c r="L60" s="846"/>
      <c r="M60" s="846"/>
      <c r="N60" s="846"/>
      <c r="O60" s="846"/>
      <c r="P60" s="847"/>
      <c r="Q60" s="833"/>
      <c r="R60" s="992"/>
      <c r="S60" s="992"/>
      <c r="T60" s="992"/>
      <c r="U60" s="992"/>
      <c r="V60" s="992"/>
      <c r="W60" s="992"/>
      <c r="X60" s="992"/>
      <c r="Y60" s="992"/>
      <c r="Z60" s="992"/>
      <c r="AA60" s="992"/>
      <c r="AB60" s="992"/>
      <c r="AC60" s="992"/>
      <c r="AD60" s="992"/>
      <c r="AE60" s="992"/>
      <c r="AF60" s="992"/>
      <c r="AG60" s="992"/>
      <c r="AH60" s="992"/>
      <c r="AI60" s="992"/>
      <c r="AJ60" s="992"/>
      <c r="AK60" s="992"/>
      <c r="AL60" s="992"/>
      <c r="AM60" s="993"/>
    </row>
    <row r="61" spans="1:39" ht="21" customHeight="1" x14ac:dyDescent="0.15">
      <c r="C61" s="914"/>
      <c r="D61" s="915"/>
      <c r="E61" s="916"/>
      <c r="F61" s="846"/>
      <c r="G61" s="846"/>
      <c r="H61" s="846"/>
      <c r="I61" s="846"/>
      <c r="J61" s="846"/>
      <c r="K61" s="846"/>
      <c r="L61" s="846"/>
      <c r="M61" s="846"/>
      <c r="N61" s="846"/>
      <c r="O61" s="846"/>
      <c r="P61" s="847"/>
      <c r="Q61" s="994"/>
      <c r="R61" s="995"/>
      <c r="S61" s="995"/>
      <c r="T61" s="995"/>
      <c r="U61" s="995"/>
      <c r="V61" s="995"/>
      <c r="W61" s="995"/>
      <c r="X61" s="995"/>
      <c r="Y61" s="995"/>
      <c r="Z61" s="995"/>
      <c r="AA61" s="995"/>
      <c r="AB61" s="995"/>
      <c r="AC61" s="995"/>
      <c r="AD61" s="995"/>
      <c r="AE61" s="995"/>
      <c r="AF61" s="995"/>
      <c r="AG61" s="995"/>
      <c r="AH61" s="995"/>
      <c r="AI61" s="995"/>
      <c r="AJ61" s="995"/>
      <c r="AK61" s="995"/>
      <c r="AL61" s="995"/>
      <c r="AM61" s="996"/>
    </row>
    <row r="62" spans="1:39" ht="21" customHeight="1" x14ac:dyDescent="0.15">
      <c r="A62" s="67" t="str">
        <f>IF(事前入力シート!$I$4="特定共同企業体",IF(U47="○","不要",IF(OR(Q62="○",Q63="○",Q64="○",Q65="○"),"○","未入力")),"不要")</f>
        <v>不要</v>
      </c>
      <c r="C62" s="914"/>
      <c r="D62" s="915"/>
      <c r="E62" s="916"/>
      <c r="F62" s="655" t="s">
        <v>211</v>
      </c>
      <c r="G62" s="656"/>
      <c r="H62" s="656"/>
      <c r="I62" s="656"/>
      <c r="J62" s="656"/>
      <c r="K62" s="656"/>
      <c r="L62" s="656"/>
      <c r="M62" s="656"/>
      <c r="N62" s="656"/>
      <c r="O62" s="656"/>
      <c r="P62" s="656"/>
      <c r="Q62" s="721"/>
      <c r="R62" s="1063"/>
      <c r="S62" s="1063"/>
      <c r="T62" s="1093"/>
      <c r="U62" s="1094" t="s">
        <v>205</v>
      </c>
      <c r="V62" s="1094"/>
      <c r="W62" s="1094"/>
      <c r="X62" s="1094"/>
      <c r="Y62" s="1094"/>
      <c r="Z62" s="1094"/>
      <c r="AA62" s="1094"/>
      <c r="AB62" s="1094"/>
      <c r="AC62" s="1094"/>
      <c r="AD62" s="1094"/>
      <c r="AE62" s="1094"/>
      <c r="AF62" s="1094"/>
      <c r="AG62" s="1094"/>
      <c r="AH62" s="1094"/>
      <c r="AI62" s="1094"/>
      <c r="AJ62" s="1094"/>
      <c r="AK62" s="1094"/>
      <c r="AL62" s="1094"/>
      <c r="AM62" s="1095"/>
    </row>
    <row r="63" spans="1:39" ht="21" customHeight="1" x14ac:dyDescent="0.15">
      <c r="A63" s="67" t="str">
        <f>IF(事前入力シート!$I$4="特定共同企業体",IF(U47="○","不要",IF(OR(Q62="○",Q63="○",Q64="○",Q65="○"),"○","未入力")),"不要")</f>
        <v>不要</v>
      </c>
      <c r="C63" s="914"/>
      <c r="D63" s="915"/>
      <c r="E63" s="916"/>
      <c r="F63" s="1117"/>
      <c r="G63" s="1118"/>
      <c r="H63" s="1118"/>
      <c r="I63" s="1118"/>
      <c r="J63" s="1118"/>
      <c r="K63" s="1118"/>
      <c r="L63" s="1118"/>
      <c r="M63" s="1118"/>
      <c r="N63" s="1118"/>
      <c r="O63" s="1118"/>
      <c r="P63" s="1118"/>
      <c r="Q63" s="1096"/>
      <c r="R63" s="1097"/>
      <c r="S63" s="1097"/>
      <c r="T63" s="1098"/>
      <c r="U63" s="1101" t="s">
        <v>206</v>
      </c>
      <c r="V63" s="1101"/>
      <c r="W63" s="1101"/>
      <c r="X63" s="1101"/>
      <c r="Y63" s="1101"/>
      <c r="Z63" s="1101"/>
      <c r="AA63" s="1101"/>
      <c r="AB63" s="1101"/>
      <c r="AC63" s="1101"/>
      <c r="AD63" s="1101"/>
      <c r="AE63" s="1101"/>
      <c r="AF63" s="1101"/>
      <c r="AG63" s="1101"/>
      <c r="AH63" s="1101"/>
      <c r="AI63" s="1101"/>
      <c r="AJ63" s="1101"/>
      <c r="AK63" s="1101"/>
      <c r="AL63" s="1101"/>
      <c r="AM63" s="1102"/>
    </row>
    <row r="64" spans="1:39" ht="21" customHeight="1" x14ac:dyDescent="0.15">
      <c r="A64" s="67" t="str">
        <f>IF(事前入力シート!$I$4="特定共同企業体",IF(U47="○","不要",IF(OR(Q62="○",Q63="○",Q64="○",Q65="○"),"○","未入力")),"不要")</f>
        <v>不要</v>
      </c>
      <c r="C64" s="914"/>
      <c r="D64" s="915"/>
      <c r="E64" s="916"/>
      <c r="F64" s="1117"/>
      <c r="G64" s="1118"/>
      <c r="H64" s="1118"/>
      <c r="I64" s="1118"/>
      <c r="J64" s="1118"/>
      <c r="K64" s="1118"/>
      <c r="L64" s="1118"/>
      <c r="M64" s="1118"/>
      <c r="N64" s="1118"/>
      <c r="O64" s="1118"/>
      <c r="P64" s="1118"/>
      <c r="Q64" s="1096"/>
      <c r="R64" s="1097"/>
      <c r="S64" s="1097"/>
      <c r="T64" s="1098"/>
      <c r="U64" s="1101" t="s">
        <v>207</v>
      </c>
      <c r="V64" s="1101"/>
      <c r="W64" s="1101"/>
      <c r="X64" s="1101"/>
      <c r="Y64" s="1101"/>
      <c r="Z64" s="1101"/>
      <c r="AA64" s="1101"/>
      <c r="AB64" s="1101"/>
      <c r="AC64" s="1101"/>
      <c r="AD64" s="1101"/>
      <c r="AE64" s="1101"/>
      <c r="AF64" s="1101"/>
      <c r="AG64" s="1101"/>
      <c r="AH64" s="1101"/>
      <c r="AI64" s="1101"/>
      <c r="AJ64" s="1101"/>
      <c r="AK64" s="1101"/>
      <c r="AL64" s="1101"/>
      <c r="AM64" s="1102"/>
    </row>
    <row r="65" spans="1:40" ht="21" customHeight="1" x14ac:dyDescent="0.15">
      <c r="A65" s="67" t="str">
        <f>IF(事前入力シート!$I$4="特定共同企業体",IF(U47="○","不要",IF(OR(Q62="○",Q63="○",Q64="○",Q65="○"),"○","未入力")),"不要")</f>
        <v>不要</v>
      </c>
      <c r="C65" s="1114"/>
      <c r="D65" s="1115"/>
      <c r="E65" s="1116"/>
      <c r="F65" s="658"/>
      <c r="G65" s="659"/>
      <c r="H65" s="659"/>
      <c r="I65" s="659"/>
      <c r="J65" s="659"/>
      <c r="K65" s="659"/>
      <c r="L65" s="659"/>
      <c r="M65" s="659"/>
      <c r="N65" s="659"/>
      <c r="O65" s="659"/>
      <c r="P65" s="659"/>
      <c r="Q65" s="688"/>
      <c r="R65" s="1065"/>
      <c r="S65" s="1065"/>
      <c r="T65" s="1099"/>
      <c r="U65" s="1110" t="s">
        <v>208</v>
      </c>
      <c r="V65" s="1110"/>
      <c r="W65" s="1110"/>
      <c r="X65" s="1110"/>
      <c r="Y65" s="1110"/>
      <c r="Z65" s="1110"/>
      <c r="AA65" s="1110"/>
      <c r="AB65" s="1110"/>
      <c r="AC65" s="1110"/>
      <c r="AD65" s="1110"/>
      <c r="AE65" s="1110"/>
      <c r="AF65" s="1110"/>
      <c r="AG65" s="1110"/>
      <c r="AH65" s="1110"/>
      <c r="AI65" s="1110"/>
      <c r="AJ65" s="1110"/>
      <c r="AK65" s="1110"/>
      <c r="AL65" s="1110"/>
      <c r="AM65" s="1111"/>
    </row>
    <row r="66" spans="1:40" ht="6" customHeight="1" x14ac:dyDescent="0.15">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row>
    <row r="67" spans="1:40" ht="15.75" customHeight="1" x14ac:dyDescent="0.15">
      <c r="C67" s="733" t="s">
        <v>237</v>
      </c>
      <c r="D67" s="733"/>
      <c r="E67" s="734" t="s">
        <v>209</v>
      </c>
      <c r="F67" s="734"/>
      <c r="G67" s="734"/>
      <c r="H67" s="734"/>
      <c r="I67" s="734"/>
      <c r="J67" s="734"/>
      <c r="K67" s="734"/>
      <c r="L67" s="734"/>
      <c r="M67" s="734"/>
      <c r="N67" s="734"/>
      <c r="O67" s="734"/>
      <c r="P67" s="734"/>
      <c r="Q67" s="734"/>
      <c r="R67" s="734"/>
      <c r="S67" s="734"/>
      <c r="T67" s="734"/>
      <c r="U67" s="734"/>
      <c r="V67" s="734"/>
      <c r="W67" s="734"/>
      <c r="X67" s="734"/>
      <c r="Y67" s="734"/>
      <c r="Z67" s="734"/>
      <c r="AA67" s="734"/>
      <c r="AB67" s="734"/>
      <c r="AC67" s="734"/>
      <c r="AD67" s="734"/>
      <c r="AE67" s="734"/>
      <c r="AF67" s="734"/>
      <c r="AG67" s="734"/>
      <c r="AH67" s="734"/>
      <c r="AI67" s="734"/>
      <c r="AJ67" s="734"/>
      <c r="AK67" s="734"/>
      <c r="AL67" s="734"/>
      <c r="AM67" s="734"/>
      <c r="AN67" s="40"/>
    </row>
    <row r="68" spans="1:40" ht="21" customHeight="1" x14ac:dyDescent="0.15">
      <c r="C68" s="733" t="s">
        <v>238</v>
      </c>
      <c r="D68" s="733"/>
      <c r="E68" s="736" t="s">
        <v>210</v>
      </c>
      <c r="F68" s="736"/>
      <c r="G68" s="736"/>
      <c r="H68" s="736"/>
      <c r="I68" s="736"/>
      <c r="J68" s="736"/>
      <c r="K68" s="736"/>
      <c r="L68" s="736"/>
      <c r="M68" s="736"/>
      <c r="N68" s="736"/>
      <c r="O68" s="736"/>
      <c r="P68" s="736"/>
      <c r="Q68" s="736"/>
      <c r="R68" s="736"/>
      <c r="S68" s="736"/>
      <c r="T68" s="736"/>
      <c r="U68" s="736"/>
      <c r="V68" s="736"/>
      <c r="W68" s="736"/>
      <c r="X68" s="736"/>
      <c r="Y68" s="736"/>
      <c r="Z68" s="736"/>
      <c r="AA68" s="736"/>
      <c r="AB68" s="736"/>
      <c r="AC68" s="736"/>
      <c r="AD68" s="736"/>
      <c r="AE68" s="736"/>
      <c r="AF68" s="736"/>
      <c r="AG68" s="736"/>
      <c r="AH68" s="736"/>
      <c r="AI68" s="736"/>
      <c r="AJ68" s="736"/>
      <c r="AK68" s="736"/>
      <c r="AL68" s="736"/>
      <c r="AM68" s="736"/>
      <c r="AN68" s="40"/>
    </row>
    <row r="69" spans="1:40" ht="13.5" x14ac:dyDescent="0.15">
      <c r="C69" s="795"/>
      <c r="D69" s="795"/>
      <c r="E69" s="1109"/>
      <c r="F69" s="1109"/>
      <c r="G69" s="1109"/>
      <c r="H69" s="1109"/>
      <c r="I69" s="1109"/>
      <c r="J69" s="1109"/>
      <c r="K69" s="1109"/>
      <c r="L69" s="1109"/>
      <c r="M69" s="1109"/>
      <c r="N69" s="1109"/>
      <c r="O69" s="1109"/>
      <c r="P69" s="1109"/>
      <c r="Q69" s="1109"/>
      <c r="R69" s="1109"/>
      <c r="S69" s="1109"/>
      <c r="T69" s="1109"/>
      <c r="U69" s="1109"/>
      <c r="V69" s="1109"/>
      <c r="W69" s="1109"/>
      <c r="X69" s="1109"/>
      <c r="Y69" s="1109"/>
      <c r="Z69" s="1109"/>
      <c r="AA69" s="1109"/>
      <c r="AB69" s="1109"/>
      <c r="AC69" s="1109"/>
      <c r="AD69" s="1109"/>
      <c r="AE69" s="1109"/>
      <c r="AF69" s="1109"/>
      <c r="AG69" s="1109"/>
      <c r="AH69" s="1109"/>
      <c r="AI69" s="1109"/>
      <c r="AJ69" s="1109"/>
      <c r="AK69" s="1109"/>
      <c r="AL69" s="1109"/>
      <c r="AM69" s="1109"/>
      <c r="AN69" s="40"/>
    </row>
    <row r="70" spans="1:40" ht="13.5" x14ac:dyDescent="0.15">
      <c r="C70" s="795"/>
      <c r="D70" s="795"/>
      <c r="E70" s="1119"/>
      <c r="F70" s="1119"/>
      <c r="G70" s="1119"/>
      <c r="H70" s="1119"/>
      <c r="I70" s="1119"/>
      <c r="J70" s="1119"/>
      <c r="K70" s="1119"/>
      <c r="L70" s="1119"/>
      <c r="M70" s="1119"/>
      <c r="N70" s="1119"/>
      <c r="O70" s="1119"/>
      <c r="P70" s="1119"/>
      <c r="Q70" s="1119"/>
      <c r="R70" s="1119"/>
      <c r="S70" s="1119"/>
      <c r="T70" s="1119"/>
      <c r="U70" s="1119"/>
      <c r="V70" s="1119"/>
      <c r="W70" s="1119"/>
      <c r="X70" s="1119"/>
      <c r="Y70" s="1119"/>
      <c r="Z70" s="1119"/>
      <c r="AA70" s="1119"/>
      <c r="AB70" s="1119"/>
      <c r="AC70" s="1119"/>
      <c r="AD70" s="1119"/>
      <c r="AE70" s="1119"/>
      <c r="AF70" s="1119"/>
      <c r="AG70" s="1119"/>
      <c r="AH70" s="1119"/>
      <c r="AI70" s="1119"/>
      <c r="AJ70" s="1119"/>
      <c r="AK70" s="1119"/>
      <c r="AL70" s="1119"/>
      <c r="AM70" s="1119"/>
      <c r="AN70" s="40"/>
    </row>
    <row r="78" spans="1:40" ht="21" customHeight="1" x14ac:dyDescent="0.15">
      <c r="A78" s="197"/>
    </row>
    <row r="81" spans="1:40" ht="21" customHeight="1" x14ac:dyDescent="0.15">
      <c r="A81" s="203" t="str">
        <f>IF('発注者入力シート(◆◇)'!$H$16="","",IF(事前入力シート!$I$4="特定共同企業体",IF(COUNTIF(A82:A120,"未入力")&gt;=1,"未入力あり",""),"使用しない"))</f>
        <v/>
      </c>
      <c r="AN81" s="39" t="s">
        <v>187</v>
      </c>
    </row>
    <row r="82" spans="1:40" ht="21" customHeight="1" x14ac:dyDescent="0.15">
      <c r="C82" s="798" t="s">
        <v>91</v>
      </c>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798"/>
      <c r="AB82" s="798"/>
      <c r="AC82" s="798"/>
      <c r="AD82" s="798"/>
      <c r="AE82" s="798"/>
      <c r="AF82" s="798"/>
      <c r="AG82" s="798"/>
      <c r="AH82" s="798"/>
      <c r="AI82" s="798"/>
      <c r="AJ82" s="798"/>
      <c r="AK82" s="798"/>
      <c r="AL82" s="798"/>
      <c r="AM82" s="798"/>
    </row>
    <row r="83" spans="1:40" ht="21" customHeight="1" x14ac:dyDescent="0.15">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row>
    <row r="84" spans="1:40" s="27" customFormat="1" ht="21" customHeight="1" thickBot="1" x14ac:dyDescent="0.2">
      <c r="A84" s="67" t="str">
        <f>IF(事前入力シート!$I$4="特定共同企業体",IF(AE84&lt;&gt;"","○","未入力"),"不要")</f>
        <v>不要</v>
      </c>
      <c r="AC84" s="174"/>
      <c r="AD84" s="192" t="s">
        <v>303</v>
      </c>
      <c r="AE84" s="669" t="str">
        <f>'様式-5'!$AE$84</f>
        <v>○○○○株式会社</v>
      </c>
      <c r="AF84" s="669"/>
      <c r="AG84" s="669"/>
      <c r="AH84" s="669"/>
      <c r="AI84" s="669"/>
      <c r="AJ84" s="669"/>
      <c r="AK84" s="669"/>
      <c r="AL84" s="669"/>
      <c r="AM84" s="669"/>
    </row>
    <row r="85" spans="1:40" ht="21" customHeight="1" x14ac:dyDescent="0.15">
      <c r="A85" s="198" t="str">
        <f>IF(事前入力シート!$I$4="特定共同企業体",IF(OR(U85="○",U87="○"),"○","未入力"),"不要")</f>
        <v>不要</v>
      </c>
      <c r="C85" s="861" t="s">
        <v>196</v>
      </c>
      <c r="D85" s="861"/>
      <c r="E85" s="861"/>
      <c r="F85" s="861"/>
      <c r="G85" s="861"/>
      <c r="H85" s="861"/>
      <c r="I85" s="861"/>
      <c r="J85" s="861"/>
      <c r="K85" s="861"/>
      <c r="L85" s="861"/>
      <c r="M85" s="861"/>
      <c r="N85" s="861"/>
      <c r="O85" s="861"/>
      <c r="P85" s="861"/>
      <c r="Q85" s="861"/>
      <c r="R85" s="861"/>
      <c r="S85" s="861"/>
      <c r="T85" s="862"/>
      <c r="U85" s="717"/>
      <c r="V85" s="718"/>
      <c r="W85" s="718"/>
      <c r="X85" s="719"/>
      <c r="Y85" s="863" t="s">
        <v>169</v>
      </c>
      <c r="Z85" s="861"/>
      <c r="AA85" s="861"/>
      <c r="AB85" s="861"/>
      <c r="AC85" s="861"/>
      <c r="AD85" s="861"/>
      <c r="AE85" s="861"/>
      <c r="AF85" s="861"/>
      <c r="AG85" s="861"/>
      <c r="AH85" s="861"/>
      <c r="AI85" s="861"/>
      <c r="AJ85" s="861"/>
      <c r="AK85" s="861"/>
      <c r="AL85" s="861"/>
      <c r="AM85" s="861"/>
    </row>
    <row r="86" spans="1:40" ht="21" customHeight="1" x14ac:dyDescent="0.15">
      <c r="C86" s="861"/>
      <c r="D86" s="861"/>
      <c r="E86" s="861"/>
      <c r="F86" s="861"/>
      <c r="G86" s="861"/>
      <c r="H86" s="861"/>
      <c r="I86" s="861"/>
      <c r="J86" s="861"/>
      <c r="K86" s="861"/>
      <c r="L86" s="861"/>
      <c r="M86" s="861"/>
      <c r="N86" s="861"/>
      <c r="O86" s="861"/>
      <c r="P86" s="861"/>
      <c r="Q86" s="861"/>
      <c r="R86" s="861"/>
      <c r="S86" s="861"/>
      <c r="T86" s="862"/>
      <c r="U86" s="720"/>
      <c r="V86" s="721"/>
      <c r="W86" s="721"/>
      <c r="X86" s="722"/>
      <c r="Y86" s="864"/>
      <c r="Z86" s="865"/>
      <c r="AA86" s="865"/>
      <c r="AB86" s="865"/>
      <c r="AC86" s="865"/>
      <c r="AD86" s="865"/>
      <c r="AE86" s="865"/>
      <c r="AF86" s="865"/>
      <c r="AG86" s="865"/>
      <c r="AH86" s="865"/>
      <c r="AI86" s="865"/>
      <c r="AJ86" s="865"/>
      <c r="AK86" s="865"/>
      <c r="AL86" s="865"/>
      <c r="AM86" s="865"/>
    </row>
    <row r="87" spans="1:40" ht="21" customHeight="1" x14ac:dyDescent="0.15">
      <c r="A87" s="67" t="str">
        <f>IF(事前入力シート!$I$4="特定共同企業体",IF(OR(U85="○",U87="○"),"○","未入力"),"不要")</f>
        <v>不要</v>
      </c>
      <c r="C87" s="861"/>
      <c r="D87" s="861"/>
      <c r="E87" s="861"/>
      <c r="F87" s="861"/>
      <c r="G87" s="861"/>
      <c r="H87" s="861"/>
      <c r="I87" s="861"/>
      <c r="J87" s="861"/>
      <c r="K87" s="861"/>
      <c r="L87" s="861"/>
      <c r="M87" s="861"/>
      <c r="N87" s="861"/>
      <c r="O87" s="861"/>
      <c r="P87" s="861"/>
      <c r="Q87" s="861"/>
      <c r="R87" s="861"/>
      <c r="S87" s="861"/>
      <c r="T87" s="862"/>
      <c r="U87" s="687"/>
      <c r="V87" s="688"/>
      <c r="W87" s="688"/>
      <c r="X87" s="689"/>
      <c r="Y87" s="866" t="s">
        <v>170</v>
      </c>
      <c r="Z87" s="867"/>
      <c r="AA87" s="867"/>
      <c r="AB87" s="867"/>
      <c r="AC87" s="867"/>
      <c r="AD87" s="867"/>
      <c r="AE87" s="867"/>
      <c r="AF87" s="867"/>
      <c r="AG87" s="867"/>
      <c r="AH87" s="867"/>
      <c r="AI87" s="867"/>
      <c r="AJ87" s="867"/>
      <c r="AK87" s="867"/>
      <c r="AL87" s="867"/>
      <c r="AM87" s="867"/>
    </row>
    <row r="88" spans="1:40" ht="21" customHeight="1" thickBot="1" x14ac:dyDescent="0.2">
      <c r="C88" s="861"/>
      <c r="D88" s="861"/>
      <c r="E88" s="861"/>
      <c r="F88" s="861"/>
      <c r="G88" s="861"/>
      <c r="H88" s="861"/>
      <c r="I88" s="861"/>
      <c r="J88" s="861"/>
      <c r="K88" s="861"/>
      <c r="L88" s="861"/>
      <c r="M88" s="861"/>
      <c r="N88" s="861"/>
      <c r="O88" s="861"/>
      <c r="P88" s="861"/>
      <c r="Q88" s="861"/>
      <c r="R88" s="861"/>
      <c r="S88" s="861"/>
      <c r="T88" s="862"/>
      <c r="U88" s="690"/>
      <c r="V88" s="691"/>
      <c r="W88" s="691"/>
      <c r="X88" s="692"/>
      <c r="Y88" s="863"/>
      <c r="Z88" s="861"/>
      <c r="AA88" s="861"/>
      <c r="AB88" s="861"/>
      <c r="AC88" s="861"/>
      <c r="AD88" s="861"/>
      <c r="AE88" s="861"/>
      <c r="AF88" s="861"/>
      <c r="AG88" s="861"/>
      <c r="AH88" s="861"/>
      <c r="AI88" s="861"/>
      <c r="AJ88" s="861"/>
      <c r="AK88" s="861"/>
      <c r="AL88" s="861"/>
      <c r="AM88" s="861"/>
    </row>
    <row r="89" spans="1:40" ht="21" customHeight="1" x14ac:dyDescent="0.15">
      <c r="C89" s="59" t="s">
        <v>330</v>
      </c>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40" ht="21" customHeight="1" x14ac:dyDescent="0.15">
      <c r="C90" s="83"/>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40" ht="21" customHeight="1" x14ac:dyDescent="0.15">
      <c r="A91" s="67" t="str">
        <f>IF(事前入力シート!$I$4="特定共同企業体",IF(U87="○","不要",IF(Q91&lt;&gt;"","○","未入力")),"不要")</f>
        <v>不要</v>
      </c>
      <c r="C91" s="870" t="s">
        <v>327</v>
      </c>
      <c r="D91" s="870"/>
      <c r="E91" s="870"/>
      <c r="F91" s="870"/>
      <c r="G91" s="870"/>
      <c r="H91" s="870"/>
      <c r="I91" s="870"/>
      <c r="J91" s="870"/>
      <c r="K91" s="870"/>
      <c r="L91" s="870"/>
      <c r="M91" s="870"/>
      <c r="N91" s="870"/>
      <c r="O91" s="870"/>
      <c r="P91" s="1121"/>
      <c r="Q91" s="833"/>
      <c r="R91" s="992"/>
      <c r="S91" s="992"/>
      <c r="T91" s="992"/>
      <c r="U91" s="992"/>
      <c r="V91" s="992"/>
      <c r="W91" s="992"/>
      <c r="X91" s="992"/>
      <c r="Y91" s="992"/>
      <c r="Z91" s="992"/>
      <c r="AA91" s="992"/>
      <c r="AB91" s="992"/>
      <c r="AC91" s="992"/>
      <c r="AD91" s="992"/>
      <c r="AE91" s="992"/>
      <c r="AF91" s="992"/>
      <c r="AG91" s="992"/>
      <c r="AH91" s="992"/>
      <c r="AI91" s="992"/>
      <c r="AJ91" s="992"/>
      <c r="AK91" s="992"/>
      <c r="AL91" s="992"/>
      <c r="AM91" s="993"/>
    </row>
    <row r="92" spans="1:40" ht="21" customHeight="1" x14ac:dyDescent="0.15">
      <c r="C92" s="870"/>
      <c r="D92" s="870"/>
      <c r="E92" s="870"/>
      <c r="F92" s="870"/>
      <c r="G92" s="870"/>
      <c r="H92" s="870"/>
      <c r="I92" s="870"/>
      <c r="J92" s="870"/>
      <c r="K92" s="870"/>
      <c r="L92" s="870"/>
      <c r="M92" s="870"/>
      <c r="N92" s="870"/>
      <c r="O92" s="870"/>
      <c r="P92" s="1121"/>
      <c r="Q92" s="994"/>
      <c r="R92" s="995"/>
      <c r="S92" s="995"/>
      <c r="T92" s="995"/>
      <c r="U92" s="995"/>
      <c r="V92" s="995"/>
      <c r="W92" s="995"/>
      <c r="X92" s="995"/>
      <c r="Y92" s="995"/>
      <c r="Z92" s="995"/>
      <c r="AA92" s="995"/>
      <c r="AB92" s="995"/>
      <c r="AC92" s="995"/>
      <c r="AD92" s="995"/>
      <c r="AE92" s="995"/>
      <c r="AF92" s="995"/>
      <c r="AG92" s="995"/>
      <c r="AH92" s="995"/>
      <c r="AI92" s="995"/>
      <c r="AJ92" s="995"/>
      <c r="AK92" s="995"/>
      <c r="AL92" s="995"/>
      <c r="AM92" s="996"/>
    </row>
    <row r="93" spans="1:40" ht="21" customHeight="1" x14ac:dyDescent="0.15">
      <c r="A93" s="67" t="str">
        <f>IF(事前入力シート!$I$4="特定共同企業体",IF(U87="○","不要",IF(AND(T93&lt;&gt;"",X93&lt;&gt;"",AB93&lt;&gt;"",AI93&lt;&gt;""),"○","未入力")),"不要")</f>
        <v>不要</v>
      </c>
      <c r="C93" s="914" t="s">
        <v>212</v>
      </c>
      <c r="D93" s="915"/>
      <c r="E93" s="916"/>
      <c r="F93" s="917" t="s">
        <v>197</v>
      </c>
      <c r="G93" s="917"/>
      <c r="H93" s="917"/>
      <c r="I93" s="917"/>
      <c r="J93" s="917"/>
      <c r="K93" s="917"/>
      <c r="L93" s="917"/>
      <c r="M93" s="917"/>
      <c r="N93" s="917"/>
      <c r="O93" s="917"/>
      <c r="P93" s="1120"/>
      <c r="Q93" s="791" t="s">
        <v>61</v>
      </c>
      <c r="R93" s="707"/>
      <c r="S93" s="707"/>
      <c r="T93" s="1088"/>
      <c r="U93" s="1089"/>
      <c r="V93" s="1086" t="s">
        <v>60</v>
      </c>
      <c r="W93" s="1086"/>
      <c r="X93" s="1088"/>
      <c r="Y93" s="1089"/>
      <c r="Z93" s="1086" t="s">
        <v>120</v>
      </c>
      <c r="AA93" s="1086"/>
      <c r="AB93" s="1088"/>
      <c r="AC93" s="1089"/>
      <c r="AD93" s="1086" t="s">
        <v>59</v>
      </c>
      <c r="AE93" s="1086"/>
      <c r="AF93" s="715"/>
      <c r="AG93" s="704" t="s">
        <v>199</v>
      </c>
      <c r="AH93" s="704"/>
      <c r="AI93" s="834"/>
      <c r="AJ93" s="992"/>
      <c r="AK93" s="992"/>
      <c r="AL93" s="704" t="s">
        <v>200</v>
      </c>
      <c r="AM93" s="1107"/>
    </row>
    <row r="94" spans="1:40" ht="21" customHeight="1" x14ac:dyDescent="0.15">
      <c r="C94" s="914"/>
      <c r="D94" s="915"/>
      <c r="E94" s="916"/>
      <c r="F94" s="908"/>
      <c r="G94" s="908"/>
      <c r="H94" s="908"/>
      <c r="I94" s="908"/>
      <c r="J94" s="908"/>
      <c r="K94" s="908"/>
      <c r="L94" s="908"/>
      <c r="M94" s="908"/>
      <c r="N94" s="908"/>
      <c r="O94" s="908"/>
      <c r="P94" s="912"/>
      <c r="Q94" s="792"/>
      <c r="R94" s="708"/>
      <c r="S94" s="708"/>
      <c r="T94" s="1090"/>
      <c r="U94" s="1090"/>
      <c r="V94" s="1087"/>
      <c r="W94" s="1087"/>
      <c r="X94" s="1090"/>
      <c r="Y94" s="1090"/>
      <c r="Z94" s="1087"/>
      <c r="AA94" s="1087"/>
      <c r="AB94" s="1090"/>
      <c r="AC94" s="1090"/>
      <c r="AD94" s="1087"/>
      <c r="AE94" s="1087"/>
      <c r="AF94" s="716"/>
      <c r="AG94" s="706"/>
      <c r="AH94" s="706"/>
      <c r="AI94" s="995"/>
      <c r="AJ94" s="995"/>
      <c r="AK94" s="995"/>
      <c r="AL94" s="706"/>
      <c r="AM94" s="1108"/>
    </row>
    <row r="95" spans="1:40" ht="21" customHeight="1" x14ac:dyDescent="0.15">
      <c r="A95" s="67" t="str">
        <f>IF(事前入力シート!$I$4="特定共同企業体",IF(U87="○","不要",IF(AND(X95&lt;&gt;"",AB95&lt;&gt;"",AF95&lt;&gt;""),"○","未入力")),"不要")</f>
        <v>不要</v>
      </c>
      <c r="C95" s="914"/>
      <c r="D95" s="915"/>
      <c r="E95" s="916"/>
      <c r="F95" s="846" t="s">
        <v>198</v>
      </c>
      <c r="G95" s="846"/>
      <c r="H95" s="846"/>
      <c r="I95" s="846"/>
      <c r="J95" s="846"/>
      <c r="K95" s="846"/>
      <c r="L95" s="846"/>
      <c r="M95" s="846"/>
      <c r="N95" s="846"/>
      <c r="O95" s="846"/>
      <c r="P95" s="847"/>
      <c r="Q95" s="1084"/>
      <c r="R95" s="715"/>
      <c r="S95" s="715"/>
      <c r="T95" s="715"/>
      <c r="U95" s="707" t="s">
        <v>61</v>
      </c>
      <c r="V95" s="707"/>
      <c r="W95" s="707"/>
      <c r="X95" s="1088"/>
      <c r="Y95" s="1089"/>
      <c r="Z95" s="1086" t="s">
        <v>60</v>
      </c>
      <c r="AA95" s="1086"/>
      <c r="AB95" s="1088"/>
      <c r="AC95" s="1089"/>
      <c r="AD95" s="1086" t="s">
        <v>120</v>
      </c>
      <c r="AE95" s="1086"/>
      <c r="AF95" s="1088"/>
      <c r="AG95" s="1089"/>
      <c r="AH95" s="1086" t="s">
        <v>59</v>
      </c>
      <c r="AI95" s="1086"/>
      <c r="AJ95" s="715"/>
      <c r="AK95" s="715"/>
      <c r="AL95" s="715"/>
      <c r="AM95" s="1082"/>
    </row>
    <row r="96" spans="1:40" ht="21" customHeight="1" x14ac:dyDescent="0.15">
      <c r="C96" s="914"/>
      <c r="D96" s="915"/>
      <c r="E96" s="916"/>
      <c r="F96" s="846"/>
      <c r="G96" s="846"/>
      <c r="H96" s="846"/>
      <c r="I96" s="846"/>
      <c r="J96" s="846"/>
      <c r="K96" s="846"/>
      <c r="L96" s="846"/>
      <c r="M96" s="846"/>
      <c r="N96" s="846"/>
      <c r="O96" s="846"/>
      <c r="P96" s="847"/>
      <c r="Q96" s="1085"/>
      <c r="R96" s="716"/>
      <c r="S96" s="716"/>
      <c r="T96" s="716"/>
      <c r="U96" s="708"/>
      <c r="V96" s="708"/>
      <c r="W96" s="708"/>
      <c r="X96" s="1090"/>
      <c r="Y96" s="1090"/>
      <c r="Z96" s="1087"/>
      <c r="AA96" s="1087"/>
      <c r="AB96" s="1090"/>
      <c r="AC96" s="1090"/>
      <c r="AD96" s="1087"/>
      <c r="AE96" s="1087"/>
      <c r="AF96" s="1090"/>
      <c r="AG96" s="1090"/>
      <c r="AH96" s="1087"/>
      <c r="AI96" s="1087"/>
      <c r="AJ96" s="716"/>
      <c r="AK96" s="716"/>
      <c r="AL96" s="716"/>
      <c r="AM96" s="1083"/>
    </row>
    <row r="97" spans="1:40" ht="21" customHeight="1" x14ac:dyDescent="0.15">
      <c r="A97" s="67" t="str">
        <f>IF(事前入力シート!$I$4="特定共同企業体",IF(U87="○","不要",IF(OR(Q97="○",Q98="○",Q99="○"),"○","未入力")),"不要")</f>
        <v>不要</v>
      </c>
      <c r="C97" s="914"/>
      <c r="D97" s="915"/>
      <c r="E97" s="916"/>
      <c r="F97" s="655" t="s">
        <v>211</v>
      </c>
      <c r="G97" s="656"/>
      <c r="H97" s="656"/>
      <c r="I97" s="656"/>
      <c r="J97" s="656"/>
      <c r="K97" s="656"/>
      <c r="L97" s="656"/>
      <c r="M97" s="656"/>
      <c r="N97" s="656"/>
      <c r="O97" s="656"/>
      <c r="P97" s="656"/>
      <c r="Q97" s="721"/>
      <c r="R97" s="1063"/>
      <c r="S97" s="1063"/>
      <c r="T97" s="1093"/>
      <c r="U97" s="1100" t="s">
        <v>203</v>
      </c>
      <c r="V97" s="1094"/>
      <c r="W97" s="1094"/>
      <c r="X97" s="1094"/>
      <c r="Y97" s="1094"/>
      <c r="Z97" s="1094"/>
      <c r="AA97" s="1094"/>
      <c r="AB97" s="1094"/>
      <c r="AC97" s="1094"/>
      <c r="AD97" s="1094"/>
      <c r="AE97" s="1094"/>
      <c r="AF97" s="1094"/>
      <c r="AG97" s="1094"/>
      <c r="AH97" s="1094"/>
      <c r="AI97" s="1094"/>
      <c r="AJ97" s="1094"/>
      <c r="AK97" s="1094"/>
      <c r="AL97" s="1094"/>
      <c r="AM97" s="1095"/>
    </row>
    <row r="98" spans="1:40" ht="21" customHeight="1" x14ac:dyDescent="0.15">
      <c r="A98" s="67" t="str">
        <f>IF(事前入力シート!$I$4="特定共同企業体",IF(U87="○","不要",IF(OR(Q97="○",Q98="○",Q99="○"),"○","未入力")),"不要")</f>
        <v>不要</v>
      </c>
      <c r="C98" s="914"/>
      <c r="D98" s="915"/>
      <c r="E98" s="916"/>
      <c r="F98" s="1117"/>
      <c r="G98" s="1118"/>
      <c r="H98" s="1118"/>
      <c r="I98" s="1118"/>
      <c r="J98" s="1118"/>
      <c r="K98" s="1118"/>
      <c r="L98" s="1118"/>
      <c r="M98" s="1118"/>
      <c r="N98" s="1118"/>
      <c r="O98" s="1118"/>
      <c r="P98" s="1118"/>
      <c r="Q98" s="1096"/>
      <c r="R98" s="1097"/>
      <c r="S98" s="1097"/>
      <c r="T98" s="1098"/>
      <c r="U98" s="1101" t="s">
        <v>204</v>
      </c>
      <c r="V98" s="1101"/>
      <c r="W98" s="1101"/>
      <c r="X98" s="1101"/>
      <c r="Y98" s="1101"/>
      <c r="Z98" s="1101"/>
      <c r="AA98" s="1101"/>
      <c r="AB98" s="1101"/>
      <c r="AC98" s="1101"/>
      <c r="AD98" s="1101"/>
      <c r="AE98" s="1101"/>
      <c r="AF98" s="1101"/>
      <c r="AG98" s="1101"/>
      <c r="AH98" s="1101"/>
      <c r="AI98" s="1101"/>
      <c r="AJ98" s="1101"/>
      <c r="AK98" s="1101"/>
      <c r="AL98" s="1101"/>
      <c r="AM98" s="1102"/>
    </row>
    <row r="99" spans="1:40" ht="21" customHeight="1" x14ac:dyDescent="0.15">
      <c r="A99" s="67" t="str">
        <f>IF(事前入力シート!$I$4="特定共同企業体",IF(U87="○","不要",IF(OR(Q97="○",Q98="○"),"○",IF(AND(Q99="○",Y99&lt;&gt;""),"○","未入力"))),"不要")</f>
        <v>不要</v>
      </c>
      <c r="C99" s="914"/>
      <c r="D99" s="915"/>
      <c r="E99" s="916"/>
      <c r="F99" s="1117"/>
      <c r="G99" s="1118"/>
      <c r="H99" s="1118"/>
      <c r="I99" s="1118"/>
      <c r="J99" s="1118"/>
      <c r="K99" s="1118"/>
      <c r="L99" s="1118"/>
      <c r="M99" s="1118"/>
      <c r="N99" s="1118"/>
      <c r="O99" s="1118"/>
      <c r="P99" s="1118"/>
      <c r="Q99" s="688"/>
      <c r="R99" s="1065"/>
      <c r="S99" s="1065"/>
      <c r="T99" s="1099"/>
      <c r="U99" s="1103" t="s">
        <v>328</v>
      </c>
      <c r="V99" s="1104"/>
      <c r="W99" s="1104"/>
      <c r="X99" s="1104"/>
      <c r="Y99" s="1105"/>
      <c r="Z99" s="1106"/>
      <c r="AA99" s="1106"/>
      <c r="AB99" s="1106"/>
      <c r="AC99" s="1106"/>
      <c r="AD99" s="1106"/>
      <c r="AE99" s="1106"/>
      <c r="AF99" s="1106"/>
      <c r="AG99" s="1106"/>
      <c r="AH99" s="1106"/>
      <c r="AI99" s="1106"/>
      <c r="AJ99" s="1106"/>
      <c r="AK99" s="1091" t="s">
        <v>329</v>
      </c>
      <c r="AL99" s="1091"/>
      <c r="AM99" s="1092"/>
    </row>
    <row r="100" spans="1:40" ht="21" customHeight="1" x14ac:dyDescent="0.15">
      <c r="A100" s="67" t="str">
        <f>IF(事前入力シート!$I$4="特定共同企業体",IF(U87="○","不要",IF(Q100&lt;&gt;"","○","未入力")),"不要")</f>
        <v>不要</v>
      </c>
      <c r="C100" s="943" t="s">
        <v>202</v>
      </c>
      <c r="D100" s="1112"/>
      <c r="E100" s="1113"/>
      <c r="F100" s="846" t="s">
        <v>201</v>
      </c>
      <c r="G100" s="846"/>
      <c r="H100" s="846"/>
      <c r="I100" s="846"/>
      <c r="J100" s="846"/>
      <c r="K100" s="846"/>
      <c r="L100" s="846"/>
      <c r="M100" s="846"/>
      <c r="N100" s="846"/>
      <c r="O100" s="846"/>
      <c r="P100" s="847"/>
      <c r="Q100" s="833"/>
      <c r="R100" s="992"/>
      <c r="S100" s="992"/>
      <c r="T100" s="992"/>
      <c r="U100" s="992"/>
      <c r="V100" s="992"/>
      <c r="W100" s="992"/>
      <c r="X100" s="992"/>
      <c r="Y100" s="992"/>
      <c r="Z100" s="992"/>
      <c r="AA100" s="992"/>
      <c r="AB100" s="992"/>
      <c r="AC100" s="992"/>
      <c r="AD100" s="992"/>
      <c r="AE100" s="992"/>
      <c r="AF100" s="992"/>
      <c r="AG100" s="992"/>
      <c r="AH100" s="992"/>
      <c r="AI100" s="992"/>
      <c r="AJ100" s="992"/>
      <c r="AK100" s="992"/>
      <c r="AL100" s="992"/>
      <c r="AM100" s="993"/>
    </row>
    <row r="101" spans="1:40" ht="21" customHeight="1" x14ac:dyDescent="0.15">
      <c r="C101" s="914"/>
      <c r="D101" s="915"/>
      <c r="E101" s="916"/>
      <c r="F101" s="846"/>
      <c r="G101" s="846"/>
      <c r="H101" s="846"/>
      <c r="I101" s="846"/>
      <c r="J101" s="846"/>
      <c r="K101" s="846"/>
      <c r="L101" s="846"/>
      <c r="M101" s="846"/>
      <c r="N101" s="846"/>
      <c r="O101" s="846"/>
      <c r="P101" s="847"/>
      <c r="Q101" s="994"/>
      <c r="R101" s="995"/>
      <c r="S101" s="995"/>
      <c r="T101" s="995"/>
      <c r="U101" s="995"/>
      <c r="V101" s="995"/>
      <c r="W101" s="995"/>
      <c r="X101" s="995"/>
      <c r="Y101" s="995"/>
      <c r="Z101" s="995"/>
      <c r="AA101" s="995"/>
      <c r="AB101" s="995"/>
      <c r="AC101" s="995"/>
      <c r="AD101" s="995"/>
      <c r="AE101" s="995"/>
      <c r="AF101" s="995"/>
      <c r="AG101" s="995"/>
      <c r="AH101" s="995"/>
      <c r="AI101" s="995"/>
      <c r="AJ101" s="995"/>
      <c r="AK101" s="995"/>
      <c r="AL101" s="995"/>
      <c r="AM101" s="996"/>
    </row>
    <row r="102" spans="1:40" ht="21" customHeight="1" x14ac:dyDescent="0.15">
      <c r="A102" s="67" t="str">
        <f>IF(事前入力シート!$I$4="特定共同企業体",IF(U87="○","不要",IF(OR(Q102="○",Q103="○",Q104="○",Q105="○"),"○","未入力")),"不要")</f>
        <v>不要</v>
      </c>
      <c r="C102" s="914"/>
      <c r="D102" s="915"/>
      <c r="E102" s="916"/>
      <c r="F102" s="655" t="s">
        <v>211</v>
      </c>
      <c r="G102" s="656"/>
      <c r="H102" s="656"/>
      <c r="I102" s="656"/>
      <c r="J102" s="656"/>
      <c r="K102" s="656"/>
      <c r="L102" s="656"/>
      <c r="M102" s="656"/>
      <c r="N102" s="656"/>
      <c r="O102" s="656"/>
      <c r="P102" s="656"/>
      <c r="Q102" s="721"/>
      <c r="R102" s="1063"/>
      <c r="S102" s="1063"/>
      <c r="T102" s="1093"/>
      <c r="U102" s="1094" t="s">
        <v>205</v>
      </c>
      <c r="V102" s="1094"/>
      <c r="W102" s="1094"/>
      <c r="X102" s="1094"/>
      <c r="Y102" s="1094"/>
      <c r="Z102" s="1094"/>
      <c r="AA102" s="1094"/>
      <c r="AB102" s="1094"/>
      <c r="AC102" s="1094"/>
      <c r="AD102" s="1094"/>
      <c r="AE102" s="1094"/>
      <c r="AF102" s="1094"/>
      <c r="AG102" s="1094"/>
      <c r="AH102" s="1094"/>
      <c r="AI102" s="1094"/>
      <c r="AJ102" s="1094"/>
      <c r="AK102" s="1094"/>
      <c r="AL102" s="1094"/>
      <c r="AM102" s="1095"/>
    </row>
    <row r="103" spans="1:40" ht="21" customHeight="1" x14ac:dyDescent="0.15">
      <c r="A103" s="67" t="str">
        <f>IF(事前入力シート!$I$4="特定共同企業体",IF(U87="○","不要",IF(OR(Q102="○",Q103="○",Q104="○",Q105="○"),"○","未入力")),"不要")</f>
        <v>不要</v>
      </c>
      <c r="C103" s="914"/>
      <c r="D103" s="915"/>
      <c r="E103" s="916"/>
      <c r="F103" s="1117"/>
      <c r="G103" s="1118"/>
      <c r="H103" s="1118"/>
      <c r="I103" s="1118"/>
      <c r="J103" s="1118"/>
      <c r="K103" s="1118"/>
      <c r="L103" s="1118"/>
      <c r="M103" s="1118"/>
      <c r="N103" s="1118"/>
      <c r="O103" s="1118"/>
      <c r="P103" s="1118"/>
      <c r="Q103" s="1096"/>
      <c r="R103" s="1097"/>
      <c r="S103" s="1097"/>
      <c r="T103" s="1098"/>
      <c r="U103" s="1101" t="s">
        <v>206</v>
      </c>
      <c r="V103" s="1101"/>
      <c r="W103" s="1101"/>
      <c r="X103" s="1101"/>
      <c r="Y103" s="1101"/>
      <c r="Z103" s="1101"/>
      <c r="AA103" s="1101"/>
      <c r="AB103" s="1101"/>
      <c r="AC103" s="1101"/>
      <c r="AD103" s="1101"/>
      <c r="AE103" s="1101"/>
      <c r="AF103" s="1101"/>
      <c r="AG103" s="1101"/>
      <c r="AH103" s="1101"/>
      <c r="AI103" s="1101"/>
      <c r="AJ103" s="1101"/>
      <c r="AK103" s="1101"/>
      <c r="AL103" s="1101"/>
      <c r="AM103" s="1102"/>
    </row>
    <row r="104" spans="1:40" ht="21" customHeight="1" x14ac:dyDescent="0.15">
      <c r="A104" s="67" t="str">
        <f>IF(事前入力シート!$I$4="特定共同企業体",IF(U87="○","不要",IF(OR(Q102="○",Q103="○",Q104="○",Q105="○"),"○","未入力")),"不要")</f>
        <v>不要</v>
      </c>
      <c r="C104" s="914"/>
      <c r="D104" s="915"/>
      <c r="E104" s="916"/>
      <c r="F104" s="1117"/>
      <c r="G104" s="1118"/>
      <c r="H104" s="1118"/>
      <c r="I104" s="1118"/>
      <c r="J104" s="1118"/>
      <c r="K104" s="1118"/>
      <c r="L104" s="1118"/>
      <c r="M104" s="1118"/>
      <c r="N104" s="1118"/>
      <c r="O104" s="1118"/>
      <c r="P104" s="1118"/>
      <c r="Q104" s="1096"/>
      <c r="R104" s="1097"/>
      <c r="S104" s="1097"/>
      <c r="T104" s="1098"/>
      <c r="U104" s="1101" t="s">
        <v>207</v>
      </c>
      <c r="V104" s="1101"/>
      <c r="W104" s="1101"/>
      <c r="X104" s="1101"/>
      <c r="Y104" s="1101"/>
      <c r="Z104" s="1101"/>
      <c r="AA104" s="1101"/>
      <c r="AB104" s="1101"/>
      <c r="AC104" s="1101"/>
      <c r="AD104" s="1101"/>
      <c r="AE104" s="1101"/>
      <c r="AF104" s="1101"/>
      <c r="AG104" s="1101"/>
      <c r="AH104" s="1101"/>
      <c r="AI104" s="1101"/>
      <c r="AJ104" s="1101"/>
      <c r="AK104" s="1101"/>
      <c r="AL104" s="1101"/>
      <c r="AM104" s="1102"/>
    </row>
    <row r="105" spans="1:40" ht="21" customHeight="1" x14ac:dyDescent="0.15">
      <c r="A105" s="67" t="str">
        <f>IF(事前入力シート!$I$4="特定共同企業体",IF(U87="○","不要",IF(OR(Q102="○",Q103="○",Q104="○",Q105="○"),"○","未入力")),"不要")</f>
        <v>不要</v>
      </c>
      <c r="C105" s="1114"/>
      <c r="D105" s="1115"/>
      <c r="E105" s="1116"/>
      <c r="F105" s="658"/>
      <c r="G105" s="659"/>
      <c r="H105" s="659"/>
      <c r="I105" s="659"/>
      <c r="J105" s="659"/>
      <c r="K105" s="659"/>
      <c r="L105" s="659"/>
      <c r="M105" s="659"/>
      <c r="N105" s="659"/>
      <c r="O105" s="659"/>
      <c r="P105" s="659"/>
      <c r="Q105" s="688"/>
      <c r="R105" s="1065"/>
      <c r="S105" s="1065"/>
      <c r="T105" s="1099"/>
      <c r="U105" s="1110" t="s">
        <v>208</v>
      </c>
      <c r="V105" s="1110"/>
      <c r="W105" s="1110"/>
      <c r="X105" s="1110"/>
      <c r="Y105" s="1110"/>
      <c r="Z105" s="1110"/>
      <c r="AA105" s="1110"/>
      <c r="AB105" s="1110"/>
      <c r="AC105" s="1110"/>
      <c r="AD105" s="1110"/>
      <c r="AE105" s="1110"/>
      <c r="AF105" s="1110"/>
      <c r="AG105" s="1110"/>
      <c r="AH105" s="1110"/>
      <c r="AI105" s="1110"/>
      <c r="AJ105" s="1110"/>
      <c r="AK105" s="1110"/>
      <c r="AL105" s="1110"/>
      <c r="AM105" s="1111"/>
    </row>
    <row r="106" spans="1:40" ht="6" customHeight="1" x14ac:dyDescent="0.15">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row>
    <row r="107" spans="1:40" ht="15.75" customHeight="1" x14ac:dyDescent="0.15">
      <c r="C107" s="733" t="s">
        <v>237</v>
      </c>
      <c r="D107" s="733"/>
      <c r="E107" s="734" t="s">
        <v>209</v>
      </c>
      <c r="F107" s="734"/>
      <c r="G107" s="734"/>
      <c r="H107" s="734"/>
      <c r="I107" s="734"/>
      <c r="J107" s="734"/>
      <c r="K107" s="734"/>
      <c r="L107" s="734"/>
      <c r="M107" s="734"/>
      <c r="N107" s="734"/>
      <c r="O107" s="734"/>
      <c r="P107" s="734"/>
      <c r="Q107" s="734"/>
      <c r="R107" s="734"/>
      <c r="S107" s="734"/>
      <c r="T107" s="734"/>
      <c r="U107" s="734"/>
      <c r="V107" s="734"/>
      <c r="W107" s="734"/>
      <c r="X107" s="734"/>
      <c r="Y107" s="734"/>
      <c r="Z107" s="734"/>
      <c r="AA107" s="734"/>
      <c r="AB107" s="734"/>
      <c r="AC107" s="734"/>
      <c r="AD107" s="734"/>
      <c r="AE107" s="734"/>
      <c r="AF107" s="734"/>
      <c r="AG107" s="734"/>
      <c r="AH107" s="734"/>
      <c r="AI107" s="734"/>
      <c r="AJ107" s="734"/>
      <c r="AK107" s="734"/>
      <c r="AL107" s="734"/>
      <c r="AM107" s="734"/>
      <c r="AN107" s="40"/>
    </row>
    <row r="108" spans="1:40" ht="21" customHeight="1" x14ac:dyDescent="0.15">
      <c r="C108" s="733" t="s">
        <v>238</v>
      </c>
      <c r="D108" s="733"/>
      <c r="E108" s="736" t="s">
        <v>210</v>
      </c>
      <c r="F108" s="736"/>
      <c r="G108" s="736"/>
      <c r="H108" s="736"/>
      <c r="I108" s="736"/>
      <c r="J108" s="736"/>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36"/>
      <c r="AG108" s="736"/>
      <c r="AH108" s="736"/>
      <c r="AI108" s="736"/>
      <c r="AJ108" s="736"/>
      <c r="AK108" s="736"/>
      <c r="AL108" s="736"/>
      <c r="AM108" s="736"/>
      <c r="AN108" s="40"/>
    </row>
    <row r="109" spans="1:40" ht="13.5" x14ac:dyDescent="0.15">
      <c r="C109" s="795"/>
      <c r="D109" s="795"/>
      <c r="E109" s="1109"/>
      <c r="F109" s="1109"/>
      <c r="G109" s="1109"/>
      <c r="H109" s="1109"/>
      <c r="I109" s="1109"/>
      <c r="J109" s="1109"/>
      <c r="K109" s="1109"/>
      <c r="L109" s="1109"/>
      <c r="M109" s="1109"/>
      <c r="N109" s="1109"/>
      <c r="O109" s="1109"/>
      <c r="P109" s="1109"/>
      <c r="Q109" s="1109"/>
      <c r="R109" s="1109"/>
      <c r="S109" s="1109"/>
      <c r="T109" s="1109"/>
      <c r="U109" s="1109"/>
      <c r="V109" s="1109"/>
      <c r="W109" s="1109"/>
      <c r="X109" s="1109"/>
      <c r="Y109" s="1109"/>
      <c r="Z109" s="1109"/>
      <c r="AA109" s="1109"/>
      <c r="AB109" s="1109"/>
      <c r="AC109" s="1109"/>
      <c r="AD109" s="1109"/>
      <c r="AE109" s="1109"/>
      <c r="AF109" s="1109"/>
      <c r="AG109" s="1109"/>
      <c r="AH109" s="1109"/>
      <c r="AI109" s="1109"/>
      <c r="AJ109" s="1109"/>
      <c r="AK109" s="1109"/>
      <c r="AL109" s="1109"/>
      <c r="AM109" s="1109"/>
      <c r="AN109" s="40"/>
    </row>
    <row r="110" spans="1:40" ht="13.5" x14ac:dyDescent="0.15">
      <c r="C110" s="795"/>
      <c r="D110" s="795"/>
      <c r="E110" s="1119"/>
      <c r="F110" s="1119"/>
      <c r="G110" s="1119"/>
      <c r="H110" s="1119"/>
      <c r="I110" s="1119"/>
      <c r="J110" s="1119"/>
      <c r="K110" s="1119"/>
      <c r="L110" s="1119"/>
      <c r="M110" s="1119"/>
      <c r="N110" s="1119"/>
      <c r="O110" s="1119"/>
      <c r="P110" s="1119"/>
      <c r="Q110" s="1119"/>
      <c r="R110" s="1119"/>
      <c r="S110" s="1119"/>
      <c r="T110" s="1119"/>
      <c r="U110" s="1119"/>
      <c r="V110" s="1119"/>
      <c r="W110" s="1119"/>
      <c r="X110" s="1119"/>
      <c r="Y110" s="1119"/>
      <c r="Z110" s="1119"/>
      <c r="AA110" s="1119"/>
      <c r="AB110" s="1119"/>
      <c r="AC110" s="1119"/>
      <c r="AD110" s="1119"/>
      <c r="AE110" s="1119"/>
      <c r="AF110" s="1119"/>
      <c r="AG110" s="1119"/>
      <c r="AH110" s="1119"/>
      <c r="AI110" s="1119"/>
      <c r="AJ110" s="1119"/>
      <c r="AK110" s="1119"/>
      <c r="AL110" s="1119"/>
      <c r="AM110" s="1119"/>
      <c r="AN110" s="40"/>
    </row>
    <row r="119" spans="1:1" ht="21" customHeight="1" x14ac:dyDescent="0.15">
      <c r="A119" s="197"/>
    </row>
    <row r="122" spans="1:1" ht="21" customHeight="1" x14ac:dyDescent="0.15">
      <c r="A122" s="198"/>
    </row>
  </sheetData>
  <sheetProtection sheet="1" objects="1" scenarios="1" selectLockedCells="1"/>
  <customSheetViews>
    <customSheetView guid="{1C967CD3-22AF-4928-9CB8-5279C2ED784C}" scale="70" showPageBreaks="1" showGridLines="0" printArea="1" view="pageBreakPreview">
      <selection activeCell="U15" sqref="U15:W16"/>
      <pageMargins left="0.7" right="0.7" top="0.75" bottom="0.75" header="0.3" footer="0.3"/>
      <pageSetup paperSize="9" orientation="portrait" r:id="rId1"/>
    </customSheetView>
  </customSheetViews>
  <mergeCells count="183">
    <mergeCell ref="AK19:AM19"/>
    <mergeCell ref="Y19:AJ19"/>
    <mergeCell ref="U23:AM23"/>
    <mergeCell ref="C20:E25"/>
    <mergeCell ref="Q20:AM21"/>
    <mergeCell ref="F22:P25"/>
    <mergeCell ref="Q22:T22"/>
    <mergeCell ref="U22:AM22"/>
    <mergeCell ref="Q24:T24"/>
    <mergeCell ref="U24:AM24"/>
    <mergeCell ref="Q25:T25"/>
    <mergeCell ref="Q23:T23"/>
    <mergeCell ref="C2:AM2"/>
    <mergeCell ref="Q11:AM12"/>
    <mergeCell ref="F13:P14"/>
    <mergeCell ref="F15:P16"/>
    <mergeCell ref="Z15:AA16"/>
    <mergeCell ref="AB15:AC16"/>
    <mergeCell ref="AD15:AE16"/>
    <mergeCell ref="AF15:AG16"/>
    <mergeCell ref="E27:AM27"/>
    <mergeCell ref="C13:E19"/>
    <mergeCell ref="AB13:AC14"/>
    <mergeCell ref="AD13:AE14"/>
    <mergeCell ref="AG13:AH14"/>
    <mergeCell ref="AI13:AK14"/>
    <mergeCell ref="C5:T8"/>
    <mergeCell ref="U5:X6"/>
    <mergeCell ref="Y5:AM6"/>
    <mergeCell ref="U7:X8"/>
    <mergeCell ref="Y7:AM8"/>
    <mergeCell ref="C11:P12"/>
    <mergeCell ref="Q13:S14"/>
    <mergeCell ref="T13:U14"/>
    <mergeCell ref="V13:W14"/>
    <mergeCell ref="X13:Y14"/>
    <mergeCell ref="AE4:AM4"/>
    <mergeCell ref="C42:AM42"/>
    <mergeCell ref="AE44:AM44"/>
    <mergeCell ref="C45:T48"/>
    <mergeCell ref="U45:X46"/>
    <mergeCell ref="Y45:AM46"/>
    <mergeCell ref="U47:X48"/>
    <mergeCell ref="Y47:AM48"/>
    <mergeCell ref="U15:W16"/>
    <mergeCell ref="AH15:AI16"/>
    <mergeCell ref="AL13:AM14"/>
    <mergeCell ref="X15:Y16"/>
    <mergeCell ref="C28:D28"/>
    <mergeCell ref="E28:AM28"/>
    <mergeCell ref="C29:D29"/>
    <mergeCell ref="E29:AM29"/>
    <mergeCell ref="C30:D30"/>
    <mergeCell ref="E30:AM30"/>
    <mergeCell ref="F17:P19"/>
    <mergeCell ref="Z13:AA14"/>
    <mergeCell ref="C27:D27"/>
    <mergeCell ref="U25:AM25"/>
    <mergeCell ref="F20:P21"/>
    <mergeCell ref="Q17:T17"/>
    <mergeCell ref="F55:P56"/>
    <mergeCell ref="U55:W56"/>
    <mergeCell ref="X55:Y56"/>
    <mergeCell ref="Z55:AA56"/>
    <mergeCell ref="AB55:AC56"/>
    <mergeCell ref="AD55:AE56"/>
    <mergeCell ref="C51:P52"/>
    <mergeCell ref="Q51:AM52"/>
    <mergeCell ref="C53:E59"/>
    <mergeCell ref="F53:P54"/>
    <mergeCell ref="Q53:S54"/>
    <mergeCell ref="T53:U54"/>
    <mergeCell ref="V53:W54"/>
    <mergeCell ref="X53:Y54"/>
    <mergeCell ref="Z53:AA54"/>
    <mergeCell ref="AB53:AC54"/>
    <mergeCell ref="C70:D70"/>
    <mergeCell ref="E70:AM70"/>
    <mergeCell ref="C82:AM82"/>
    <mergeCell ref="AE84:AM84"/>
    <mergeCell ref="C91:P92"/>
    <mergeCell ref="Q91:AM92"/>
    <mergeCell ref="C85:T88"/>
    <mergeCell ref="U85:X86"/>
    <mergeCell ref="U64:AM64"/>
    <mergeCell ref="Q65:T65"/>
    <mergeCell ref="U65:AM65"/>
    <mergeCell ref="C67:D67"/>
    <mergeCell ref="E67:AM67"/>
    <mergeCell ref="C68:D68"/>
    <mergeCell ref="E68:AM68"/>
    <mergeCell ref="Q64:T64"/>
    <mergeCell ref="C69:D69"/>
    <mergeCell ref="C60:E65"/>
    <mergeCell ref="F60:P61"/>
    <mergeCell ref="Q60:AM61"/>
    <mergeCell ref="F62:P65"/>
    <mergeCell ref="Q62:T62"/>
    <mergeCell ref="U62:AM62"/>
    <mergeCell ref="Q63:T63"/>
    <mergeCell ref="C110:D110"/>
    <mergeCell ref="E110:AM110"/>
    <mergeCell ref="U104:AM104"/>
    <mergeCell ref="U99:X99"/>
    <mergeCell ref="C109:D109"/>
    <mergeCell ref="X93:Y94"/>
    <mergeCell ref="F95:P96"/>
    <mergeCell ref="U95:W96"/>
    <mergeCell ref="Y99:AJ99"/>
    <mergeCell ref="Z93:AA94"/>
    <mergeCell ref="Q103:T103"/>
    <mergeCell ref="F102:P105"/>
    <mergeCell ref="AI93:AK94"/>
    <mergeCell ref="X95:Y96"/>
    <mergeCell ref="F97:P99"/>
    <mergeCell ref="Q97:T97"/>
    <mergeCell ref="U97:AM97"/>
    <mergeCell ref="Q98:T98"/>
    <mergeCell ref="U98:AM98"/>
    <mergeCell ref="C93:E99"/>
    <mergeCell ref="F93:P94"/>
    <mergeCell ref="Q93:S94"/>
    <mergeCell ref="T93:U94"/>
    <mergeCell ref="V93:W94"/>
    <mergeCell ref="AF13:AF14"/>
    <mergeCell ref="AJ95:AM96"/>
    <mergeCell ref="Q95:T96"/>
    <mergeCell ref="AF53:AF54"/>
    <mergeCell ref="AJ55:AM56"/>
    <mergeCell ref="Q55:T56"/>
    <mergeCell ref="AD95:AE96"/>
    <mergeCell ref="AF95:AG96"/>
    <mergeCell ref="AH95:AI96"/>
    <mergeCell ref="AD93:AE94"/>
    <mergeCell ref="Y85:AM86"/>
    <mergeCell ref="U87:X88"/>
    <mergeCell ref="Y87:AM88"/>
    <mergeCell ref="AL93:AM94"/>
    <mergeCell ref="AF93:AF94"/>
    <mergeCell ref="AB93:AC94"/>
    <mergeCell ref="AG93:AH94"/>
    <mergeCell ref="E69:AM69"/>
    <mergeCell ref="AK59:AM59"/>
    <mergeCell ref="U63:AM63"/>
    <mergeCell ref="AF55:AG56"/>
    <mergeCell ref="AH55:AI56"/>
    <mergeCell ref="F57:P59"/>
    <mergeCell ref="Q57:T57"/>
    <mergeCell ref="E109:AM109"/>
    <mergeCell ref="U105:AM105"/>
    <mergeCell ref="C107:D107"/>
    <mergeCell ref="E107:AM107"/>
    <mergeCell ref="U103:AM103"/>
    <mergeCell ref="E108:AM108"/>
    <mergeCell ref="C100:E105"/>
    <mergeCell ref="F100:P101"/>
    <mergeCell ref="Q100:AM101"/>
    <mergeCell ref="C108:D108"/>
    <mergeCell ref="Q105:T105"/>
    <mergeCell ref="AJ15:AM16"/>
    <mergeCell ref="Q15:T16"/>
    <mergeCell ref="Z95:AA96"/>
    <mergeCell ref="AB95:AC96"/>
    <mergeCell ref="AK99:AM99"/>
    <mergeCell ref="Q102:T102"/>
    <mergeCell ref="U102:AM102"/>
    <mergeCell ref="Q104:T104"/>
    <mergeCell ref="Q99:T99"/>
    <mergeCell ref="U57:AM57"/>
    <mergeCell ref="Q58:T58"/>
    <mergeCell ref="U58:AM58"/>
    <mergeCell ref="Q59:T59"/>
    <mergeCell ref="U59:X59"/>
    <mergeCell ref="Y59:AJ59"/>
    <mergeCell ref="AD53:AE54"/>
    <mergeCell ref="AG53:AH54"/>
    <mergeCell ref="AI53:AK54"/>
    <mergeCell ref="AL53:AM54"/>
    <mergeCell ref="Q18:T18"/>
    <mergeCell ref="Q19:T19"/>
    <mergeCell ref="U17:AM17"/>
    <mergeCell ref="U18:AM18"/>
    <mergeCell ref="U19:X19"/>
  </mergeCells>
  <phoneticPr fontId="2"/>
  <conditionalFormatting sqref="C1:AM1048576">
    <cfRule type="expression" dxfId="24" priority="22" stopIfTrue="1">
      <formula>$A1="不要"</formula>
    </cfRule>
  </conditionalFormatting>
  <conditionalFormatting sqref="A1:A1048576">
    <cfRule type="expression" dxfId="23" priority="8" stopIfTrue="1">
      <formula>$A1="未入力"</formula>
    </cfRule>
  </conditionalFormatting>
  <conditionalFormatting sqref="A1:XFD120">
    <cfRule type="expression" dxfId="22" priority="7" stopIfTrue="1">
      <formula>$A1="○"</formula>
    </cfRule>
  </conditionalFormatting>
  <dataValidations count="9">
    <dataValidation imeMode="halfAlpha" allowBlank="1" showInputMessage="1" showErrorMessage="1" sqref="U17:U19 U22:U25 U57:U59 U62:U65 U102:U105 U97:U99"/>
    <dataValidation type="list" allowBlank="1" showInputMessage="1" showErrorMessage="1" sqref="Q62:T65 Q17:T19 Q22:T25 U5:X8 Q57:T59 U85:X88 U45:X48 Q102:T105 Q97:T99">
      <formula1>"○"</formula1>
    </dataValidation>
    <dataValidation type="list" allowBlank="1" showInputMessage="1" showErrorMessage="1" sqref="Q13:S14 Q93:S94 Q53:S54">
      <formula1>"平成,昭和"</formula1>
    </dataValidation>
    <dataValidation type="whole" allowBlank="1" showInputMessage="1" showErrorMessage="1" sqref="T13:U14 X15:Y16 T53:U54 X55:Y56 T93:U94 X95:Y96">
      <formula1>0</formula1>
      <formula2>99</formula2>
    </dataValidation>
    <dataValidation type="whole" allowBlank="1" showInputMessage="1" showErrorMessage="1" sqref="X13:Y14 AB15:AC16 X53:Y54 AB55:AC56 X93:Y94 AB95:AC96">
      <formula1>1</formula1>
      <formula2>12</formula2>
    </dataValidation>
    <dataValidation type="whole" allowBlank="1" showInputMessage="1" showErrorMessage="1" sqref="AB13:AC14 AF15:AG16 AB53:AC54 AF55:AG56 AB93:AC94 AF95:AG96">
      <formula1>1</formula1>
      <formula2>31</formula2>
    </dataValidation>
    <dataValidation type="whole" operator="lessThan" allowBlank="1" showInputMessage="1" showErrorMessage="1" sqref="AI13:AK14 AI53:AK54 AI93:AK94">
      <formula1>40</formula1>
    </dataValidation>
    <dataValidation imeMode="hiragana" allowBlank="1" showInputMessage="1" showErrorMessage="1" sqref="Y99:AJ99 Y59:AJ59 Y19:AJ19"/>
    <dataValidation type="list" allowBlank="1" showInputMessage="1" showErrorMessage="1" sqref="U15:W16 U55:W56 U95:W96">
      <formula1>"令和,平成,昭和"</formula1>
    </dataValidation>
  </dataValidations>
  <pageMargins left="0.70866141732283472" right="0.70866141732283472" top="0.74803149606299213" bottom="0.74803149606299213" header="0.31496062992125984" footer="0.31496062992125984"/>
  <pageSetup paperSize="9" scale="98" orientation="portrait" blackAndWhite="1" r:id="rId2"/>
  <rowBreaks count="1" manualBreakCount="1">
    <brk id="40" min="1" max="3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3"/>
  <sheetViews>
    <sheetView view="pageBreakPreview" zoomScale="85" zoomScaleNormal="60" zoomScaleSheetLayoutView="85" workbookViewId="0">
      <selection activeCell="F30" sqref="F30"/>
    </sheetView>
  </sheetViews>
  <sheetFormatPr defaultColWidth="9" defaultRowHeight="13.5" x14ac:dyDescent="0.15"/>
  <cols>
    <col min="1" max="3" width="4.125" style="289" customWidth="1"/>
    <col min="4" max="4" width="12.5" style="287" customWidth="1"/>
    <col min="5" max="5" width="12.25" style="287" customWidth="1"/>
    <col min="6" max="6" width="42.625" style="287" customWidth="1"/>
    <col min="7" max="7" width="10.75" style="287" customWidth="1"/>
    <col min="8" max="8" width="10.75" style="289" customWidth="1"/>
    <col min="9" max="10" width="10.625" style="98" customWidth="1"/>
    <col min="11" max="11" width="12" style="289" customWidth="1"/>
    <col min="12" max="12" width="9.75" style="287" customWidth="1"/>
    <col min="13" max="13" width="9.875" style="287" customWidth="1"/>
    <col min="14" max="16384" width="9" style="287"/>
  </cols>
  <sheetData>
    <row r="1" spans="1:13" ht="24" customHeight="1" x14ac:dyDescent="0.15">
      <c r="A1" s="501" t="s">
        <v>3</v>
      </c>
      <c r="B1" s="501"/>
      <c r="C1" s="501"/>
      <c r="D1" s="501"/>
      <c r="E1" s="501"/>
      <c r="F1" s="501"/>
      <c r="G1" s="501"/>
      <c r="H1" s="501"/>
      <c r="I1" s="501"/>
      <c r="J1" s="501"/>
      <c r="K1" s="501"/>
      <c r="L1" s="501"/>
      <c r="M1" s="501"/>
    </row>
    <row r="2" spans="1:13" ht="30.75" customHeight="1" x14ac:dyDescent="0.15">
      <c r="A2" s="288"/>
      <c r="B2" s="288"/>
      <c r="C2" s="288"/>
      <c r="D2" s="343"/>
      <c r="E2" s="343"/>
      <c r="F2" s="343"/>
      <c r="G2" s="343"/>
      <c r="H2" s="343"/>
      <c r="I2" s="117"/>
      <c r="J2" s="117"/>
    </row>
    <row r="3" spans="1:13" ht="24" customHeight="1" x14ac:dyDescent="0.15">
      <c r="A3" s="288"/>
      <c r="B3" s="288"/>
      <c r="C3" s="288"/>
      <c r="D3" s="344" t="s">
        <v>36</v>
      </c>
      <c r="E3" s="502" t="str">
        <f>IF('発注者入力シート(◆◇)'!H4="","○○○○○○○工事",'発注者入力シート(◆◇)'!H4)</f>
        <v>○○○○○○○工事</v>
      </c>
      <c r="F3" s="502"/>
      <c r="G3" s="346"/>
      <c r="H3" s="344" t="s">
        <v>280</v>
      </c>
      <c r="I3" s="503" t="str">
        <f>IF('発注者入力シート(◆◇)'!H16="","",'発注者入力シート(◆◇)'!H16)</f>
        <v/>
      </c>
      <c r="J3" s="503"/>
      <c r="K3" s="341"/>
      <c r="L3" s="347"/>
    </row>
    <row r="4" spans="1:13" ht="24" customHeight="1" x14ac:dyDescent="0.15">
      <c r="A4" s="288"/>
      <c r="B4" s="288"/>
      <c r="C4" s="288"/>
      <c r="D4" s="345" t="s">
        <v>37</v>
      </c>
      <c r="E4" s="504" t="str">
        <f>IF('発注者入力シート(◆◇)'!H7="","さいたま市○○区○○○地内",'発注者入力シート(◆◇)'!H7)</f>
        <v>さいたま市○○区○○○地内</v>
      </c>
      <c r="F4" s="504"/>
      <c r="G4" s="346"/>
      <c r="H4" s="345" t="s">
        <v>279</v>
      </c>
      <c r="I4" s="505" t="str">
        <f>IF('発注者入力シート(◆◇)'!H10="","",'発注者入力シート(◆◇)'!H10)</f>
        <v/>
      </c>
      <c r="J4" s="505"/>
      <c r="K4" s="348"/>
      <c r="L4" s="349"/>
    </row>
    <row r="5" spans="1:13" ht="15" customHeight="1" thickBot="1" x14ac:dyDescent="0.2">
      <c r="A5" s="288"/>
      <c r="B5" s="288"/>
      <c r="C5" s="288"/>
      <c r="D5" s="290"/>
      <c r="E5" s="290"/>
      <c r="F5" s="291"/>
      <c r="G5" s="292"/>
      <c r="H5" s="293"/>
      <c r="I5" s="127"/>
      <c r="J5" s="127"/>
    </row>
    <row r="6" spans="1:13" ht="54" customHeight="1" x14ac:dyDescent="0.15">
      <c r="A6" s="294" t="s">
        <v>442</v>
      </c>
      <c r="B6" s="19" t="s">
        <v>38</v>
      </c>
      <c r="C6" s="20" t="s">
        <v>39</v>
      </c>
      <c r="D6" s="490" t="s">
        <v>1</v>
      </c>
      <c r="E6" s="491"/>
      <c r="F6" s="342" t="s">
        <v>2</v>
      </c>
      <c r="G6" s="410" t="s">
        <v>443</v>
      </c>
      <c r="H6" s="411" t="s">
        <v>444</v>
      </c>
      <c r="I6" s="213" t="s">
        <v>273</v>
      </c>
      <c r="J6" s="214" t="s">
        <v>95</v>
      </c>
      <c r="K6" s="350" t="s">
        <v>445</v>
      </c>
      <c r="L6" s="103" t="s">
        <v>5</v>
      </c>
      <c r="M6" s="351" t="s">
        <v>6</v>
      </c>
    </row>
    <row r="7" spans="1:13" ht="32.25" customHeight="1" x14ac:dyDescent="0.15">
      <c r="A7" s="492" t="s">
        <v>278</v>
      </c>
      <c r="B7" s="492" t="s">
        <v>40</v>
      </c>
      <c r="C7" s="492" t="s">
        <v>278</v>
      </c>
      <c r="D7" s="493" t="s">
        <v>53</v>
      </c>
      <c r="E7" s="494"/>
      <c r="F7" s="352" t="s">
        <v>10</v>
      </c>
      <c r="G7" s="475"/>
      <c r="H7" s="476"/>
      <c r="I7" s="379" t="str">
        <f>IF($I$3="簡易型","◎",IF(I3="技術提案型","－",""))</f>
        <v/>
      </c>
      <c r="J7" s="380" t="str">
        <f>IF(I3="","",IF(AND($I$3="簡易型",I7="◎"),K7,"－"))</f>
        <v/>
      </c>
      <c r="K7" s="353">
        <v>5</v>
      </c>
      <c r="L7" s="354" t="s">
        <v>446</v>
      </c>
      <c r="M7" s="481"/>
    </row>
    <row r="8" spans="1:13" ht="32.25" customHeight="1" x14ac:dyDescent="0.15">
      <c r="A8" s="492"/>
      <c r="B8" s="492"/>
      <c r="C8" s="492"/>
      <c r="D8" s="494"/>
      <c r="E8" s="494"/>
      <c r="F8" s="355" t="s">
        <v>11</v>
      </c>
      <c r="G8" s="477"/>
      <c r="H8" s="478"/>
      <c r="I8" s="381" t="str">
        <f>IF(I3="技術提案型","－",IF($I$3="簡易型",IF('発注者入力シート(◆◇)'!H24="工程管理の適切性","◎","－"),""))</f>
        <v/>
      </c>
      <c r="J8" s="382" t="str">
        <f>IF(I3="","",IF(AND($I$3="簡易型",I8="◎"),K8,"－"))</f>
        <v/>
      </c>
      <c r="K8" s="356">
        <v>3</v>
      </c>
      <c r="L8" s="484" t="s">
        <v>277</v>
      </c>
      <c r="M8" s="482"/>
    </row>
    <row r="9" spans="1:13" ht="32.25" customHeight="1" x14ac:dyDescent="0.15">
      <c r="A9" s="492"/>
      <c r="B9" s="492"/>
      <c r="C9" s="492"/>
      <c r="D9" s="494"/>
      <c r="E9" s="494"/>
      <c r="F9" s="355" t="s">
        <v>12</v>
      </c>
      <c r="G9" s="477"/>
      <c r="H9" s="478"/>
      <c r="I9" s="381" t="str">
        <f>IF(I3="技術提案型","－",IF($I$3="簡易型",IF('発注者入力シート(◆◇)'!H24="品質管理の適切性","◎","－"),""))</f>
        <v/>
      </c>
      <c r="J9" s="382" t="str">
        <f>IF(I3="","",IF(AND($I$3="簡易型",I9="◎"),K9,"－"))</f>
        <v/>
      </c>
      <c r="K9" s="356">
        <v>3</v>
      </c>
      <c r="L9" s="485"/>
      <c r="M9" s="482"/>
    </row>
    <row r="10" spans="1:13" ht="32.25" customHeight="1" x14ac:dyDescent="0.15">
      <c r="A10" s="492"/>
      <c r="B10" s="492"/>
      <c r="C10" s="492"/>
      <c r="D10" s="494"/>
      <c r="E10" s="494"/>
      <c r="F10" s="355" t="s">
        <v>13</v>
      </c>
      <c r="G10" s="477"/>
      <c r="H10" s="478"/>
      <c r="I10" s="381" t="str">
        <f>IF(I3="技術提案型","－",IF($I$3="簡易型",IF('発注者入力シート(◆◇)'!H24="安全管理の適切性","◎","－"),""))</f>
        <v/>
      </c>
      <c r="J10" s="382" t="str">
        <f>IF(I3="","",IF(AND($I$3="簡易型",I10="◎"),K10,"－"))</f>
        <v/>
      </c>
      <c r="K10" s="356">
        <v>3</v>
      </c>
      <c r="L10" s="485"/>
      <c r="M10" s="482"/>
    </row>
    <row r="11" spans="1:13" ht="32.25" customHeight="1" x14ac:dyDescent="0.15">
      <c r="A11" s="492"/>
      <c r="B11" s="492"/>
      <c r="C11" s="492"/>
      <c r="D11" s="494"/>
      <c r="E11" s="494"/>
      <c r="F11" s="358" t="s">
        <v>8</v>
      </c>
      <c r="G11" s="479"/>
      <c r="H11" s="480"/>
      <c r="I11" s="383" t="str">
        <f>IF(I3="技術提案型","－",IF($I$3="簡易型",IF('発注者入力シート(◆◇)'!H24="施工上配慮すべき事項の適切性","◎","－"),""))</f>
        <v/>
      </c>
      <c r="J11" s="384" t="str">
        <f>IF(I3="","",IF(AND($I$3="簡易型",I11="◎"),K11,"－"))</f>
        <v/>
      </c>
      <c r="K11" s="359">
        <v>5</v>
      </c>
      <c r="L11" s="486"/>
      <c r="M11" s="483"/>
    </row>
    <row r="12" spans="1:13" ht="32.25" customHeight="1" x14ac:dyDescent="0.15">
      <c r="A12" s="487" t="s">
        <v>447</v>
      </c>
      <c r="B12" s="492" t="s">
        <v>448</v>
      </c>
      <c r="C12" s="492" t="s">
        <v>447</v>
      </c>
      <c r="D12" s="495" t="s">
        <v>449</v>
      </c>
      <c r="E12" s="496"/>
      <c r="F12" s="361" t="s">
        <v>14</v>
      </c>
      <c r="G12" s="475"/>
      <c r="H12" s="476"/>
      <c r="I12" s="379" t="str">
        <f t="shared" ref="I12:I19" si="0">IF($I$3="","","◎")</f>
        <v/>
      </c>
      <c r="J12" s="380" t="str">
        <f>IF(I3="","",IF(I12="◎",K12,"－"))</f>
        <v/>
      </c>
      <c r="K12" s="353">
        <v>2</v>
      </c>
      <c r="L12" s="354" t="s">
        <v>446</v>
      </c>
      <c r="M12" s="354" t="s">
        <v>446</v>
      </c>
    </row>
    <row r="13" spans="1:13" ht="28.5" customHeight="1" x14ac:dyDescent="0.15">
      <c r="A13" s="488"/>
      <c r="B13" s="492"/>
      <c r="C13" s="492"/>
      <c r="D13" s="497"/>
      <c r="E13" s="498"/>
      <c r="F13" s="362" t="s">
        <v>9</v>
      </c>
      <c r="G13" s="412">
        <v>2</v>
      </c>
      <c r="H13" s="413" t="s">
        <v>446</v>
      </c>
      <c r="I13" s="385" t="str">
        <f t="shared" si="0"/>
        <v/>
      </c>
      <c r="J13" s="386" t="str">
        <f>IF(I3="","",IF(I13="◎",K13,"－"))</f>
        <v/>
      </c>
      <c r="K13" s="356">
        <v>2</v>
      </c>
      <c r="L13" s="357" t="s">
        <v>446</v>
      </c>
      <c r="M13" s="357" t="s">
        <v>446</v>
      </c>
    </row>
    <row r="14" spans="1:13" ht="39.75" customHeight="1" x14ac:dyDescent="0.15">
      <c r="A14" s="488"/>
      <c r="B14" s="492"/>
      <c r="C14" s="492"/>
      <c r="D14" s="497"/>
      <c r="E14" s="498"/>
      <c r="F14" s="362" t="s">
        <v>15</v>
      </c>
      <c r="G14" s="412">
        <v>1</v>
      </c>
      <c r="H14" s="413" t="s">
        <v>446</v>
      </c>
      <c r="I14" s="385" t="str">
        <f t="shared" si="0"/>
        <v/>
      </c>
      <c r="J14" s="386" t="str">
        <f>IF(I3="","",IF(I14="◎",K14,"－"))</f>
        <v/>
      </c>
      <c r="K14" s="356">
        <v>2</v>
      </c>
      <c r="L14" s="357" t="s">
        <v>446</v>
      </c>
      <c r="M14" s="357" t="s">
        <v>446</v>
      </c>
    </row>
    <row r="15" spans="1:13" ht="28.5" customHeight="1" x14ac:dyDescent="0.15">
      <c r="A15" s="489"/>
      <c r="B15" s="492"/>
      <c r="C15" s="492"/>
      <c r="D15" s="499"/>
      <c r="E15" s="500"/>
      <c r="F15" s="363" t="s">
        <v>16</v>
      </c>
      <c r="G15" s="414">
        <v>1</v>
      </c>
      <c r="H15" s="415" t="s">
        <v>446</v>
      </c>
      <c r="I15" s="387" t="str">
        <f t="shared" si="0"/>
        <v/>
      </c>
      <c r="J15" s="388" t="str">
        <f>IF(I3="","",IF(I15="◎",K15,"－"))</f>
        <v/>
      </c>
      <c r="K15" s="359">
        <v>2</v>
      </c>
      <c r="L15" s="360" t="s">
        <v>446</v>
      </c>
      <c r="M15" s="360" t="s">
        <v>446</v>
      </c>
    </row>
    <row r="16" spans="1:13" ht="28.5" customHeight="1" x14ac:dyDescent="0.15">
      <c r="A16" s="487" t="s">
        <v>448</v>
      </c>
      <c r="B16" s="492" t="s">
        <v>450</v>
      </c>
      <c r="C16" s="492" t="s">
        <v>448</v>
      </c>
      <c r="D16" s="510" t="s">
        <v>54</v>
      </c>
      <c r="E16" s="511"/>
      <c r="F16" s="364" t="s">
        <v>28</v>
      </c>
      <c r="G16" s="416">
        <v>1</v>
      </c>
      <c r="H16" s="417" t="s">
        <v>446</v>
      </c>
      <c r="I16" s="389" t="str">
        <f t="shared" si="0"/>
        <v/>
      </c>
      <c r="J16" s="390" t="str">
        <f>IF(I3="","",IF(I16="◎",K16,"－"))</f>
        <v/>
      </c>
      <c r="K16" s="353">
        <v>1</v>
      </c>
      <c r="L16" s="354" t="s">
        <v>446</v>
      </c>
      <c r="M16" s="354" t="s">
        <v>446</v>
      </c>
    </row>
    <row r="17" spans="1:13" ht="28.5" customHeight="1" x14ac:dyDescent="0.15">
      <c r="A17" s="488"/>
      <c r="B17" s="492"/>
      <c r="C17" s="492"/>
      <c r="D17" s="512"/>
      <c r="E17" s="513"/>
      <c r="F17" s="355" t="s">
        <v>29</v>
      </c>
      <c r="G17" s="507"/>
      <c r="H17" s="508"/>
      <c r="I17" s="381" t="str">
        <f t="shared" si="0"/>
        <v/>
      </c>
      <c r="J17" s="382" t="str">
        <f>IF(I3="","",IF(I17="◎",K17,"－"))</f>
        <v/>
      </c>
      <c r="K17" s="356">
        <v>2</v>
      </c>
      <c r="L17" s="357" t="s">
        <v>446</v>
      </c>
      <c r="M17" s="357" t="s">
        <v>446</v>
      </c>
    </row>
    <row r="18" spans="1:13" ht="28.5" customHeight="1" x14ac:dyDescent="0.15">
      <c r="A18" s="488"/>
      <c r="B18" s="492"/>
      <c r="C18" s="492"/>
      <c r="D18" s="512"/>
      <c r="E18" s="513"/>
      <c r="F18" s="362" t="s">
        <v>30</v>
      </c>
      <c r="G18" s="412">
        <v>2</v>
      </c>
      <c r="H18" s="413" t="s">
        <v>446</v>
      </c>
      <c r="I18" s="385" t="str">
        <f t="shared" si="0"/>
        <v/>
      </c>
      <c r="J18" s="386" t="str">
        <f>IF(I3="","",IF(I18="◎",K18,"－"))</f>
        <v/>
      </c>
      <c r="K18" s="356">
        <v>2</v>
      </c>
      <c r="L18" s="357" t="s">
        <v>446</v>
      </c>
      <c r="M18" s="357" t="s">
        <v>446</v>
      </c>
    </row>
    <row r="19" spans="1:13" ht="28.5" customHeight="1" x14ac:dyDescent="0.15">
      <c r="A19" s="488"/>
      <c r="B19" s="492"/>
      <c r="C19" s="492"/>
      <c r="D19" s="512"/>
      <c r="E19" s="513"/>
      <c r="F19" s="362" t="s">
        <v>31</v>
      </c>
      <c r="G19" s="412">
        <v>2</v>
      </c>
      <c r="H19" s="413" t="s">
        <v>446</v>
      </c>
      <c r="I19" s="385" t="str">
        <f t="shared" si="0"/>
        <v/>
      </c>
      <c r="J19" s="386" t="str">
        <f>IF(I3="","",IF(I19="◎",K19,"－"))</f>
        <v/>
      </c>
      <c r="K19" s="356">
        <v>2</v>
      </c>
      <c r="L19" s="357" t="s">
        <v>446</v>
      </c>
      <c r="M19" s="357" t="s">
        <v>446</v>
      </c>
    </row>
    <row r="20" spans="1:13" ht="28.5" customHeight="1" x14ac:dyDescent="0.15">
      <c r="A20" s="488"/>
      <c r="B20" s="492"/>
      <c r="C20" s="492"/>
      <c r="D20" s="512"/>
      <c r="E20" s="513"/>
      <c r="F20" s="427" t="s">
        <v>451</v>
      </c>
      <c r="G20" s="412">
        <v>2</v>
      </c>
      <c r="H20" s="413" t="s">
        <v>446</v>
      </c>
      <c r="I20" s="428" t="str">
        <f>IF($I$3="簡易型","－",IF($I$3="技術提案型","－",""))</f>
        <v/>
      </c>
      <c r="J20" s="429" t="str">
        <f>IF($I$3="簡易型","－",IF($I$3="技術提案型","－",""))</f>
        <v/>
      </c>
      <c r="K20" s="506"/>
      <c r="L20" s="507"/>
      <c r="M20" s="507"/>
    </row>
    <row r="21" spans="1:13" ht="28.5" customHeight="1" x14ac:dyDescent="0.15">
      <c r="A21" s="488"/>
      <c r="B21" s="492"/>
      <c r="C21" s="492"/>
      <c r="D21" s="340"/>
      <c r="E21" s="295"/>
      <c r="F21" s="365" t="s">
        <v>33</v>
      </c>
      <c r="G21" s="514"/>
      <c r="H21" s="515"/>
      <c r="I21" s="396" t="str">
        <f>IF($I$3="","",IF('発注者入力シート(◆◇)'!AA32="選択する","○","－"))</f>
        <v/>
      </c>
      <c r="J21" s="397" t="str">
        <f>IF(I3="","",IF(I21="○",K21,"－"))</f>
        <v/>
      </c>
      <c r="K21" s="356">
        <v>2</v>
      </c>
      <c r="L21" s="357" t="s">
        <v>0</v>
      </c>
      <c r="M21" s="357" t="s">
        <v>0</v>
      </c>
    </row>
    <row r="22" spans="1:13" ht="28.5" customHeight="1" x14ac:dyDescent="0.15">
      <c r="A22" s="488"/>
      <c r="B22" s="492"/>
      <c r="C22" s="492"/>
      <c r="D22" s="340"/>
      <c r="E22" s="295"/>
      <c r="F22" s="366" t="s">
        <v>32</v>
      </c>
      <c r="G22" s="516"/>
      <c r="H22" s="517"/>
      <c r="I22" s="383" t="str">
        <f>IF($I$3="","",IF('発注者入力シート(◆◇)'!AA33="選択する","○","－"))</f>
        <v/>
      </c>
      <c r="J22" s="384" t="str">
        <f>IF(I3="","",IF(I22="○",K22,"－"))</f>
        <v/>
      </c>
      <c r="K22" s="359">
        <v>2</v>
      </c>
      <c r="L22" s="360" t="s">
        <v>0</v>
      </c>
      <c r="M22" s="360" t="s">
        <v>0</v>
      </c>
    </row>
    <row r="23" spans="1:13" ht="28.5" customHeight="1" x14ac:dyDescent="0.15">
      <c r="A23" s="488"/>
      <c r="B23" s="492"/>
      <c r="C23" s="492"/>
      <c r="D23" s="367"/>
      <c r="E23" s="518" t="s">
        <v>452</v>
      </c>
      <c r="F23" s="369" t="s">
        <v>34</v>
      </c>
      <c r="G23" s="519"/>
      <c r="H23" s="520"/>
      <c r="I23" s="379" t="str">
        <f>IF($I$3="","",IF('発注者入力シート(◆◇)'!AA34="選択する","○","－"))</f>
        <v/>
      </c>
      <c r="J23" s="380" t="str">
        <f>IF(I3="","",IF(I23="○",K23,"－"))</f>
        <v/>
      </c>
      <c r="K23" s="353">
        <v>2</v>
      </c>
      <c r="L23" s="354" t="s">
        <v>0</v>
      </c>
      <c r="M23" s="354" t="s">
        <v>0</v>
      </c>
    </row>
    <row r="24" spans="1:13" ht="28.5" customHeight="1" x14ac:dyDescent="0.15">
      <c r="A24" s="488"/>
      <c r="B24" s="492"/>
      <c r="C24" s="492"/>
      <c r="D24" s="367"/>
      <c r="E24" s="518"/>
      <c r="F24" s="365" t="s">
        <v>17</v>
      </c>
      <c r="G24" s="514"/>
      <c r="H24" s="515"/>
      <c r="I24" s="381" t="str">
        <f>IF($I$3="","",IF('発注者入力シート(◆◇)'!AA35="選択する","○","－"))</f>
        <v/>
      </c>
      <c r="J24" s="382" t="str">
        <f>IF(I3="","",IF(I24="○",K24,"－"))</f>
        <v/>
      </c>
      <c r="K24" s="356">
        <v>2</v>
      </c>
      <c r="L24" s="357" t="s">
        <v>0</v>
      </c>
      <c r="M24" s="357" t="s">
        <v>0</v>
      </c>
    </row>
    <row r="25" spans="1:13" ht="28.5" customHeight="1" x14ac:dyDescent="0.15">
      <c r="A25" s="489"/>
      <c r="B25" s="492"/>
      <c r="C25" s="492"/>
      <c r="D25" s="370"/>
      <c r="E25" s="518"/>
      <c r="F25" s="366" t="s">
        <v>35</v>
      </c>
      <c r="G25" s="516"/>
      <c r="H25" s="517"/>
      <c r="I25" s="383" t="str">
        <f>IF($I$3="","",IF('発注者入力シート(◆◇)'!AA36="選択する","○","－"))</f>
        <v/>
      </c>
      <c r="J25" s="384" t="str">
        <f>IF(I3="","",IF(I25="○",K25,"－"))</f>
        <v/>
      </c>
      <c r="K25" s="359">
        <v>2</v>
      </c>
      <c r="L25" s="360" t="s">
        <v>0</v>
      </c>
      <c r="M25" s="360" t="s">
        <v>0</v>
      </c>
    </row>
    <row r="26" spans="1:13" ht="28.5" customHeight="1" x14ac:dyDescent="0.15">
      <c r="A26" s="488" t="s">
        <v>450</v>
      </c>
      <c r="B26" s="492" t="s">
        <v>453</v>
      </c>
      <c r="C26" s="492" t="s">
        <v>450</v>
      </c>
      <c r="D26" s="521" t="s">
        <v>454</v>
      </c>
      <c r="E26" s="521"/>
      <c r="F26" s="369" t="s">
        <v>18</v>
      </c>
      <c r="G26" s="475"/>
      <c r="H26" s="519"/>
      <c r="I26" s="379" t="str">
        <f>IF($I$3="","","◎")</f>
        <v/>
      </c>
      <c r="J26" s="380" t="str">
        <f>IF(I3="","",IF(I26="◎",K26,"－"))</f>
        <v/>
      </c>
      <c r="K26" s="353">
        <v>2</v>
      </c>
      <c r="L26" s="354" t="s">
        <v>446</v>
      </c>
      <c r="M26" s="354" t="s">
        <v>446</v>
      </c>
    </row>
    <row r="27" spans="1:13" ht="28.5" customHeight="1" x14ac:dyDescent="0.15">
      <c r="A27" s="488"/>
      <c r="B27" s="492"/>
      <c r="C27" s="492"/>
      <c r="D27" s="521"/>
      <c r="E27" s="521"/>
      <c r="F27" s="362" t="s">
        <v>19</v>
      </c>
      <c r="G27" s="418">
        <v>2</v>
      </c>
      <c r="H27" s="419" t="s">
        <v>446</v>
      </c>
      <c r="I27" s="385" t="str">
        <f>IF($I$3="","","◎")</f>
        <v/>
      </c>
      <c r="J27" s="386" t="str">
        <f>IF(I3="","",IF(I27="◎",K27,"－"))</f>
        <v/>
      </c>
      <c r="K27" s="356">
        <v>2</v>
      </c>
      <c r="L27" s="357" t="s">
        <v>446</v>
      </c>
      <c r="M27" s="357" t="s">
        <v>446</v>
      </c>
    </row>
    <row r="28" spans="1:13" ht="28.5" customHeight="1" x14ac:dyDescent="0.15">
      <c r="A28" s="488"/>
      <c r="B28" s="492"/>
      <c r="C28" s="492"/>
      <c r="D28" s="521"/>
      <c r="E28" s="521"/>
      <c r="F28" s="362" t="s">
        <v>455</v>
      </c>
      <c r="G28" s="418">
        <v>2</v>
      </c>
      <c r="H28" s="419" t="s">
        <v>446</v>
      </c>
      <c r="I28" s="385" t="str">
        <f>IF($I$3="","",IF('発注者入力シート(◆◇)'!AA38="選択する","○","－"))</f>
        <v/>
      </c>
      <c r="J28" s="386" t="str">
        <f>IF(I3="","",IF(I28="○",K28,"－"))</f>
        <v/>
      </c>
      <c r="K28" s="356">
        <v>1</v>
      </c>
      <c r="L28" s="357" t="s">
        <v>0</v>
      </c>
      <c r="M28" s="357" t="s">
        <v>0</v>
      </c>
    </row>
    <row r="29" spans="1:13" ht="39.75" customHeight="1" x14ac:dyDescent="0.15">
      <c r="A29" s="488"/>
      <c r="B29" s="492"/>
      <c r="C29" s="492"/>
      <c r="D29" s="521"/>
      <c r="E29" s="521"/>
      <c r="F29" s="427" t="s">
        <v>476</v>
      </c>
      <c r="G29" s="418">
        <v>2</v>
      </c>
      <c r="H29" s="413" t="s">
        <v>461</v>
      </c>
      <c r="I29" s="428" t="str">
        <f>IF($I$3="簡易型","－",IF($I$3="技術提案型","－",""))</f>
        <v/>
      </c>
      <c r="J29" s="429" t="str">
        <f>IF($I$3="簡易型","－",IF($I$3="技術提案型","－",""))</f>
        <v/>
      </c>
      <c r="K29" s="526"/>
      <c r="L29" s="477"/>
      <c r="M29" s="477"/>
    </row>
    <row r="30" spans="1:13" ht="28.5" customHeight="1" x14ac:dyDescent="0.15">
      <c r="A30" s="488"/>
      <c r="B30" s="492"/>
      <c r="C30" s="492"/>
      <c r="D30" s="521"/>
      <c r="E30" s="521"/>
      <c r="F30" s="395" t="s">
        <v>21</v>
      </c>
      <c r="G30" s="522"/>
      <c r="H30" s="523"/>
      <c r="I30" s="396" t="str">
        <f>IF($I$3="","",IF('発注者入力シート(◆◇)'!AA39="選択する","○","－"))</f>
        <v/>
      </c>
      <c r="J30" s="397" t="str">
        <f>IF(I3="","",IF(I30="○",K30,"－"))</f>
        <v/>
      </c>
      <c r="K30" s="398">
        <v>2</v>
      </c>
      <c r="L30" s="399" t="s">
        <v>0</v>
      </c>
      <c r="M30" s="399" t="s">
        <v>0</v>
      </c>
    </row>
    <row r="31" spans="1:13" ht="28.5" customHeight="1" x14ac:dyDescent="0.15">
      <c r="A31" s="488"/>
      <c r="B31" s="492"/>
      <c r="C31" s="492"/>
      <c r="D31" s="521"/>
      <c r="E31" s="521"/>
      <c r="F31" s="362" t="s">
        <v>22</v>
      </c>
      <c r="G31" s="418">
        <v>2</v>
      </c>
      <c r="H31" s="419" t="s">
        <v>4</v>
      </c>
      <c r="I31" s="385" t="str">
        <f>IF($I$3="","",IF('発注者入力シート(◆◇)'!AA40="選択する","○","－"))</f>
        <v/>
      </c>
      <c r="J31" s="386" t="str">
        <f>IF(I3="","",IF(I31="○",K31,"－"))</f>
        <v/>
      </c>
      <c r="K31" s="356">
        <v>2</v>
      </c>
      <c r="L31" s="357" t="s">
        <v>0</v>
      </c>
      <c r="M31" s="357" t="s">
        <v>0</v>
      </c>
    </row>
    <row r="32" spans="1:13" ht="28.5" customHeight="1" x14ac:dyDescent="0.15">
      <c r="A32" s="488"/>
      <c r="B32" s="492"/>
      <c r="C32" s="492"/>
      <c r="D32" s="521"/>
      <c r="E32" s="521"/>
      <c r="F32" s="395" t="s">
        <v>23</v>
      </c>
      <c r="G32" s="524"/>
      <c r="H32" s="525"/>
      <c r="I32" s="396" t="str">
        <f>IF($I$3="","",IF('発注者入力シート(◆◇)'!AA41="選択する","○","－"))</f>
        <v/>
      </c>
      <c r="J32" s="397" t="str">
        <f>IF(I3="","",IF(I32="○",K32,"－"))</f>
        <v/>
      </c>
      <c r="K32" s="398">
        <v>2</v>
      </c>
      <c r="L32" s="399" t="s">
        <v>0</v>
      </c>
      <c r="M32" s="399" t="s">
        <v>0</v>
      </c>
    </row>
    <row r="33" spans="1:13" ht="28.5" customHeight="1" x14ac:dyDescent="0.15">
      <c r="A33" s="489"/>
      <c r="B33" s="492"/>
      <c r="C33" s="492"/>
      <c r="D33" s="521"/>
      <c r="E33" s="521"/>
      <c r="F33" s="430" t="s">
        <v>456</v>
      </c>
      <c r="G33" s="420">
        <v>2</v>
      </c>
      <c r="H33" s="415" t="s">
        <v>446</v>
      </c>
      <c r="I33" s="431" t="str">
        <f>IF($I$3="簡易型","－",IF(I3="技術提案型","－",""))</f>
        <v/>
      </c>
      <c r="J33" s="432" t="str">
        <f>IF($I$3="簡易型","－",IF(I3="技術提案型","－",""))</f>
        <v/>
      </c>
      <c r="K33" s="509"/>
      <c r="L33" s="479"/>
      <c r="M33" s="479"/>
    </row>
    <row r="34" spans="1:13" ht="39.75" customHeight="1" x14ac:dyDescent="0.15">
      <c r="A34" s="296" t="s">
        <v>453</v>
      </c>
      <c r="B34" s="21" t="s">
        <v>457</v>
      </c>
      <c r="C34" s="21" t="s">
        <v>453</v>
      </c>
      <c r="D34" s="527" t="s">
        <v>49</v>
      </c>
      <c r="E34" s="528"/>
      <c r="F34" s="371" t="s">
        <v>55</v>
      </c>
      <c r="G34" s="421">
        <v>-6</v>
      </c>
      <c r="H34" s="422" t="s">
        <v>446</v>
      </c>
      <c r="I34" s="391" t="str">
        <f>IF($I$3="","","◎")</f>
        <v/>
      </c>
      <c r="J34" s="372" t="str">
        <f>IF(I3="","",IF(I34="◎",K34,"－"))</f>
        <v/>
      </c>
      <c r="K34" s="373">
        <v>-6</v>
      </c>
      <c r="L34" s="368" t="s">
        <v>446</v>
      </c>
      <c r="M34" s="368" t="s">
        <v>446</v>
      </c>
    </row>
    <row r="35" spans="1:13" ht="28.5" customHeight="1" x14ac:dyDescent="0.15">
      <c r="A35" s="487" t="s">
        <v>457</v>
      </c>
      <c r="B35" s="492" t="s">
        <v>458</v>
      </c>
      <c r="C35" s="492" t="s">
        <v>459</v>
      </c>
      <c r="D35" s="510" t="s">
        <v>50</v>
      </c>
      <c r="E35" s="511"/>
      <c r="F35" s="364" t="s">
        <v>24</v>
      </c>
      <c r="G35" s="416">
        <v>1</v>
      </c>
      <c r="H35" s="417" t="s">
        <v>446</v>
      </c>
      <c r="I35" s="389" t="str">
        <f>IF($I$3="","",IF('発注者入力シート(◆◇)'!AA43="選択する","○","－"))</f>
        <v/>
      </c>
      <c r="J35" s="390" t="str">
        <f>IF(I3="","",IF(I35="○",K35,"－"))</f>
        <v/>
      </c>
      <c r="K35" s="353">
        <v>1</v>
      </c>
      <c r="L35" s="354" t="s">
        <v>0</v>
      </c>
      <c r="M35" s="354" t="s">
        <v>0</v>
      </c>
    </row>
    <row r="36" spans="1:13" ht="28.5" customHeight="1" x14ac:dyDescent="0.15">
      <c r="A36" s="489"/>
      <c r="B36" s="492"/>
      <c r="C36" s="492"/>
      <c r="D36" s="529"/>
      <c r="E36" s="530"/>
      <c r="F36" s="363" t="s">
        <v>25</v>
      </c>
      <c r="G36" s="414">
        <v>1</v>
      </c>
      <c r="H36" s="415" t="s">
        <v>0</v>
      </c>
      <c r="I36" s="387" t="str">
        <f>IF($I$3="","",IF('発注者入力シート(◆◇)'!AA44="選択する","○","－"))</f>
        <v/>
      </c>
      <c r="J36" s="388" t="str">
        <f>IF(I3="","",IF(I36="○",K36,"－"))</f>
        <v/>
      </c>
      <c r="K36" s="359">
        <v>1</v>
      </c>
      <c r="L36" s="360" t="s">
        <v>0</v>
      </c>
      <c r="M36" s="360" t="s">
        <v>0</v>
      </c>
    </row>
    <row r="37" spans="1:13" ht="28.5" customHeight="1" x14ac:dyDescent="0.15">
      <c r="A37" s="21" t="s">
        <v>278</v>
      </c>
      <c r="B37" s="21" t="s">
        <v>278</v>
      </c>
      <c r="C37" s="21" t="s">
        <v>457</v>
      </c>
      <c r="D37" s="494" t="s">
        <v>51</v>
      </c>
      <c r="E37" s="494"/>
      <c r="F37" s="531"/>
      <c r="G37" s="532"/>
      <c r="H37" s="533"/>
      <c r="I37" s="392" t="str">
        <f>IF(I3="簡易型","－",IF($I$3="技術提案型","◎",""))</f>
        <v/>
      </c>
      <c r="J37" s="393" t="str">
        <f>IF(I3="","",IF(AND($I$3="技術提案型",I37="◎"),K37,"－"))</f>
        <v/>
      </c>
      <c r="K37" s="373">
        <v>6</v>
      </c>
      <c r="L37" s="534"/>
      <c r="M37" s="368" t="s">
        <v>446</v>
      </c>
    </row>
    <row r="38" spans="1:13" ht="28.5" customHeight="1" x14ac:dyDescent="0.15">
      <c r="A38" s="21" t="s">
        <v>278</v>
      </c>
      <c r="B38" s="21" t="s">
        <v>278</v>
      </c>
      <c r="C38" s="21" t="s">
        <v>458</v>
      </c>
      <c r="D38" s="494" t="s">
        <v>52</v>
      </c>
      <c r="E38" s="494"/>
      <c r="F38" s="531"/>
      <c r="G38" s="532"/>
      <c r="H38" s="533"/>
      <c r="I38" s="392" t="str">
        <f>IF(I3="簡易型","－",IF($I$3="技術提案型","◎",""))</f>
        <v/>
      </c>
      <c r="J38" s="393" t="str">
        <f>IF(I3="","",IF(AND($I$3="技術提案型",I38="◎"),K38,"－"))</f>
        <v/>
      </c>
      <c r="K38" s="373">
        <v>12</v>
      </c>
      <c r="L38" s="534"/>
      <c r="M38" s="368" t="s">
        <v>446</v>
      </c>
    </row>
    <row r="39" spans="1:13" ht="28.5" customHeight="1" x14ac:dyDescent="0.15">
      <c r="A39" s="535" t="s">
        <v>274</v>
      </c>
      <c r="B39" s="535"/>
      <c r="C39" s="535"/>
      <c r="D39" s="535"/>
      <c r="E39" s="535"/>
      <c r="F39" s="535"/>
      <c r="G39" s="423" t="s">
        <v>275</v>
      </c>
      <c r="H39" s="424">
        <f>SUM(G13:G29)+SUM(G31:G33)+SUM(G35:G35)</f>
        <v>22</v>
      </c>
      <c r="I39" s="536"/>
      <c r="J39" s="374" t="str">
        <f>IF(I3="","",SUBTOTAL(109,J35:J38,J7:J33))</f>
        <v/>
      </c>
      <c r="K39" s="375" t="s">
        <v>275</v>
      </c>
      <c r="L39" s="376">
        <v>27</v>
      </c>
      <c r="M39" s="376">
        <v>37</v>
      </c>
    </row>
    <row r="40" spans="1:13" ht="28.5" customHeight="1" thickBot="1" x14ac:dyDescent="0.2">
      <c r="A40" s="535" t="s">
        <v>431</v>
      </c>
      <c r="B40" s="535"/>
      <c r="C40" s="535"/>
      <c r="D40" s="535"/>
      <c r="E40" s="535"/>
      <c r="F40" s="535"/>
      <c r="G40" s="425"/>
      <c r="H40" s="426">
        <v>20</v>
      </c>
      <c r="I40" s="537"/>
      <c r="J40" s="223" t="str">
        <f>IF(I3="","",IF(I3="簡易型",30,40))</f>
        <v/>
      </c>
      <c r="K40" s="377"/>
      <c r="L40" s="378">
        <v>30</v>
      </c>
      <c r="M40" s="378">
        <v>40</v>
      </c>
    </row>
    <row r="41" spans="1:13" ht="21" customHeight="1" x14ac:dyDescent="0.15">
      <c r="D41" s="287" t="s">
        <v>26</v>
      </c>
      <c r="E41" s="299"/>
      <c r="F41" s="299"/>
      <c r="G41" s="300"/>
      <c r="H41" s="301" t="s">
        <v>281</v>
      </c>
      <c r="I41" s="113"/>
      <c r="J41" s="287"/>
    </row>
    <row r="42" spans="1:13" ht="21" customHeight="1" x14ac:dyDescent="0.15">
      <c r="I42" s="287"/>
      <c r="J42" s="297"/>
      <c r="K42" s="287"/>
    </row>
    <row r="43" spans="1:13" ht="14.25" x14ac:dyDescent="0.15">
      <c r="I43" s="287"/>
      <c r="J43" s="287"/>
      <c r="L43" s="302"/>
    </row>
    <row r="44" spans="1:13" ht="14.25" x14ac:dyDescent="0.15">
      <c r="I44" s="287"/>
      <c r="J44" s="287"/>
      <c r="L44" s="302"/>
    </row>
    <row r="45" spans="1:13" ht="14.25" x14ac:dyDescent="0.15">
      <c r="I45" s="287"/>
      <c r="J45" s="287"/>
      <c r="L45" s="302"/>
    </row>
    <row r="46" spans="1:13" x14ac:dyDescent="0.15">
      <c r="I46" s="287"/>
      <c r="J46" s="287"/>
    </row>
    <row r="47" spans="1:13" x14ac:dyDescent="0.15">
      <c r="I47" s="287"/>
      <c r="J47" s="287"/>
    </row>
    <row r="48" spans="1:13" x14ac:dyDescent="0.15">
      <c r="I48" s="287"/>
      <c r="J48" s="287"/>
    </row>
    <row r="49" spans="9:10" x14ac:dyDescent="0.15">
      <c r="I49" s="287"/>
      <c r="J49" s="287"/>
    </row>
    <row r="50" spans="9:10" x14ac:dyDescent="0.15">
      <c r="I50" s="92"/>
      <c r="J50" s="92"/>
    </row>
    <row r="51" spans="9:10" x14ac:dyDescent="0.15">
      <c r="I51" s="92"/>
      <c r="J51" s="92"/>
    </row>
    <row r="52" spans="9:10" x14ac:dyDescent="0.15">
      <c r="I52" s="92"/>
      <c r="J52" s="95"/>
    </row>
    <row r="53" spans="9:10" x14ac:dyDescent="0.15">
      <c r="I53" s="92"/>
      <c r="J53" s="92"/>
    </row>
  </sheetData>
  <sheetProtection selectLockedCells="1"/>
  <mergeCells count="48">
    <mergeCell ref="D37:F37"/>
    <mergeCell ref="G37:H38"/>
    <mergeCell ref="L37:L38"/>
    <mergeCell ref="D38:F38"/>
    <mergeCell ref="A39:F39"/>
    <mergeCell ref="I39:I40"/>
    <mergeCell ref="A40:F40"/>
    <mergeCell ref="G32:H32"/>
    <mergeCell ref="K29:M29"/>
    <mergeCell ref="D34:E34"/>
    <mergeCell ref="A35:A36"/>
    <mergeCell ref="B35:B36"/>
    <mergeCell ref="C35:C36"/>
    <mergeCell ref="D35:E36"/>
    <mergeCell ref="K20:M20"/>
    <mergeCell ref="G17:H17"/>
    <mergeCell ref="K33:M33"/>
    <mergeCell ref="A16:A25"/>
    <mergeCell ref="B16:B25"/>
    <mergeCell ref="C16:C25"/>
    <mergeCell ref="D16:E20"/>
    <mergeCell ref="G21:H22"/>
    <mergeCell ref="E23:E25"/>
    <mergeCell ref="G23:H25"/>
    <mergeCell ref="A26:A33"/>
    <mergeCell ref="B26:B33"/>
    <mergeCell ref="C26:C33"/>
    <mergeCell ref="D26:E33"/>
    <mergeCell ref="G26:H26"/>
    <mergeCell ref="G30:H30"/>
    <mergeCell ref="A1:M1"/>
    <mergeCell ref="E3:F3"/>
    <mergeCell ref="I3:J3"/>
    <mergeCell ref="E4:F4"/>
    <mergeCell ref="I4:J4"/>
    <mergeCell ref="G7:H11"/>
    <mergeCell ref="M7:M11"/>
    <mergeCell ref="L8:L11"/>
    <mergeCell ref="A12:A15"/>
    <mergeCell ref="D6:E6"/>
    <mergeCell ref="A7:A11"/>
    <mergeCell ref="B7:B11"/>
    <mergeCell ref="C7:C11"/>
    <mergeCell ref="D7:E11"/>
    <mergeCell ref="B12:B15"/>
    <mergeCell ref="C12:C15"/>
    <mergeCell ref="D12:E15"/>
    <mergeCell ref="G12:H12"/>
  </mergeCells>
  <phoneticPr fontId="2"/>
  <conditionalFormatting sqref="C7:M11 L6:L19 L21:L28 L39:L40 F20:H20 F33:M33 L34:L37 L30:L32 G6:H40 K20:M20 A6:B38">
    <cfRule type="expression" dxfId="119" priority="28" stopIfTrue="1">
      <formula>$I$3="技術提案型"</formula>
    </cfRule>
  </conditionalFormatting>
  <conditionalFormatting sqref="B37:B38 D37:M38 M6:M19 M21:M28 M34:M40 F33:M33 F20:H20 M30:M32 G6:H40 K20:M20 A6:A38 C6:C38">
    <cfRule type="expression" dxfId="118" priority="20" stopIfTrue="1">
      <formula>$I$3="簡易型"</formula>
    </cfRule>
  </conditionalFormatting>
  <conditionalFormatting sqref="K6:M28 A37:A38 D37:J38 D7:J11 A7 K30:M40 B6:C38">
    <cfRule type="expression" dxfId="117" priority="19" stopIfTrue="1">
      <formula>$I$3="特別簡易型"</formula>
    </cfRule>
  </conditionalFormatting>
  <conditionalFormatting sqref="K29:M29">
    <cfRule type="expression" dxfId="116" priority="18" stopIfTrue="1">
      <formula>$I$3="技術提案型"</formula>
    </cfRule>
  </conditionalFormatting>
  <conditionalFormatting sqref="K29:M29">
    <cfRule type="expression" dxfId="115" priority="17" stopIfTrue="1">
      <formula>$I$3="簡易型"</formula>
    </cfRule>
  </conditionalFormatting>
  <conditionalFormatting sqref="K29:M29">
    <cfRule type="expression" dxfId="114" priority="16" stopIfTrue="1">
      <formula>$I$3="特別簡易型"</formula>
    </cfRule>
  </conditionalFormatting>
  <conditionalFormatting sqref="F29">
    <cfRule type="expression" dxfId="113" priority="15" stopIfTrue="1">
      <formula>$I$3="技術提案型"</formula>
    </cfRule>
  </conditionalFormatting>
  <conditionalFormatting sqref="F29">
    <cfRule type="expression" dxfId="112" priority="14" stopIfTrue="1">
      <formula>$I$3="簡易型"</formula>
    </cfRule>
  </conditionalFormatting>
  <conditionalFormatting sqref="I29:J29">
    <cfRule type="expression" dxfId="111" priority="4" stopIfTrue="1">
      <formula>$I$3="技術提案型"</formula>
    </cfRule>
  </conditionalFormatting>
  <conditionalFormatting sqref="I29:J29">
    <cfRule type="expression" dxfId="110" priority="3" stopIfTrue="1">
      <formula>$I$3="簡易型"</formula>
    </cfRule>
  </conditionalFormatting>
  <conditionalFormatting sqref="I20:J20">
    <cfRule type="expression" dxfId="109" priority="2" stopIfTrue="1">
      <formula>$I$3="技術提案型"</formula>
    </cfRule>
  </conditionalFormatting>
  <conditionalFormatting sqref="I20:J20">
    <cfRule type="expression" dxfId="108" priority="1" stopIfTrue="1">
      <formula>$I$3="簡易型"</formula>
    </cfRule>
  </conditionalFormatting>
  <pageMargins left="0.70866141732283472" right="0.70866141732283472" top="0.74803149606299213" bottom="0.74803149606299213" header="0.31496062992125984" footer="0.31496062992125984"/>
  <pageSetup paperSize="9" scale="57" orientation="portrait" r:id="rId1"/>
  <headerFooter>
    <oddHeader>&amp;R様式５</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tint="0.79998168889431442"/>
  </sheetPr>
  <dimension ref="A1:BD122"/>
  <sheetViews>
    <sheetView showGridLines="0" view="pageBreakPreview" zoomScale="70" zoomScaleNormal="100" zoomScaleSheetLayoutView="70" workbookViewId="0">
      <selection activeCell="U5" sqref="U5:X6"/>
    </sheetView>
  </sheetViews>
  <sheetFormatPr defaultColWidth="2.25" defaultRowHeight="21" customHeight="1" x14ac:dyDescent="0.15"/>
  <cols>
    <col min="1" max="1" width="8.5" style="67" bestFit="1" customWidth="1"/>
    <col min="2" max="2" width="2.25" style="22"/>
    <col min="3" max="3" width="3" style="22" bestFit="1" customWidth="1"/>
    <col min="4" max="16384" width="2.25" style="22"/>
  </cols>
  <sheetData>
    <row r="1" spans="1:56" ht="21" customHeight="1" x14ac:dyDescent="0.15">
      <c r="A1" s="202" t="str">
        <f>IF('発注者入力シート(◆◇)'!$H$16="","",IF(COUNTIF(A4:A41,"未入力")&gt;=1,"未入力あり",""))</f>
        <v/>
      </c>
      <c r="AN1" s="39" t="s">
        <v>213</v>
      </c>
      <c r="AO1" s="27"/>
      <c r="AP1" s="43" t="str">
        <f>IF(チェックリスト!I29="○","提出：○","提出：×")</f>
        <v>提出：×</v>
      </c>
      <c r="AQ1" s="43"/>
      <c r="AR1" s="43"/>
      <c r="AS1" s="43"/>
      <c r="AT1" s="43"/>
      <c r="AU1" s="43"/>
      <c r="AV1" s="43"/>
      <c r="AW1" s="43"/>
      <c r="AX1" s="43"/>
      <c r="AY1" s="43"/>
      <c r="AZ1" s="27"/>
      <c r="BA1" s="43"/>
      <c r="BB1" s="43"/>
      <c r="BC1" s="43"/>
      <c r="BD1" s="43"/>
    </row>
    <row r="2" spans="1:56" ht="21" customHeight="1" x14ac:dyDescent="0.15">
      <c r="C2" s="798" t="s">
        <v>22</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c r="BD2" s="43"/>
    </row>
    <row r="3" spans="1:56" ht="21" customHeight="1" x14ac:dyDescent="0.15">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56" s="27" customFormat="1" ht="21" customHeight="1" thickBot="1" x14ac:dyDescent="0.2">
      <c r="A4" s="198" t="str">
        <f>IF(事前入力シート!$I$4="特定共同企業体",IF(AE4&lt;&gt;"","○","未入力"),"")</f>
        <v/>
      </c>
      <c r="AC4" s="174"/>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6" ht="21" customHeight="1" x14ac:dyDescent="0.15">
      <c r="A5" s="198" t="str">
        <f>IF(OR(U5="○",U7="○"),"○","未入力")</f>
        <v>未入力</v>
      </c>
      <c r="C5" s="1137" t="s">
        <v>40</v>
      </c>
      <c r="D5" s="1138"/>
      <c r="E5" s="1122" t="s">
        <v>214</v>
      </c>
      <c r="F5" s="1122"/>
      <c r="G5" s="1122"/>
      <c r="H5" s="1122"/>
      <c r="I5" s="1122"/>
      <c r="J5" s="1122"/>
      <c r="K5" s="1122"/>
      <c r="L5" s="1122"/>
      <c r="M5" s="1122"/>
      <c r="N5" s="1122"/>
      <c r="O5" s="1122"/>
      <c r="P5" s="1122"/>
      <c r="Q5" s="1122"/>
      <c r="R5" s="1122"/>
      <c r="S5" s="1122"/>
      <c r="T5" s="1123"/>
      <c r="U5" s="717"/>
      <c r="V5" s="718"/>
      <c r="W5" s="718"/>
      <c r="X5" s="719"/>
      <c r="Y5" s="863" t="s">
        <v>217</v>
      </c>
      <c r="Z5" s="861"/>
      <c r="AA5" s="861"/>
      <c r="AB5" s="861"/>
      <c r="AC5" s="861"/>
      <c r="AD5" s="861"/>
      <c r="AE5" s="861"/>
      <c r="AF5" s="861"/>
      <c r="AG5" s="861"/>
      <c r="AH5" s="861"/>
      <c r="AI5" s="861"/>
      <c r="AJ5" s="861"/>
      <c r="AK5" s="861"/>
      <c r="AL5" s="861"/>
      <c r="AM5" s="861"/>
    </row>
    <row r="6" spans="1:56" ht="21" customHeight="1" x14ac:dyDescent="0.15">
      <c r="C6" s="1184"/>
      <c r="D6" s="1185"/>
      <c r="E6" s="1124"/>
      <c r="F6" s="1124"/>
      <c r="G6" s="1124"/>
      <c r="H6" s="1124"/>
      <c r="I6" s="1124"/>
      <c r="J6" s="1124"/>
      <c r="K6" s="1124"/>
      <c r="L6" s="1124"/>
      <c r="M6" s="1124"/>
      <c r="N6" s="1124"/>
      <c r="O6" s="1124"/>
      <c r="P6" s="1124"/>
      <c r="Q6" s="1124"/>
      <c r="R6" s="1124"/>
      <c r="S6" s="1124"/>
      <c r="T6" s="1125"/>
      <c r="U6" s="720"/>
      <c r="V6" s="721"/>
      <c r="W6" s="721"/>
      <c r="X6" s="722"/>
      <c r="Y6" s="864"/>
      <c r="Z6" s="865"/>
      <c r="AA6" s="865"/>
      <c r="AB6" s="865"/>
      <c r="AC6" s="865"/>
      <c r="AD6" s="865"/>
      <c r="AE6" s="865"/>
      <c r="AF6" s="865"/>
      <c r="AG6" s="865"/>
      <c r="AH6" s="865"/>
      <c r="AI6" s="865"/>
      <c r="AJ6" s="865"/>
      <c r="AK6" s="865"/>
      <c r="AL6" s="865"/>
      <c r="AM6" s="865"/>
    </row>
    <row r="7" spans="1:56" ht="21" customHeight="1" x14ac:dyDescent="0.15">
      <c r="A7" s="67" t="str">
        <f>IF(OR(U5="○",U7="○"),"○","未入力")</f>
        <v>未入力</v>
      </c>
      <c r="C7" s="1184"/>
      <c r="D7" s="1185"/>
      <c r="E7" s="1124"/>
      <c r="F7" s="1124"/>
      <c r="G7" s="1124"/>
      <c r="H7" s="1124"/>
      <c r="I7" s="1124"/>
      <c r="J7" s="1124"/>
      <c r="K7" s="1124"/>
      <c r="L7" s="1124"/>
      <c r="M7" s="1124"/>
      <c r="N7" s="1124"/>
      <c r="O7" s="1124"/>
      <c r="P7" s="1124"/>
      <c r="Q7" s="1124"/>
      <c r="R7" s="1124"/>
      <c r="S7" s="1124"/>
      <c r="T7" s="1125"/>
      <c r="U7" s="687"/>
      <c r="V7" s="688"/>
      <c r="W7" s="688"/>
      <c r="X7" s="689"/>
      <c r="Y7" s="866" t="s">
        <v>218</v>
      </c>
      <c r="Z7" s="867"/>
      <c r="AA7" s="867"/>
      <c r="AB7" s="867"/>
      <c r="AC7" s="867"/>
      <c r="AD7" s="867"/>
      <c r="AE7" s="867"/>
      <c r="AF7" s="867"/>
      <c r="AG7" s="867"/>
      <c r="AH7" s="867"/>
      <c r="AI7" s="867"/>
      <c r="AJ7" s="867"/>
      <c r="AK7" s="867"/>
      <c r="AL7" s="867"/>
      <c r="AM7" s="867"/>
    </row>
    <row r="8" spans="1:56" ht="23.25" customHeight="1" thickBot="1" x14ac:dyDescent="0.2">
      <c r="C8" s="1139"/>
      <c r="D8" s="1140"/>
      <c r="E8" s="1126"/>
      <c r="F8" s="1126"/>
      <c r="G8" s="1126"/>
      <c r="H8" s="1126"/>
      <c r="I8" s="1126"/>
      <c r="J8" s="1126"/>
      <c r="K8" s="1126"/>
      <c r="L8" s="1126"/>
      <c r="M8" s="1126"/>
      <c r="N8" s="1126"/>
      <c r="O8" s="1126"/>
      <c r="P8" s="1126"/>
      <c r="Q8" s="1126"/>
      <c r="R8" s="1126"/>
      <c r="S8" s="1126"/>
      <c r="T8" s="1127"/>
      <c r="U8" s="690"/>
      <c r="V8" s="691"/>
      <c r="W8" s="691"/>
      <c r="X8" s="692"/>
      <c r="Y8" s="863"/>
      <c r="Z8" s="861"/>
      <c r="AA8" s="861"/>
      <c r="AB8" s="861"/>
      <c r="AC8" s="861"/>
      <c r="AD8" s="861"/>
      <c r="AE8" s="861"/>
      <c r="AF8" s="861"/>
      <c r="AG8" s="861"/>
      <c r="AH8" s="861"/>
      <c r="AI8" s="861"/>
      <c r="AJ8" s="861"/>
      <c r="AK8" s="861"/>
      <c r="AL8" s="861"/>
      <c r="AM8" s="861"/>
    </row>
    <row r="9" spans="1:56" ht="21" customHeight="1" x14ac:dyDescent="0.15">
      <c r="A9" s="198" t="str">
        <f>IF(U5="○","○",IF(OR(U9="○",U11="○"),"○","未入力"))</f>
        <v>未入力</v>
      </c>
      <c r="C9" s="1137" t="s">
        <v>41</v>
      </c>
      <c r="D9" s="1138"/>
      <c r="E9" s="1122" t="s">
        <v>215</v>
      </c>
      <c r="F9" s="1122"/>
      <c r="G9" s="1122"/>
      <c r="H9" s="1122"/>
      <c r="I9" s="1122"/>
      <c r="J9" s="1122"/>
      <c r="K9" s="1122"/>
      <c r="L9" s="1122"/>
      <c r="M9" s="1122"/>
      <c r="N9" s="1122"/>
      <c r="O9" s="1122"/>
      <c r="P9" s="1122"/>
      <c r="Q9" s="1122"/>
      <c r="R9" s="1122"/>
      <c r="S9" s="1122"/>
      <c r="T9" s="1123"/>
      <c r="U9" s="717"/>
      <c r="V9" s="718"/>
      <c r="W9" s="718"/>
      <c r="X9" s="719"/>
      <c r="Y9" s="863" t="s">
        <v>219</v>
      </c>
      <c r="Z9" s="861"/>
      <c r="AA9" s="861"/>
      <c r="AB9" s="861"/>
      <c r="AC9" s="861"/>
      <c r="AD9" s="861"/>
      <c r="AE9" s="861"/>
      <c r="AF9" s="861"/>
      <c r="AG9" s="861"/>
      <c r="AH9" s="861"/>
      <c r="AI9" s="861"/>
      <c r="AJ9" s="861"/>
      <c r="AK9" s="861"/>
      <c r="AL9" s="861"/>
      <c r="AM9" s="861"/>
    </row>
    <row r="10" spans="1:56" ht="21" customHeight="1" x14ac:dyDescent="0.15">
      <c r="C10" s="1184"/>
      <c r="D10" s="1185"/>
      <c r="E10" s="1124"/>
      <c r="F10" s="1124"/>
      <c r="G10" s="1124"/>
      <c r="H10" s="1124"/>
      <c r="I10" s="1124"/>
      <c r="J10" s="1124"/>
      <c r="K10" s="1124"/>
      <c r="L10" s="1124"/>
      <c r="M10" s="1124"/>
      <c r="N10" s="1124"/>
      <c r="O10" s="1124"/>
      <c r="P10" s="1124"/>
      <c r="Q10" s="1124"/>
      <c r="R10" s="1124"/>
      <c r="S10" s="1124"/>
      <c r="T10" s="1125"/>
      <c r="U10" s="720"/>
      <c r="V10" s="721"/>
      <c r="W10" s="721"/>
      <c r="X10" s="722"/>
      <c r="Y10" s="864"/>
      <c r="Z10" s="865"/>
      <c r="AA10" s="865"/>
      <c r="AB10" s="865"/>
      <c r="AC10" s="865"/>
      <c r="AD10" s="865"/>
      <c r="AE10" s="865"/>
      <c r="AF10" s="865"/>
      <c r="AG10" s="865"/>
      <c r="AH10" s="865"/>
      <c r="AI10" s="865"/>
      <c r="AJ10" s="865"/>
      <c r="AK10" s="865"/>
      <c r="AL10" s="865"/>
      <c r="AM10" s="865"/>
    </row>
    <row r="11" spans="1:56" ht="21" customHeight="1" x14ac:dyDescent="0.15">
      <c r="A11" s="67" t="str">
        <f>IF(U5="○","○",IF(OR(U9="○",U11="○"),"○","未入力"))</f>
        <v>未入力</v>
      </c>
      <c r="C11" s="1184"/>
      <c r="D11" s="1185"/>
      <c r="E11" s="1124"/>
      <c r="F11" s="1124"/>
      <c r="G11" s="1124"/>
      <c r="H11" s="1124"/>
      <c r="I11" s="1124"/>
      <c r="J11" s="1124"/>
      <c r="K11" s="1124"/>
      <c r="L11" s="1124"/>
      <c r="M11" s="1124"/>
      <c r="N11" s="1124"/>
      <c r="O11" s="1124"/>
      <c r="P11" s="1124"/>
      <c r="Q11" s="1124"/>
      <c r="R11" s="1124"/>
      <c r="S11" s="1124"/>
      <c r="T11" s="1125"/>
      <c r="U11" s="687"/>
      <c r="V11" s="688"/>
      <c r="W11" s="688"/>
      <c r="X11" s="689"/>
      <c r="Y11" s="866" t="s">
        <v>220</v>
      </c>
      <c r="Z11" s="867"/>
      <c r="AA11" s="867"/>
      <c r="AB11" s="867"/>
      <c r="AC11" s="867"/>
      <c r="AD11" s="867"/>
      <c r="AE11" s="867"/>
      <c r="AF11" s="867"/>
      <c r="AG11" s="867"/>
      <c r="AH11" s="867"/>
      <c r="AI11" s="867"/>
      <c r="AJ11" s="867"/>
      <c r="AK11" s="867"/>
      <c r="AL11" s="867"/>
      <c r="AM11" s="867"/>
    </row>
    <row r="12" spans="1:56" ht="21" customHeight="1" thickBot="1" x14ac:dyDescent="0.2">
      <c r="C12" s="1139"/>
      <c r="D12" s="1140"/>
      <c r="E12" s="1126"/>
      <c r="F12" s="1126"/>
      <c r="G12" s="1126"/>
      <c r="H12" s="1126"/>
      <c r="I12" s="1126"/>
      <c r="J12" s="1126"/>
      <c r="K12" s="1126"/>
      <c r="L12" s="1126"/>
      <c r="M12" s="1126"/>
      <c r="N12" s="1126"/>
      <c r="O12" s="1126"/>
      <c r="P12" s="1126"/>
      <c r="Q12" s="1126"/>
      <c r="R12" s="1126"/>
      <c r="S12" s="1126"/>
      <c r="T12" s="1127"/>
      <c r="U12" s="690"/>
      <c r="V12" s="691"/>
      <c r="W12" s="691"/>
      <c r="X12" s="692"/>
      <c r="Y12" s="863"/>
      <c r="Z12" s="861"/>
      <c r="AA12" s="861"/>
      <c r="AB12" s="861"/>
      <c r="AC12" s="861"/>
      <c r="AD12" s="861"/>
      <c r="AE12" s="861"/>
      <c r="AF12" s="861"/>
      <c r="AG12" s="861"/>
      <c r="AH12" s="861"/>
      <c r="AI12" s="861"/>
      <c r="AJ12" s="861"/>
      <c r="AK12" s="861"/>
      <c r="AL12" s="861"/>
      <c r="AM12" s="861"/>
    </row>
    <row r="13" spans="1:56" ht="21" customHeight="1" x14ac:dyDescent="0.15">
      <c r="A13" s="198" t="str">
        <f>IF(U5="○","○",IF(OR(U13="○",U15="○"),"○","未入力"))</f>
        <v>未入力</v>
      </c>
      <c r="C13" s="1137" t="s">
        <v>42</v>
      </c>
      <c r="D13" s="1138"/>
      <c r="E13" s="1122" t="s">
        <v>216</v>
      </c>
      <c r="F13" s="1122"/>
      <c r="G13" s="1122"/>
      <c r="H13" s="1122"/>
      <c r="I13" s="1122"/>
      <c r="J13" s="1122"/>
      <c r="K13" s="1122"/>
      <c r="L13" s="1122"/>
      <c r="M13" s="1122"/>
      <c r="N13" s="1122"/>
      <c r="O13" s="1122"/>
      <c r="P13" s="1122"/>
      <c r="Q13" s="1122"/>
      <c r="R13" s="1122"/>
      <c r="S13" s="1122"/>
      <c r="T13" s="1123"/>
      <c r="U13" s="717"/>
      <c r="V13" s="718"/>
      <c r="W13" s="718"/>
      <c r="X13" s="719"/>
      <c r="Y13" s="863" t="s">
        <v>217</v>
      </c>
      <c r="Z13" s="861"/>
      <c r="AA13" s="861"/>
      <c r="AB13" s="861"/>
      <c r="AC13" s="861"/>
      <c r="AD13" s="861"/>
      <c r="AE13" s="861"/>
      <c r="AF13" s="861"/>
      <c r="AG13" s="861"/>
      <c r="AH13" s="861"/>
      <c r="AI13" s="861"/>
      <c r="AJ13" s="861"/>
      <c r="AK13" s="861"/>
      <c r="AL13" s="861"/>
      <c r="AM13" s="861"/>
    </row>
    <row r="14" spans="1:56" ht="21" customHeight="1" x14ac:dyDescent="0.15">
      <c r="C14" s="1184"/>
      <c r="D14" s="1185"/>
      <c r="E14" s="1124"/>
      <c r="F14" s="1124"/>
      <c r="G14" s="1124"/>
      <c r="H14" s="1124"/>
      <c r="I14" s="1124"/>
      <c r="J14" s="1124"/>
      <c r="K14" s="1124"/>
      <c r="L14" s="1124"/>
      <c r="M14" s="1124"/>
      <c r="N14" s="1124"/>
      <c r="O14" s="1124"/>
      <c r="P14" s="1124"/>
      <c r="Q14" s="1124"/>
      <c r="R14" s="1124"/>
      <c r="S14" s="1124"/>
      <c r="T14" s="1125"/>
      <c r="U14" s="720"/>
      <c r="V14" s="721"/>
      <c r="W14" s="721"/>
      <c r="X14" s="722"/>
      <c r="Y14" s="864"/>
      <c r="Z14" s="865"/>
      <c r="AA14" s="865"/>
      <c r="AB14" s="865"/>
      <c r="AC14" s="865"/>
      <c r="AD14" s="865"/>
      <c r="AE14" s="865"/>
      <c r="AF14" s="865"/>
      <c r="AG14" s="865"/>
      <c r="AH14" s="865"/>
      <c r="AI14" s="865"/>
      <c r="AJ14" s="865"/>
      <c r="AK14" s="865"/>
      <c r="AL14" s="865"/>
      <c r="AM14" s="865"/>
    </row>
    <row r="15" spans="1:56" ht="21" customHeight="1" x14ac:dyDescent="0.15">
      <c r="A15" s="67" t="str">
        <f>IF(U5="○","○",IF(OR(U13="○",U15="○"),"○","未入力"))</f>
        <v>未入力</v>
      </c>
      <c r="C15" s="1184"/>
      <c r="D15" s="1185"/>
      <c r="E15" s="1124"/>
      <c r="F15" s="1124"/>
      <c r="G15" s="1124"/>
      <c r="H15" s="1124"/>
      <c r="I15" s="1124"/>
      <c r="J15" s="1124"/>
      <c r="K15" s="1124"/>
      <c r="L15" s="1124"/>
      <c r="M15" s="1124"/>
      <c r="N15" s="1124"/>
      <c r="O15" s="1124"/>
      <c r="P15" s="1124"/>
      <c r="Q15" s="1124"/>
      <c r="R15" s="1124"/>
      <c r="S15" s="1124"/>
      <c r="T15" s="1125"/>
      <c r="U15" s="687"/>
      <c r="V15" s="688"/>
      <c r="W15" s="688"/>
      <c r="X15" s="689"/>
      <c r="Y15" s="866" t="s">
        <v>218</v>
      </c>
      <c r="Z15" s="867"/>
      <c r="AA15" s="867"/>
      <c r="AB15" s="867"/>
      <c r="AC15" s="867"/>
      <c r="AD15" s="867"/>
      <c r="AE15" s="867"/>
      <c r="AF15" s="867"/>
      <c r="AG15" s="867"/>
      <c r="AH15" s="867"/>
      <c r="AI15" s="867"/>
      <c r="AJ15" s="867"/>
      <c r="AK15" s="867"/>
      <c r="AL15" s="867"/>
      <c r="AM15" s="867"/>
    </row>
    <row r="16" spans="1:56" ht="21" customHeight="1" thickBot="1" x14ac:dyDescent="0.2">
      <c r="C16" s="1139"/>
      <c r="D16" s="1140"/>
      <c r="E16" s="1126"/>
      <c r="F16" s="1126"/>
      <c r="G16" s="1126"/>
      <c r="H16" s="1126"/>
      <c r="I16" s="1126"/>
      <c r="J16" s="1126"/>
      <c r="K16" s="1126"/>
      <c r="L16" s="1126"/>
      <c r="M16" s="1126"/>
      <c r="N16" s="1126"/>
      <c r="O16" s="1126"/>
      <c r="P16" s="1126"/>
      <c r="Q16" s="1126"/>
      <c r="R16" s="1126"/>
      <c r="S16" s="1126"/>
      <c r="T16" s="1127"/>
      <c r="U16" s="690"/>
      <c r="V16" s="691"/>
      <c r="W16" s="691"/>
      <c r="X16" s="692"/>
      <c r="Y16" s="863"/>
      <c r="Z16" s="861"/>
      <c r="AA16" s="861"/>
      <c r="AB16" s="861"/>
      <c r="AC16" s="861"/>
      <c r="AD16" s="861"/>
      <c r="AE16" s="861"/>
      <c r="AF16" s="861"/>
      <c r="AG16" s="861"/>
      <c r="AH16" s="861"/>
      <c r="AI16" s="861"/>
      <c r="AJ16" s="861"/>
      <c r="AK16" s="861"/>
      <c r="AL16" s="861"/>
      <c r="AM16" s="861"/>
    </row>
    <row r="17" spans="1:39" ht="21" customHeight="1" x14ac:dyDescent="0.15">
      <c r="C17" s="1169" t="s">
        <v>235</v>
      </c>
      <c r="D17" s="1169"/>
      <c r="E17" s="1119" t="s">
        <v>236</v>
      </c>
      <c r="F17" s="1119"/>
      <c r="G17" s="1119"/>
      <c r="H17" s="1119"/>
      <c r="I17" s="1119"/>
      <c r="J17" s="1119"/>
      <c r="K17" s="1119"/>
      <c r="L17" s="1119"/>
      <c r="M17" s="1119"/>
      <c r="N17" s="1119"/>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row>
    <row r="19" spans="1:39" ht="25.5" customHeight="1" x14ac:dyDescent="0.15">
      <c r="C19" s="1174" t="s">
        <v>235</v>
      </c>
      <c r="D19" s="1174"/>
      <c r="E19" s="1171" t="s">
        <v>331</v>
      </c>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1171"/>
      <c r="AI19" s="1171"/>
      <c r="AJ19" s="1171"/>
      <c r="AK19" s="1171"/>
      <c r="AL19" s="1171"/>
      <c r="AM19" s="1171"/>
    </row>
    <row r="20" spans="1:39" ht="21" customHeight="1" x14ac:dyDescent="0.15">
      <c r="A20" s="67" t="str">
        <f>IF(AND(U7="○",U11="○",U15="○"),"不要",IF(OR(U5="○",U9="○"),IF(Q20&lt;&gt;"","○","未入力"),IF(AND(U7="○",U11="○"),"○","未入力")))</f>
        <v>未入力</v>
      </c>
      <c r="C20" s="1170" t="s">
        <v>223</v>
      </c>
      <c r="D20" s="1170"/>
      <c r="E20" s="783" t="s">
        <v>224</v>
      </c>
      <c r="F20" s="785"/>
      <c r="G20" s="1151" t="s">
        <v>226</v>
      </c>
      <c r="H20" s="1152"/>
      <c r="I20" s="1172" t="s">
        <v>228</v>
      </c>
      <c r="J20" s="1172"/>
      <c r="K20" s="1172"/>
      <c r="L20" s="1172"/>
      <c r="M20" s="1172"/>
      <c r="N20" s="1172"/>
      <c r="O20" s="1172"/>
      <c r="P20" s="1173"/>
      <c r="Q20" s="1016"/>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088"/>
      <c r="AM20" s="1017"/>
    </row>
    <row r="21" spans="1:39" ht="21" customHeight="1" x14ac:dyDescent="0.15">
      <c r="C21" s="1170"/>
      <c r="D21" s="1170"/>
      <c r="E21" s="786"/>
      <c r="F21" s="788"/>
      <c r="G21" s="1153"/>
      <c r="H21" s="1154"/>
      <c r="I21" s="1172"/>
      <c r="J21" s="1172"/>
      <c r="K21" s="1172"/>
      <c r="L21" s="1172"/>
      <c r="M21" s="1172"/>
      <c r="N21" s="1172"/>
      <c r="O21" s="1172"/>
      <c r="P21" s="1173"/>
      <c r="Q21" s="101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11"/>
    </row>
    <row r="22" spans="1:39" ht="21" customHeight="1" x14ac:dyDescent="0.15">
      <c r="A22" s="67" t="str">
        <f>IF(AND(U7="○",U11="○",U15="○"),"不要",IF(OR(U5="○",U9="○"),IF(OR(Q22&lt;&gt;"",Q24&lt;&gt;""),"○","未入力"),IF(AND(U7="○",U11="○"),"○","未入力")))</f>
        <v>未入力</v>
      </c>
      <c r="C22" s="1170"/>
      <c r="D22" s="1170"/>
      <c r="E22" s="786"/>
      <c r="F22" s="788"/>
      <c r="G22" s="1153"/>
      <c r="H22" s="1154"/>
      <c r="I22" s="1145" t="s">
        <v>231</v>
      </c>
      <c r="J22" s="1146"/>
      <c r="K22" s="1146"/>
      <c r="L22" s="1146"/>
      <c r="M22" s="1146"/>
      <c r="N22" s="1146"/>
      <c r="O22" s="1146"/>
      <c r="P22" s="1146"/>
      <c r="Q22" s="833"/>
      <c r="R22" s="834"/>
      <c r="S22" s="834"/>
      <c r="T22" s="1134"/>
      <c r="U22" s="1128" t="s">
        <v>221</v>
      </c>
      <c r="V22" s="1129"/>
      <c r="W22" s="1129"/>
      <c r="X22" s="1129"/>
      <c r="Y22" s="1129"/>
      <c r="Z22" s="1129"/>
      <c r="AA22" s="1129"/>
      <c r="AB22" s="1129"/>
      <c r="AC22" s="1129"/>
      <c r="AD22" s="1129"/>
      <c r="AE22" s="1129"/>
      <c r="AF22" s="1129"/>
      <c r="AG22" s="1129"/>
      <c r="AH22" s="1129"/>
      <c r="AI22" s="1129"/>
      <c r="AJ22" s="1129"/>
      <c r="AK22" s="1129"/>
      <c r="AL22" s="1129"/>
      <c r="AM22" s="1130"/>
    </row>
    <row r="23" spans="1:39" ht="21" customHeight="1" x14ac:dyDescent="0.15">
      <c r="C23" s="1170"/>
      <c r="D23" s="1170"/>
      <c r="E23" s="786"/>
      <c r="F23" s="788"/>
      <c r="G23" s="1153"/>
      <c r="H23" s="1154"/>
      <c r="I23" s="1147"/>
      <c r="J23" s="1148"/>
      <c r="K23" s="1148"/>
      <c r="L23" s="1148"/>
      <c r="M23" s="1148"/>
      <c r="N23" s="1148"/>
      <c r="O23" s="1148"/>
      <c r="P23" s="1148"/>
      <c r="Q23" s="1135"/>
      <c r="R23" s="684"/>
      <c r="S23" s="684"/>
      <c r="T23" s="1136"/>
      <c r="U23" s="1131"/>
      <c r="V23" s="1132"/>
      <c r="W23" s="1132"/>
      <c r="X23" s="1132"/>
      <c r="Y23" s="1132"/>
      <c r="Z23" s="1132"/>
      <c r="AA23" s="1132"/>
      <c r="AB23" s="1132"/>
      <c r="AC23" s="1132"/>
      <c r="AD23" s="1132"/>
      <c r="AE23" s="1132"/>
      <c r="AF23" s="1132"/>
      <c r="AG23" s="1132"/>
      <c r="AH23" s="1132"/>
      <c r="AI23" s="1132"/>
      <c r="AJ23" s="1132"/>
      <c r="AK23" s="1132"/>
      <c r="AL23" s="1132"/>
      <c r="AM23" s="1133"/>
    </row>
    <row r="24" spans="1:39" ht="21" customHeight="1" x14ac:dyDescent="0.15">
      <c r="A24" s="67" t="str">
        <f>IF(AND(U7="○",U11="○",U15="○"),"不要",IF(OR(U5="○",U9="○"),IF(OR(Q22&lt;&gt;"",Q24&lt;&gt;""),"○","未入力"),IF(AND(U7="○",U11="○"),"○","未入力")))</f>
        <v>未入力</v>
      </c>
      <c r="C24" s="1170"/>
      <c r="D24" s="1170"/>
      <c r="E24" s="786"/>
      <c r="F24" s="788"/>
      <c r="G24" s="1153"/>
      <c r="H24" s="1154"/>
      <c r="I24" s="1147"/>
      <c r="J24" s="1148"/>
      <c r="K24" s="1148"/>
      <c r="L24" s="1148"/>
      <c r="M24" s="1148"/>
      <c r="N24" s="1148"/>
      <c r="O24" s="1148"/>
      <c r="P24" s="1148"/>
      <c r="Q24" s="1067"/>
      <c r="R24" s="724"/>
      <c r="S24" s="724"/>
      <c r="T24" s="1167"/>
      <c r="U24" s="1157" t="s">
        <v>222</v>
      </c>
      <c r="V24" s="1157"/>
      <c r="W24" s="1157"/>
      <c r="X24" s="1157"/>
      <c r="Y24" s="1157"/>
      <c r="Z24" s="1157"/>
      <c r="AA24" s="1157"/>
      <c r="AB24" s="1157"/>
      <c r="AC24" s="1157"/>
      <c r="AD24" s="1157"/>
      <c r="AE24" s="1157"/>
      <c r="AF24" s="1157"/>
      <c r="AG24" s="1157"/>
      <c r="AH24" s="1157"/>
      <c r="AI24" s="1157"/>
      <c r="AJ24" s="1157"/>
      <c r="AK24" s="1157"/>
      <c r="AL24" s="1157"/>
      <c r="AM24" s="1158"/>
    </row>
    <row r="25" spans="1:39" ht="21" customHeight="1" x14ac:dyDescent="0.15">
      <c r="C25" s="1170"/>
      <c r="D25" s="1170"/>
      <c r="E25" s="1143"/>
      <c r="F25" s="1144"/>
      <c r="G25" s="1155"/>
      <c r="H25" s="1156"/>
      <c r="I25" s="1149"/>
      <c r="J25" s="1150"/>
      <c r="K25" s="1150"/>
      <c r="L25" s="1150"/>
      <c r="M25" s="1150"/>
      <c r="N25" s="1150"/>
      <c r="O25" s="1150"/>
      <c r="P25" s="1150"/>
      <c r="Q25" s="836"/>
      <c r="R25" s="837"/>
      <c r="S25" s="837"/>
      <c r="T25" s="1168"/>
      <c r="U25" s="1159"/>
      <c r="V25" s="1159"/>
      <c r="W25" s="1159"/>
      <c r="X25" s="1159"/>
      <c r="Y25" s="1159"/>
      <c r="Z25" s="1159"/>
      <c r="AA25" s="1159"/>
      <c r="AB25" s="1159"/>
      <c r="AC25" s="1159"/>
      <c r="AD25" s="1159"/>
      <c r="AE25" s="1159"/>
      <c r="AF25" s="1159"/>
      <c r="AG25" s="1159"/>
      <c r="AH25" s="1159"/>
      <c r="AI25" s="1159"/>
      <c r="AJ25" s="1159"/>
      <c r="AK25" s="1159"/>
      <c r="AL25" s="1159"/>
      <c r="AM25" s="1160"/>
    </row>
    <row r="26" spans="1:39" ht="21" customHeight="1" x14ac:dyDescent="0.15">
      <c r="A26" s="67" t="str">
        <f>IF(AND(U7="○",U11="○",U15="○"),"不要",IF(OR(U5="○",U13="○"),IF(AND(X26&lt;&gt;"",AB26&lt;&gt;"",AF26&lt;&gt;""),"○","未入力"),IF(AND(U7="○",U15="○"),"○","未入力")))</f>
        <v>未入力</v>
      </c>
      <c r="C26" s="1170"/>
      <c r="D26" s="1170"/>
      <c r="E26" s="781" t="s">
        <v>225</v>
      </c>
      <c r="F26" s="781"/>
      <c r="G26" s="781" t="s">
        <v>227</v>
      </c>
      <c r="H26" s="781"/>
      <c r="I26" s="1137" t="s">
        <v>229</v>
      </c>
      <c r="J26" s="1138"/>
      <c r="K26" s="1138"/>
      <c r="L26" s="1138"/>
      <c r="M26" s="1138"/>
      <c r="N26" s="1138"/>
      <c r="O26" s="1138"/>
      <c r="P26" s="1138"/>
      <c r="Q26" s="1161"/>
      <c r="R26" s="1162"/>
      <c r="S26" s="1162"/>
      <c r="T26" s="1162"/>
      <c r="U26" s="707" t="s">
        <v>61</v>
      </c>
      <c r="V26" s="707"/>
      <c r="W26" s="707"/>
      <c r="X26" s="1088"/>
      <c r="Y26" s="1088"/>
      <c r="Z26" s="1141" t="s">
        <v>60</v>
      </c>
      <c r="AA26" s="1141"/>
      <c r="AB26" s="1088"/>
      <c r="AC26" s="1088"/>
      <c r="AD26" s="1141" t="s">
        <v>120</v>
      </c>
      <c r="AE26" s="1141"/>
      <c r="AF26" s="1088"/>
      <c r="AG26" s="1088"/>
      <c r="AH26" s="1141" t="s">
        <v>59</v>
      </c>
      <c r="AI26" s="1141"/>
      <c r="AJ26" s="1162"/>
      <c r="AK26" s="1162"/>
      <c r="AL26" s="1162"/>
      <c r="AM26" s="1165"/>
    </row>
    <row r="27" spans="1:39" ht="21" customHeight="1" x14ac:dyDescent="0.15">
      <c r="C27" s="1170"/>
      <c r="D27" s="1170"/>
      <c r="E27" s="781"/>
      <c r="F27" s="781"/>
      <c r="G27" s="781"/>
      <c r="H27" s="781"/>
      <c r="I27" s="1139"/>
      <c r="J27" s="1140"/>
      <c r="K27" s="1140"/>
      <c r="L27" s="1140"/>
      <c r="M27" s="1140"/>
      <c r="N27" s="1140"/>
      <c r="O27" s="1140"/>
      <c r="P27" s="1140"/>
      <c r="Q27" s="1163"/>
      <c r="R27" s="1164"/>
      <c r="S27" s="1164"/>
      <c r="T27" s="1164"/>
      <c r="U27" s="708"/>
      <c r="V27" s="708"/>
      <c r="W27" s="708"/>
      <c r="X27" s="1000"/>
      <c r="Y27" s="1000"/>
      <c r="Z27" s="1142"/>
      <c r="AA27" s="1142"/>
      <c r="AB27" s="1000"/>
      <c r="AC27" s="1000"/>
      <c r="AD27" s="1142"/>
      <c r="AE27" s="1142"/>
      <c r="AF27" s="1000"/>
      <c r="AG27" s="1000"/>
      <c r="AH27" s="1142"/>
      <c r="AI27" s="1142"/>
      <c r="AJ27" s="1164"/>
      <c r="AK27" s="1164"/>
      <c r="AL27" s="1164"/>
      <c r="AM27" s="1166"/>
    </row>
    <row r="28" spans="1:39" ht="21" customHeight="1" x14ac:dyDescent="0.15">
      <c r="A28" s="67" t="str">
        <f>IF(AND(U7="○",U11="○",U15="○"),"不要",IF(OR(U5="○",U13="○"),IF(Q28&lt;&gt;"","○","未入力"),IF(AND(U7="○",U15="○"),"○","未入力")))</f>
        <v>未入力</v>
      </c>
      <c r="C28" s="1170"/>
      <c r="D28" s="1170"/>
      <c r="E28" s="781"/>
      <c r="F28" s="781"/>
      <c r="G28" s="781"/>
      <c r="H28" s="781"/>
      <c r="I28" s="1137" t="s">
        <v>232</v>
      </c>
      <c r="J28" s="1138"/>
      <c r="K28" s="1138"/>
      <c r="L28" s="1138"/>
      <c r="M28" s="1138"/>
      <c r="N28" s="1138"/>
      <c r="O28" s="1138"/>
      <c r="P28" s="1138"/>
      <c r="Q28" s="833"/>
      <c r="R28" s="834"/>
      <c r="S28" s="834"/>
      <c r="T28" s="834"/>
      <c r="U28" s="834"/>
      <c r="V28" s="834"/>
      <c r="W28" s="834"/>
      <c r="X28" s="834"/>
      <c r="Y28" s="834"/>
      <c r="Z28" s="834"/>
      <c r="AA28" s="834"/>
      <c r="AB28" s="834"/>
      <c r="AC28" s="834"/>
      <c r="AD28" s="834"/>
      <c r="AE28" s="834"/>
      <c r="AF28" s="834"/>
      <c r="AG28" s="834"/>
      <c r="AH28" s="834"/>
      <c r="AI28" s="834"/>
      <c r="AJ28" s="834"/>
      <c r="AK28" s="834"/>
      <c r="AL28" s="834"/>
      <c r="AM28" s="835"/>
    </row>
    <row r="29" spans="1:39" ht="21" customHeight="1" x14ac:dyDescent="0.15">
      <c r="C29" s="1170"/>
      <c r="D29" s="1170"/>
      <c r="E29" s="781"/>
      <c r="F29" s="781"/>
      <c r="G29" s="781"/>
      <c r="H29" s="781"/>
      <c r="I29" s="1139"/>
      <c r="J29" s="1140"/>
      <c r="K29" s="1140"/>
      <c r="L29" s="1140"/>
      <c r="M29" s="1140"/>
      <c r="N29" s="1140"/>
      <c r="O29" s="1140"/>
      <c r="P29" s="1140"/>
      <c r="Q29" s="836"/>
      <c r="R29" s="837"/>
      <c r="S29" s="837"/>
      <c r="T29" s="837"/>
      <c r="U29" s="837"/>
      <c r="V29" s="837"/>
      <c r="W29" s="837"/>
      <c r="X29" s="837"/>
      <c r="Y29" s="837"/>
      <c r="Z29" s="837"/>
      <c r="AA29" s="837"/>
      <c r="AB29" s="837"/>
      <c r="AC29" s="837"/>
      <c r="AD29" s="837"/>
      <c r="AE29" s="837"/>
      <c r="AF29" s="837"/>
      <c r="AG29" s="837"/>
      <c r="AH29" s="837"/>
      <c r="AI29" s="837"/>
      <c r="AJ29" s="837"/>
      <c r="AK29" s="837"/>
      <c r="AL29" s="837"/>
      <c r="AM29" s="838"/>
    </row>
    <row r="30" spans="1:39" ht="21" customHeight="1" x14ac:dyDescent="0.15">
      <c r="A30" s="67" t="str">
        <f>IF(AND(U7="○",U11="○",U15="○"),"不要",IF(OR(U5="○",U13="○"),IF(Q30&lt;&gt;"","○","未入力"),IF(AND(U7="○",U15="○"),"○","未入力")))</f>
        <v>未入力</v>
      </c>
      <c r="C30" s="1170"/>
      <c r="D30" s="1170"/>
      <c r="E30" s="781"/>
      <c r="F30" s="781"/>
      <c r="G30" s="781"/>
      <c r="H30" s="781"/>
      <c r="I30" s="1145" t="s">
        <v>230</v>
      </c>
      <c r="J30" s="1146"/>
      <c r="K30" s="1146"/>
      <c r="L30" s="1146"/>
      <c r="M30" s="1146"/>
      <c r="N30" s="1146"/>
      <c r="O30" s="1146"/>
      <c r="P30" s="1146"/>
      <c r="Q30" s="1175"/>
      <c r="R30" s="1176"/>
      <c r="S30" s="1176"/>
      <c r="T30" s="1176"/>
      <c r="U30" s="1176"/>
      <c r="V30" s="1176"/>
      <c r="W30" s="1176"/>
      <c r="X30" s="1176"/>
      <c r="Y30" s="1176"/>
      <c r="Z30" s="1176"/>
      <c r="AA30" s="1176"/>
      <c r="AB30" s="1176"/>
      <c r="AC30" s="1176"/>
      <c r="AD30" s="1176"/>
      <c r="AE30" s="1176"/>
      <c r="AF30" s="1176"/>
      <c r="AG30" s="1176"/>
      <c r="AH30" s="1176"/>
      <c r="AI30" s="1176"/>
      <c r="AJ30" s="1176"/>
      <c r="AK30" s="1176"/>
      <c r="AL30" s="1176"/>
      <c r="AM30" s="1177"/>
    </row>
    <row r="31" spans="1:39" ht="21" customHeight="1" x14ac:dyDescent="0.15">
      <c r="C31" s="1170"/>
      <c r="D31" s="1170"/>
      <c r="E31" s="781"/>
      <c r="F31" s="781"/>
      <c r="G31" s="781"/>
      <c r="H31" s="781"/>
      <c r="I31" s="1147"/>
      <c r="J31" s="1148"/>
      <c r="K31" s="1148"/>
      <c r="L31" s="1148"/>
      <c r="M31" s="1148"/>
      <c r="N31" s="1148"/>
      <c r="O31" s="1148"/>
      <c r="P31" s="1148"/>
      <c r="Q31" s="1178"/>
      <c r="R31" s="1179"/>
      <c r="S31" s="1179"/>
      <c r="T31" s="1179"/>
      <c r="U31" s="1179"/>
      <c r="V31" s="1179"/>
      <c r="W31" s="1179"/>
      <c r="X31" s="1179"/>
      <c r="Y31" s="1179"/>
      <c r="Z31" s="1179"/>
      <c r="AA31" s="1179"/>
      <c r="AB31" s="1179"/>
      <c r="AC31" s="1179"/>
      <c r="AD31" s="1179"/>
      <c r="AE31" s="1179"/>
      <c r="AF31" s="1179"/>
      <c r="AG31" s="1179"/>
      <c r="AH31" s="1179"/>
      <c r="AI31" s="1179"/>
      <c r="AJ31" s="1179"/>
      <c r="AK31" s="1179"/>
      <c r="AL31" s="1179"/>
      <c r="AM31" s="1180"/>
    </row>
    <row r="32" spans="1:39" ht="21" customHeight="1" x14ac:dyDescent="0.15">
      <c r="C32" s="1170"/>
      <c r="D32" s="1170"/>
      <c r="E32" s="781"/>
      <c r="F32" s="781"/>
      <c r="G32" s="781"/>
      <c r="H32" s="781"/>
      <c r="I32" s="1147"/>
      <c r="J32" s="1148"/>
      <c r="K32" s="1148"/>
      <c r="L32" s="1148"/>
      <c r="M32" s="1148"/>
      <c r="N32" s="1148"/>
      <c r="O32" s="1148"/>
      <c r="P32" s="1148"/>
      <c r="Q32" s="1178"/>
      <c r="R32" s="1179"/>
      <c r="S32" s="1179"/>
      <c r="T32" s="1179"/>
      <c r="U32" s="1179"/>
      <c r="V32" s="1179"/>
      <c r="W32" s="1179"/>
      <c r="X32" s="1179"/>
      <c r="Y32" s="1179"/>
      <c r="Z32" s="1179"/>
      <c r="AA32" s="1179"/>
      <c r="AB32" s="1179"/>
      <c r="AC32" s="1179"/>
      <c r="AD32" s="1179"/>
      <c r="AE32" s="1179"/>
      <c r="AF32" s="1179"/>
      <c r="AG32" s="1179"/>
      <c r="AH32" s="1179"/>
      <c r="AI32" s="1179"/>
      <c r="AJ32" s="1179"/>
      <c r="AK32" s="1179"/>
      <c r="AL32" s="1179"/>
      <c r="AM32" s="1180"/>
    </row>
    <row r="33" spans="1:40" ht="21" customHeight="1" x14ac:dyDescent="0.15">
      <c r="C33" s="1170"/>
      <c r="D33" s="1170"/>
      <c r="E33" s="781"/>
      <c r="F33" s="781"/>
      <c r="G33" s="781"/>
      <c r="H33" s="781"/>
      <c r="I33" s="1149"/>
      <c r="J33" s="1150"/>
      <c r="K33" s="1150"/>
      <c r="L33" s="1150"/>
      <c r="M33" s="1150"/>
      <c r="N33" s="1150"/>
      <c r="O33" s="1150"/>
      <c r="P33" s="1150"/>
      <c r="Q33" s="1181"/>
      <c r="R33" s="1182"/>
      <c r="S33" s="1182"/>
      <c r="T33" s="1182"/>
      <c r="U33" s="1182"/>
      <c r="V33" s="1182"/>
      <c r="W33" s="1182"/>
      <c r="X33" s="1182"/>
      <c r="Y33" s="1182"/>
      <c r="Z33" s="1182"/>
      <c r="AA33" s="1182"/>
      <c r="AB33" s="1182"/>
      <c r="AC33" s="1182"/>
      <c r="AD33" s="1182"/>
      <c r="AE33" s="1182"/>
      <c r="AF33" s="1182"/>
      <c r="AG33" s="1182"/>
      <c r="AH33" s="1182"/>
      <c r="AI33" s="1182"/>
      <c r="AJ33" s="1182"/>
      <c r="AK33" s="1182"/>
      <c r="AL33" s="1182"/>
      <c r="AM33" s="1183"/>
    </row>
    <row r="34" spans="1:40" ht="6" customHeight="1" x14ac:dyDescent="0.15">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row>
    <row r="35" spans="1:40" ht="22.5" customHeight="1" x14ac:dyDescent="0.15">
      <c r="C35" s="795" t="s">
        <v>237</v>
      </c>
      <c r="D35" s="795"/>
      <c r="E35" s="796" t="s">
        <v>233</v>
      </c>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40"/>
    </row>
    <row r="36" spans="1:40" ht="22.5" customHeight="1" x14ac:dyDescent="0.15">
      <c r="C36" s="795" t="s">
        <v>238</v>
      </c>
      <c r="D36" s="795"/>
      <c r="E36" s="797" t="s">
        <v>234</v>
      </c>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40"/>
    </row>
    <row r="37" spans="1:40" ht="22.5" customHeight="1" x14ac:dyDescent="0.15">
      <c r="C37" s="404"/>
      <c r="D37" s="404"/>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
    </row>
    <row r="38" spans="1:40" ht="13.5" customHeight="1" x14ac:dyDescent="0.15"/>
    <row r="39" spans="1:40" ht="21" customHeight="1" x14ac:dyDescent="0.15">
      <c r="A39" s="202" t="str">
        <f>IF('発注者入力シート(◆◇)'!$H$16="","",IF(事前入力シート!$I$4="特定共同企業体",IF(COUNTIF(A40:A76,"未入力")&gt;=1,"未入力あり",""),"使用しない"))</f>
        <v/>
      </c>
      <c r="AN39" s="39" t="s">
        <v>213</v>
      </c>
    </row>
    <row r="40" spans="1:40" ht="21" customHeight="1" x14ac:dyDescent="0.15">
      <c r="C40" s="798" t="s">
        <v>22</v>
      </c>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row>
    <row r="41" spans="1:40" ht="21" customHeight="1" x14ac:dyDescent="0.15">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row>
    <row r="42" spans="1:40" s="27" customFormat="1" ht="21" customHeight="1" thickBot="1" x14ac:dyDescent="0.2">
      <c r="A42" s="67" t="str">
        <f>IF(事前入力シート!$I$4="特定共同企業体",IF(AE42&lt;&gt;"","○","未入力"),"不要")</f>
        <v>不要</v>
      </c>
      <c r="AC42" s="174"/>
      <c r="AD42" s="192" t="s">
        <v>303</v>
      </c>
      <c r="AE42" s="669" t="str">
        <f>'様式-5'!$AE$44</f>
        <v>○○○○株式会社</v>
      </c>
      <c r="AF42" s="669"/>
      <c r="AG42" s="669"/>
      <c r="AH42" s="669"/>
      <c r="AI42" s="669"/>
      <c r="AJ42" s="669"/>
      <c r="AK42" s="669"/>
      <c r="AL42" s="669"/>
      <c r="AM42" s="669"/>
    </row>
    <row r="43" spans="1:40" ht="21" customHeight="1" x14ac:dyDescent="0.15">
      <c r="A43" s="198" t="str">
        <f>IF(事前入力シート!$I$4="特定共同企業体",IF(OR(U43="○",U45="○"),"○","未入力"),"不要")</f>
        <v>不要</v>
      </c>
      <c r="C43" s="1137" t="s">
        <v>40</v>
      </c>
      <c r="D43" s="1138"/>
      <c r="E43" s="1122" t="s">
        <v>214</v>
      </c>
      <c r="F43" s="1122"/>
      <c r="G43" s="1122"/>
      <c r="H43" s="1122"/>
      <c r="I43" s="1122"/>
      <c r="J43" s="1122"/>
      <c r="K43" s="1122"/>
      <c r="L43" s="1122"/>
      <c r="M43" s="1122"/>
      <c r="N43" s="1122"/>
      <c r="O43" s="1122"/>
      <c r="P43" s="1122"/>
      <c r="Q43" s="1122"/>
      <c r="R43" s="1122"/>
      <c r="S43" s="1122"/>
      <c r="T43" s="1123"/>
      <c r="U43" s="717"/>
      <c r="V43" s="718"/>
      <c r="W43" s="718"/>
      <c r="X43" s="719"/>
      <c r="Y43" s="863" t="s">
        <v>217</v>
      </c>
      <c r="Z43" s="861"/>
      <c r="AA43" s="861"/>
      <c r="AB43" s="861"/>
      <c r="AC43" s="861"/>
      <c r="AD43" s="861"/>
      <c r="AE43" s="861"/>
      <c r="AF43" s="861"/>
      <c r="AG43" s="861"/>
      <c r="AH43" s="861"/>
      <c r="AI43" s="861"/>
      <c r="AJ43" s="861"/>
      <c r="AK43" s="861"/>
      <c r="AL43" s="861"/>
      <c r="AM43" s="861"/>
    </row>
    <row r="44" spans="1:40" ht="21" customHeight="1" x14ac:dyDescent="0.15">
      <c r="C44" s="1184"/>
      <c r="D44" s="1185"/>
      <c r="E44" s="1124"/>
      <c r="F44" s="1124"/>
      <c r="G44" s="1124"/>
      <c r="H44" s="1124"/>
      <c r="I44" s="1124"/>
      <c r="J44" s="1124"/>
      <c r="K44" s="1124"/>
      <c r="L44" s="1124"/>
      <c r="M44" s="1124"/>
      <c r="N44" s="1124"/>
      <c r="O44" s="1124"/>
      <c r="P44" s="1124"/>
      <c r="Q44" s="1124"/>
      <c r="R44" s="1124"/>
      <c r="S44" s="1124"/>
      <c r="T44" s="1125"/>
      <c r="U44" s="720"/>
      <c r="V44" s="721"/>
      <c r="W44" s="721"/>
      <c r="X44" s="722"/>
      <c r="Y44" s="864"/>
      <c r="Z44" s="865"/>
      <c r="AA44" s="865"/>
      <c r="AB44" s="865"/>
      <c r="AC44" s="865"/>
      <c r="AD44" s="865"/>
      <c r="AE44" s="865"/>
      <c r="AF44" s="865"/>
      <c r="AG44" s="865"/>
      <c r="AH44" s="865"/>
      <c r="AI44" s="865"/>
      <c r="AJ44" s="865"/>
      <c r="AK44" s="865"/>
      <c r="AL44" s="865"/>
      <c r="AM44" s="865"/>
    </row>
    <row r="45" spans="1:40" ht="21" customHeight="1" x14ac:dyDescent="0.15">
      <c r="A45" s="67" t="str">
        <f>IF(事前入力シート!$I$4="特定共同企業体",IF(OR(U43="○",U45="○"),"○","未入力"),"不要")</f>
        <v>不要</v>
      </c>
      <c r="C45" s="1184"/>
      <c r="D45" s="1185"/>
      <c r="E45" s="1124"/>
      <c r="F45" s="1124"/>
      <c r="G45" s="1124"/>
      <c r="H45" s="1124"/>
      <c r="I45" s="1124"/>
      <c r="J45" s="1124"/>
      <c r="K45" s="1124"/>
      <c r="L45" s="1124"/>
      <c r="M45" s="1124"/>
      <c r="N45" s="1124"/>
      <c r="O45" s="1124"/>
      <c r="P45" s="1124"/>
      <c r="Q45" s="1124"/>
      <c r="R45" s="1124"/>
      <c r="S45" s="1124"/>
      <c r="T45" s="1125"/>
      <c r="U45" s="687"/>
      <c r="V45" s="688"/>
      <c r="W45" s="688"/>
      <c r="X45" s="689"/>
      <c r="Y45" s="866" t="s">
        <v>218</v>
      </c>
      <c r="Z45" s="867"/>
      <c r="AA45" s="867"/>
      <c r="AB45" s="867"/>
      <c r="AC45" s="867"/>
      <c r="AD45" s="867"/>
      <c r="AE45" s="867"/>
      <c r="AF45" s="867"/>
      <c r="AG45" s="867"/>
      <c r="AH45" s="867"/>
      <c r="AI45" s="867"/>
      <c r="AJ45" s="867"/>
      <c r="AK45" s="867"/>
      <c r="AL45" s="867"/>
      <c r="AM45" s="867"/>
    </row>
    <row r="46" spans="1:40" ht="21" customHeight="1" thickBot="1" x14ac:dyDescent="0.2">
      <c r="C46" s="1139"/>
      <c r="D46" s="1140"/>
      <c r="E46" s="1126"/>
      <c r="F46" s="1126"/>
      <c r="G46" s="1126"/>
      <c r="H46" s="1126"/>
      <c r="I46" s="1126"/>
      <c r="J46" s="1126"/>
      <c r="K46" s="1126"/>
      <c r="L46" s="1126"/>
      <c r="M46" s="1126"/>
      <c r="N46" s="1126"/>
      <c r="O46" s="1126"/>
      <c r="P46" s="1126"/>
      <c r="Q46" s="1126"/>
      <c r="R46" s="1126"/>
      <c r="S46" s="1126"/>
      <c r="T46" s="1127"/>
      <c r="U46" s="690"/>
      <c r="V46" s="691"/>
      <c r="W46" s="691"/>
      <c r="X46" s="692"/>
      <c r="Y46" s="863"/>
      <c r="Z46" s="861"/>
      <c r="AA46" s="861"/>
      <c r="AB46" s="861"/>
      <c r="AC46" s="861"/>
      <c r="AD46" s="861"/>
      <c r="AE46" s="861"/>
      <c r="AF46" s="861"/>
      <c r="AG46" s="861"/>
      <c r="AH46" s="861"/>
      <c r="AI46" s="861"/>
      <c r="AJ46" s="861"/>
      <c r="AK46" s="861"/>
      <c r="AL46" s="861"/>
      <c r="AM46" s="861"/>
    </row>
    <row r="47" spans="1:40" ht="21" customHeight="1" x14ac:dyDescent="0.15">
      <c r="A47" s="198" t="str">
        <f>IF(事前入力シート!$I$4="特定共同企業体",IF(U43="○","○",IF(OR(U47="○",U49="○"),"○","未入力")),"不要")</f>
        <v>不要</v>
      </c>
      <c r="C47" s="1137" t="s">
        <v>41</v>
      </c>
      <c r="D47" s="1138"/>
      <c r="E47" s="1122" t="s">
        <v>215</v>
      </c>
      <c r="F47" s="1122"/>
      <c r="G47" s="1122"/>
      <c r="H47" s="1122"/>
      <c r="I47" s="1122"/>
      <c r="J47" s="1122"/>
      <c r="K47" s="1122"/>
      <c r="L47" s="1122"/>
      <c r="M47" s="1122"/>
      <c r="N47" s="1122"/>
      <c r="O47" s="1122"/>
      <c r="P47" s="1122"/>
      <c r="Q47" s="1122"/>
      <c r="R47" s="1122"/>
      <c r="S47" s="1122"/>
      <c r="T47" s="1123"/>
      <c r="U47" s="717"/>
      <c r="V47" s="718"/>
      <c r="W47" s="718"/>
      <c r="X47" s="719"/>
      <c r="Y47" s="863" t="s">
        <v>219</v>
      </c>
      <c r="Z47" s="861"/>
      <c r="AA47" s="861"/>
      <c r="AB47" s="861"/>
      <c r="AC47" s="861"/>
      <c r="AD47" s="861"/>
      <c r="AE47" s="861"/>
      <c r="AF47" s="861"/>
      <c r="AG47" s="861"/>
      <c r="AH47" s="861"/>
      <c r="AI47" s="861"/>
      <c r="AJ47" s="861"/>
      <c r="AK47" s="861"/>
      <c r="AL47" s="861"/>
      <c r="AM47" s="861"/>
    </row>
    <row r="48" spans="1:40" ht="21" customHeight="1" x14ac:dyDescent="0.15">
      <c r="C48" s="1184"/>
      <c r="D48" s="1185"/>
      <c r="E48" s="1124"/>
      <c r="F48" s="1124"/>
      <c r="G48" s="1124"/>
      <c r="H48" s="1124"/>
      <c r="I48" s="1124"/>
      <c r="J48" s="1124"/>
      <c r="K48" s="1124"/>
      <c r="L48" s="1124"/>
      <c r="M48" s="1124"/>
      <c r="N48" s="1124"/>
      <c r="O48" s="1124"/>
      <c r="P48" s="1124"/>
      <c r="Q48" s="1124"/>
      <c r="R48" s="1124"/>
      <c r="S48" s="1124"/>
      <c r="T48" s="1125"/>
      <c r="U48" s="720"/>
      <c r="V48" s="721"/>
      <c r="W48" s="721"/>
      <c r="X48" s="722"/>
      <c r="Y48" s="864"/>
      <c r="Z48" s="865"/>
      <c r="AA48" s="865"/>
      <c r="AB48" s="865"/>
      <c r="AC48" s="865"/>
      <c r="AD48" s="865"/>
      <c r="AE48" s="865"/>
      <c r="AF48" s="865"/>
      <c r="AG48" s="865"/>
      <c r="AH48" s="865"/>
      <c r="AI48" s="865"/>
      <c r="AJ48" s="865"/>
      <c r="AK48" s="865"/>
      <c r="AL48" s="865"/>
      <c r="AM48" s="865"/>
    </row>
    <row r="49" spans="1:39" ht="21" customHeight="1" x14ac:dyDescent="0.15">
      <c r="A49" s="67" t="str">
        <f>IF(事前入力シート!$I$4="特定共同企業体",IF(U43="○","○",IF(OR(U47="○",U49="○"),"○","未入力")),"不要")</f>
        <v>不要</v>
      </c>
      <c r="C49" s="1184"/>
      <c r="D49" s="1185"/>
      <c r="E49" s="1124"/>
      <c r="F49" s="1124"/>
      <c r="G49" s="1124"/>
      <c r="H49" s="1124"/>
      <c r="I49" s="1124"/>
      <c r="J49" s="1124"/>
      <c r="K49" s="1124"/>
      <c r="L49" s="1124"/>
      <c r="M49" s="1124"/>
      <c r="N49" s="1124"/>
      <c r="O49" s="1124"/>
      <c r="P49" s="1124"/>
      <c r="Q49" s="1124"/>
      <c r="R49" s="1124"/>
      <c r="S49" s="1124"/>
      <c r="T49" s="1125"/>
      <c r="U49" s="687"/>
      <c r="V49" s="688"/>
      <c r="W49" s="688"/>
      <c r="X49" s="689"/>
      <c r="Y49" s="866" t="s">
        <v>220</v>
      </c>
      <c r="Z49" s="867"/>
      <c r="AA49" s="867"/>
      <c r="AB49" s="867"/>
      <c r="AC49" s="867"/>
      <c r="AD49" s="867"/>
      <c r="AE49" s="867"/>
      <c r="AF49" s="867"/>
      <c r="AG49" s="867"/>
      <c r="AH49" s="867"/>
      <c r="AI49" s="867"/>
      <c r="AJ49" s="867"/>
      <c r="AK49" s="867"/>
      <c r="AL49" s="867"/>
      <c r="AM49" s="867"/>
    </row>
    <row r="50" spans="1:39" ht="21" customHeight="1" thickBot="1" x14ac:dyDescent="0.2">
      <c r="C50" s="1139"/>
      <c r="D50" s="1140"/>
      <c r="E50" s="1126"/>
      <c r="F50" s="1126"/>
      <c r="G50" s="1126"/>
      <c r="H50" s="1126"/>
      <c r="I50" s="1126"/>
      <c r="J50" s="1126"/>
      <c r="K50" s="1126"/>
      <c r="L50" s="1126"/>
      <c r="M50" s="1126"/>
      <c r="N50" s="1126"/>
      <c r="O50" s="1126"/>
      <c r="P50" s="1126"/>
      <c r="Q50" s="1126"/>
      <c r="R50" s="1126"/>
      <c r="S50" s="1126"/>
      <c r="T50" s="1127"/>
      <c r="U50" s="690"/>
      <c r="V50" s="691"/>
      <c r="W50" s="691"/>
      <c r="X50" s="692"/>
      <c r="Y50" s="863"/>
      <c r="Z50" s="861"/>
      <c r="AA50" s="861"/>
      <c r="AB50" s="861"/>
      <c r="AC50" s="861"/>
      <c r="AD50" s="861"/>
      <c r="AE50" s="861"/>
      <c r="AF50" s="861"/>
      <c r="AG50" s="861"/>
      <c r="AH50" s="861"/>
      <c r="AI50" s="861"/>
      <c r="AJ50" s="861"/>
      <c r="AK50" s="861"/>
      <c r="AL50" s="861"/>
      <c r="AM50" s="861"/>
    </row>
    <row r="51" spans="1:39" ht="21" customHeight="1" x14ac:dyDescent="0.15">
      <c r="A51" s="198" t="str">
        <f>IF(事前入力シート!$I$4="特定共同企業体",IF(U43="○","○",IF(OR(U51="○",U53="○"),"○","未入力")),"不要")</f>
        <v>不要</v>
      </c>
      <c r="C51" s="1137" t="s">
        <v>42</v>
      </c>
      <c r="D51" s="1138"/>
      <c r="E51" s="1122" t="s">
        <v>216</v>
      </c>
      <c r="F51" s="1122"/>
      <c r="G51" s="1122"/>
      <c r="H51" s="1122"/>
      <c r="I51" s="1122"/>
      <c r="J51" s="1122"/>
      <c r="K51" s="1122"/>
      <c r="L51" s="1122"/>
      <c r="M51" s="1122"/>
      <c r="N51" s="1122"/>
      <c r="O51" s="1122"/>
      <c r="P51" s="1122"/>
      <c r="Q51" s="1122"/>
      <c r="R51" s="1122"/>
      <c r="S51" s="1122"/>
      <c r="T51" s="1123"/>
      <c r="U51" s="717"/>
      <c r="V51" s="718"/>
      <c r="W51" s="718"/>
      <c r="X51" s="719"/>
      <c r="Y51" s="863" t="s">
        <v>217</v>
      </c>
      <c r="Z51" s="861"/>
      <c r="AA51" s="861"/>
      <c r="AB51" s="861"/>
      <c r="AC51" s="861"/>
      <c r="AD51" s="861"/>
      <c r="AE51" s="861"/>
      <c r="AF51" s="861"/>
      <c r="AG51" s="861"/>
      <c r="AH51" s="861"/>
      <c r="AI51" s="861"/>
      <c r="AJ51" s="861"/>
      <c r="AK51" s="861"/>
      <c r="AL51" s="861"/>
      <c r="AM51" s="861"/>
    </row>
    <row r="52" spans="1:39" ht="21" customHeight="1" x14ac:dyDescent="0.15">
      <c r="C52" s="1184"/>
      <c r="D52" s="1185"/>
      <c r="E52" s="1124"/>
      <c r="F52" s="1124"/>
      <c r="G52" s="1124"/>
      <c r="H52" s="1124"/>
      <c r="I52" s="1124"/>
      <c r="J52" s="1124"/>
      <c r="K52" s="1124"/>
      <c r="L52" s="1124"/>
      <c r="M52" s="1124"/>
      <c r="N52" s="1124"/>
      <c r="O52" s="1124"/>
      <c r="P52" s="1124"/>
      <c r="Q52" s="1124"/>
      <c r="R52" s="1124"/>
      <c r="S52" s="1124"/>
      <c r="T52" s="1125"/>
      <c r="U52" s="720"/>
      <c r="V52" s="721"/>
      <c r="W52" s="721"/>
      <c r="X52" s="722"/>
      <c r="Y52" s="864"/>
      <c r="Z52" s="865"/>
      <c r="AA52" s="865"/>
      <c r="AB52" s="865"/>
      <c r="AC52" s="865"/>
      <c r="AD52" s="865"/>
      <c r="AE52" s="865"/>
      <c r="AF52" s="865"/>
      <c r="AG52" s="865"/>
      <c r="AH52" s="865"/>
      <c r="AI52" s="865"/>
      <c r="AJ52" s="865"/>
      <c r="AK52" s="865"/>
      <c r="AL52" s="865"/>
      <c r="AM52" s="865"/>
    </row>
    <row r="53" spans="1:39" ht="21" customHeight="1" x14ac:dyDescent="0.15">
      <c r="A53" s="67" t="str">
        <f>IF(事前入力シート!$I$4="特定共同企業体",IF(U43="○","○",IF(OR(U51="○",U53="○"),"○","未入力")),"不要")</f>
        <v>不要</v>
      </c>
      <c r="C53" s="1184"/>
      <c r="D53" s="1185"/>
      <c r="E53" s="1124"/>
      <c r="F53" s="1124"/>
      <c r="G53" s="1124"/>
      <c r="H53" s="1124"/>
      <c r="I53" s="1124"/>
      <c r="J53" s="1124"/>
      <c r="K53" s="1124"/>
      <c r="L53" s="1124"/>
      <c r="M53" s="1124"/>
      <c r="N53" s="1124"/>
      <c r="O53" s="1124"/>
      <c r="P53" s="1124"/>
      <c r="Q53" s="1124"/>
      <c r="R53" s="1124"/>
      <c r="S53" s="1124"/>
      <c r="T53" s="1125"/>
      <c r="U53" s="687"/>
      <c r="V53" s="688"/>
      <c r="W53" s="688"/>
      <c r="X53" s="689"/>
      <c r="Y53" s="866" t="s">
        <v>218</v>
      </c>
      <c r="Z53" s="867"/>
      <c r="AA53" s="867"/>
      <c r="AB53" s="867"/>
      <c r="AC53" s="867"/>
      <c r="AD53" s="867"/>
      <c r="AE53" s="867"/>
      <c r="AF53" s="867"/>
      <c r="AG53" s="867"/>
      <c r="AH53" s="867"/>
      <c r="AI53" s="867"/>
      <c r="AJ53" s="867"/>
      <c r="AK53" s="867"/>
      <c r="AL53" s="867"/>
      <c r="AM53" s="867"/>
    </row>
    <row r="54" spans="1:39" ht="21" customHeight="1" thickBot="1" x14ac:dyDescent="0.2">
      <c r="C54" s="1139"/>
      <c r="D54" s="1140"/>
      <c r="E54" s="1126"/>
      <c r="F54" s="1126"/>
      <c r="G54" s="1126"/>
      <c r="H54" s="1126"/>
      <c r="I54" s="1126"/>
      <c r="J54" s="1126"/>
      <c r="K54" s="1126"/>
      <c r="L54" s="1126"/>
      <c r="M54" s="1126"/>
      <c r="N54" s="1126"/>
      <c r="O54" s="1126"/>
      <c r="P54" s="1126"/>
      <c r="Q54" s="1126"/>
      <c r="R54" s="1126"/>
      <c r="S54" s="1126"/>
      <c r="T54" s="1127"/>
      <c r="U54" s="690"/>
      <c r="V54" s="691"/>
      <c r="W54" s="691"/>
      <c r="X54" s="692"/>
      <c r="Y54" s="863"/>
      <c r="Z54" s="861"/>
      <c r="AA54" s="861"/>
      <c r="AB54" s="861"/>
      <c r="AC54" s="861"/>
      <c r="AD54" s="861"/>
      <c r="AE54" s="861"/>
      <c r="AF54" s="861"/>
      <c r="AG54" s="861"/>
      <c r="AH54" s="861"/>
      <c r="AI54" s="861"/>
      <c r="AJ54" s="861"/>
      <c r="AK54" s="861"/>
      <c r="AL54" s="861"/>
      <c r="AM54" s="861"/>
    </row>
    <row r="55" spans="1:39" ht="21" customHeight="1" x14ac:dyDescent="0.15">
      <c r="C55" s="1169" t="s">
        <v>235</v>
      </c>
      <c r="D55" s="1169"/>
      <c r="E55" s="1119" t="s">
        <v>236</v>
      </c>
      <c r="F55" s="1119"/>
      <c r="G55" s="1119"/>
      <c r="H55" s="1119"/>
      <c r="I55" s="1119"/>
      <c r="J55" s="1119"/>
      <c r="K55" s="1119"/>
      <c r="L55" s="1119"/>
      <c r="M55" s="1119"/>
      <c r="N55" s="1119"/>
      <c r="O55" s="1119"/>
      <c r="P55" s="1119"/>
      <c r="Q55" s="1119"/>
      <c r="R55" s="1119"/>
      <c r="S55" s="1119"/>
      <c r="T55" s="1119"/>
      <c r="U55" s="1119"/>
      <c r="V55" s="1119"/>
      <c r="W55" s="1119"/>
      <c r="X55" s="1119"/>
      <c r="Y55" s="1119"/>
      <c r="Z55" s="1119"/>
      <c r="AA55" s="1119"/>
      <c r="AB55" s="1119"/>
      <c r="AC55" s="1119"/>
      <c r="AD55" s="1119"/>
      <c r="AE55" s="1119"/>
      <c r="AF55" s="1119"/>
      <c r="AG55" s="1119"/>
      <c r="AH55" s="1119"/>
      <c r="AI55" s="1119"/>
      <c r="AJ55" s="1119"/>
      <c r="AK55" s="1119"/>
      <c r="AL55" s="1119"/>
      <c r="AM55" s="1119"/>
    </row>
    <row r="57" spans="1:39" ht="25.5" customHeight="1" x14ac:dyDescent="0.15">
      <c r="C57" s="1174" t="s">
        <v>235</v>
      </c>
      <c r="D57" s="1174"/>
      <c r="E57" s="1171" t="s">
        <v>331</v>
      </c>
      <c r="F57" s="1171"/>
      <c r="G57" s="1171"/>
      <c r="H57" s="1171"/>
      <c r="I57" s="1171"/>
      <c r="J57" s="1171"/>
      <c r="K57" s="1171"/>
      <c r="L57" s="1171"/>
      <c r="M57" s="1171"/>
      <c r="N57" s="1171"/>
      <c r="O57" s="1171"/>
      <c r="P57" s="1171"/>
      <c r="Q57" s="1171"/>
      <c r="R57" s="1171"/>
      <c r="S57" s="1171"/>
      <c r="T57" s="1171"/>
      <c r="U57" s="1171"/>
      <c r="V57" s="1171"/>
      <c r="W57" s="1171"/>
      <c r="X57" s="1171"/>
      <c r="Y57" s="1171"/>
      <c r="Z57" s="1171"/>
      <c r="AA57" s="1171"/>
      <c r="AB57" s="1171"/>
      <c r="AC57" s="1171"/>
      <c r="AD57" s="1171"/>
      <c r="AE57" s="1171"/>
      <c r="AF57" s="1171"/>
      <c r="AG57" s="1171"/>
      <c r="AH57" s="1171"/>
      <c r="AI57" s="1171"/>
      <c r="AJ57" s="1171"/>
      <c r="AK57" s="1171"/>
      <c r="AL57" s="1171"/>
      <c r="AM57" s="1171"/>
    </row>
    <row r="58" spans="1:39" ht="21" customHeight="1" x14ac:dyDescent="0.15">
      <c r="A58" s="67" t="str">
        <f>IF(事前入力シート!$I$4="特定共同企業体",IF(AND(U45="○",U49="○",U53="○"),"不要",IF(OR(U43="○",U47="○"),IF(Q58&lt;&gt;"","○","未入力"),IF(AND(U45="○",U49="○"),"○","未入力"))),"不要")</f>
        <v>不要</v>
      </c>
      <c r="C58" s="1170" t="s">
        <v>223</v>
      </c>
      <c r="D58" s="1170"/>
      <c r="E58" s="783" t="s">
        <v>224</v>
      </c>
      <c r="F58" s="785"/>
      <c r="G58" s="1151" t="s">
        <v>226</v>
      </c>
      <c r="H58" s="1152"/>
      <c r="I58" s="1172" t="s">
        <v>228</v>
      </c>
      <c r="J58" s="1172"/>
      <c r="K58" s="1172"/>
      <c r="L58" s="1172"/>
      <c r="M58" s="1172"/>
      <c r="N58" s="1172"/>
      <c r="O58" s="1172"/>
      <c r="P58" s="1173"/>
      <c r="Q58" s="1016"/>
      <c r="R58" s="1088"/>
      <c r="S58" s="1088"/>
      <c r="T58" s="1088"/>
      <c r="U58" s="1088"/>
      <c r="V58" s="1088"/>
      <c r="W58" s="1088"/>
      <c r="X58" s="1088"/>
      <c r="Y58" s="1088"/>
      <c r="Z58" s="1088"/>
      <c r="AA58" s="1088"/>
      <c r="AB58" s="1088"/>
      <c r="AC58" s="1088"/>
      <c r="AD58" s="1088"/>
      <c r="AE58" s="1088"/>
      <c r="AF58" s="1088"/>
      <c r="AG58" s="1088"/>
      <c r="AH58" s="1088"/>
      <c r="AI58" s="1088"/>
      <c r="AJ58" s="1088"/>
      <c r="AK58" s="1088"/>
      <c r="AL58" s="1088"/>
      <c r="AM58" s="1017"/>
    </row>
    <row r="59" spans="1:39" ht="21" customHeight="1" x14ac:dyDescent="0.15">
      <c r="C59" s="1170"/>
      <c r="D59" s="1170"/>
      <c r="E59" s="786"/>
      <c r="F59" s="788"/>
      <c r="G59" s="1153"/>
      <c r="H59" s="1154"/>
      <c r="I59" s="1172"/>
      <c r="J59" s="1172"/>
      <c r="K59" s="1172"/>
      <c r="L59" s="1172"/>
      <c r="M59" s="1172"/>
      <c r="N59" s="1172"/>
      <c r="O59" s="1172"/>
      <c r="P59" s="1173"/>
      <c r="Q59" s="1010"/>
      <c r="R59" s="1000"/>
      <c r="S59" s="1000"/>
      <c r="T59" s="1000"/>
      <c r="U59" s="1000"/>
      <c r="V59" s="1000"/>
      <c r="W59" s="1000"/>
      <c r="X59" s="1000"/>
      <c r="Y59" s="1000"/>
      <c r="Z59" s="1000"/>
      <c r="AA59" s="1000"/>
      <c r="AB59" s="1000"/>
      <c r="AC59" s="1000"/>
      <c r="AD59" s="1000"/>
      <c r="AE59" s="1000"/>
      <c r="AF59" s="1000"/>
      <c r="AG59" s="1000"/>
      <c r="AH59" s="1000"/>
      <c r="AI59" s="1000"/>
      <c r="AJ59" s="1000"/>
      <c r="AK59" s="1000"/>
      <c r="AL59" s="1000"/>
      <c r="AM59" s="1011"/>
    </row>
    <row r="60" spans="1:39" ht="21" customHeight="1" x14ac:dyDescent="0.15">
      <c r="A60" s="67" t="str">
        <f>IF(事前入力シート!$I$4="特定共同企業体",IF(AND(U45="○",U49="○",U53="○"),"不要",IF(OR(U43="○",U47="○"),IF(OR(Q60&lt;&gt;"",Q62&lt;&gt;""),"○","未入力"),IF(AND(U45="○",U49="○"),"○","未入力"))),"不要")</f>
        <v>不要</v>
      </c>
      <c r="C60" s="1170"/>
      <c r="D60" s="1170"/>
      <c r="E60" s="786"/>
      <c r="F60" s="788"/>
      <c r="G60" s="1153"/>
      <c r="H60" s="1154"/>
      <c r="I60" s="1145" t="s">
        <v>231</v>
      </c>
      <c r="J60" s="1146"/>
      <c r="K60" s="1146"/>
      <c r="L60" s="1146"/>
      <c r="M60" s="1146"/>
      <c r="N60" s="1146"/>
      <c r="O60" s="1146"/>
      <c r="P60" s="1146"/>
      <c r="Q60" s="833"/>
      <c r="R60" s="834"/>
      <c r="S60" s="834"/>
      <c r="T60" s="1134"/>
      <c r="U60" s="1128" t="s">
        <v>221</v>
      </c>
      <c r="V60" s="1129"/>
      <c r="W60" s="1129"/>
      <c r="X60" s="1129"/>
      <c r="Y60" s="1129"/>
      <c r="Z60" s="1129"/>
      <c r="AA60" s="1129"/>
      <c r="AB60" s="1129"/>
      <c r="AC60" s="1129"/>
      <c r="AD60" s="1129"/>
      <c r="AE60" s="1129"/>
      <c r="AF60" s="1129"/>
      <c r="AG60" s="1129"/>
      <c r="AH60" s="1129"/>
      <c r="AI60" s="1129"/>
      <c r="AJ60" s="1129"/>
      <c r="AK60" s="1129"/>
      <c r="AL60" s="1129"/>
      <c r="AM60" s="1130"/>
    </row>
    <row r="61" spans="1:39" ht="21" customHeight="1" x14ac:dyDescent="0.15">
      <c r="C61" s="1170"/>
      <c r="D61" s="1170"/>
      <c r="E61" s="786"/>
      <c r="F61" s="788"/>
      <c r="G61" s="1153"/>
      <c r="H61" s="1154"/>
      <c r="I61" s="1147"/>
      <c r="J61" s="1148"/>
      <c r="K61" s="1148"/>
      <c r="L61" s="1148"/>
      <c r="M61" s="1148"/>
      <c r="N61" s="1148"/>
      <c r="O61" s="1148"/>
      <c r="P61" s="1148"/>
      <c r="Q61" s="1135"/>
      <c r="R61" s="684"/>
      <c r="S61" s="684"/>
      <c r="T61" s="1136"/>
      <c r="U61" s="1131"/>
      <c r="V61" s="1132"/>
      <c r="W61" s="1132"/>
      <c r="X61" s="1132"/>
      <c r="Y61" s="1132"/>
      <c r="Z61" s="1132"/>
      <c r="AA61" s="1132"/>
      <c r="AB61" s="1132"/>
      <c r="AC61" s="1132"/>
      <c r="AD61" s="1132"/>
      <c r="AE61" s="1132"/>
      <c r="AF61" s="1132"/>
      <c r="AG61" s="1132"/>
      <c r="AH61" s="1132"/>
      <c r="AI61" s="1132"/>
      <c r="AJ61" s="1132"/>
      <c r="AK61" s="1132"/>
      <c r="AL61" s="1132"/>
      <c r="AM61" s="1133"/>
    </row>
    <row r="62" spans="1:39" ht="21" customHeight="1" x14ac:dyDescent="0.15">
      <c r="A62" s="67" t="str">
        <f>IF(事前入力シート!$I$4="特定共同企業体",IF(AND(U45="○",U49="○",U53="○"),"不要",IF(OR(U43="○",U47="○"),IF(OR(Q60&lt;&gt;"",Q62&lt;&gt;""),"○","未入力"),IF(AND(U45="○",U49="○"),"○","未入力"))),"不要")</f>
        <v>不要</v>
      </c>
      <c r="C62" s="1170"/>
      <c r="D62" s="1170"/>
      <c r="E62" s="786"/>
      <c r="F62" s="788"/>
      <c r="G62" s="1153"/>
      <c r="H62" s="1154"/>
      <c r="I62" s="1147"/>
      <c r="J62" s="1148"/>
      <c r="K62" s="1148"/>
      <c r="L62" s="1148"/>
      <c r="M62" s="1148"/>
      <c r="N62" s="1148"/>
      <c r="O62" s="1148"/>
      <c r="P62" s="1148"/>
      <c r="Q62" s="1067"/>
      <c r="R62" s="724"/>
      <c r="S62" s="724"/>
      <c r="T62" s="1167"/>
      <c r="U62" s="1157" t="s">
        <v>222</v>
      </c>
      <c r="V62" s="1157"/>
      <c r="W62" s="1157"/>
      <c r="X62" s="1157"/>
      <c r="Y62" s="1157"/>
      <c r="Z62" s="1157"/>
      <c r="AA62" s="1157"/>
      <c r="AB62" s="1157"/>
      <c r="AC62" s="1157"/>
      <c r="AD62" s="1157"/>
      <c r="AE62" s="1157"/>
      <c r="AF62" s="1157"/>
      <c r="AG62" s="1157"/>
      <c r="AH62" s="1157"/>
      <c r="AI62" s="1157"/>
      <c r="AJ62" s="1157"/>
      <c r="AK62" s="1157"/>
      <c r="AL62" s="1157"/>
      <c r="AM62" s="1158"/>
    </row>
    <row r="63" spans="1:39" ht="21" customHeight="1" x14ac:dyDescent="0.15">
      <c r="C63" s="1170"/>
      <c r="D63" s="1170"/>
      <c r="E63" s="1143"/>
      <c r="F63" s="1144"/>
      <c r="G63" s="1155"/>
      <c r="H63" s="1156"/>
      <c r="I63" s="1149"/>
      <c r="J63" s="1150"/>
      <c r="K63" s="1150"/>
      <c r="L63" s="1150"/>
      <c r="M63" s="1150"/>
      <c r="N63" s="1150"/>
      <c r="O63" s="1150"/>
      <c r="P63" s="1150"/>
      <c r="Q63" s="836"/>
      <c r="R63" s="837"/>
      <c r="S63" s="837"/>
      <c r="T63" s="1168"/>
      <c r="U63" s="1159"/>
      <c r="V63" s="1159"/>
      <c r="W63" s="1159"/>
      <c r="X63" s="1159"/>
      <c r="Y63" s="1159"/>
      <c r="Z63" s="1159"/>
      <c r="AA63" s="1159"/>
      <c r="AB63" s="1159"/>
      <c r="AC63" s="1159"/>
      <c r="AD63" s="1159"/>
      <c r="AE63" s="1159"/>
      <c r="AF63" s="1159"/>
      <c r="AG63" s="1159"/>
      <c r="AH63" s="1159"/>
      <c r="AI63" s="1159"/>
      <c r="AJ63" s="1159"/>
      <c r="AK63" s="1159"/>
      <c r="AL63" s="1159"/>
      <c r="AM63" s="1160"/>
    </row>
    <row r="64" spans="1:39" ht="21" customHeight="1" x14ac:dyDescent="0.15">
      <c r="A64" s="67" t="str">
        <f>IF(事前入力シート!$I$4="特定共同企業体",IF(AND(U45="○",U49="○",U53="○"),"不要",IF(OR(U43="○",U51="○"),IF(AND(X64&lt;&gt;"",AB64&lt;&gt;"",AF64&lt;&gt;""),"○","未入力"),IF(AND(U45="○",U53="○"),"○","未入力"))),"不要")</f>
        <v>不要</v>
      </c>
      <c r="C64" s="1170"/>
      <c r="D64" s="1170"/>
      <c r="E64" s="781" t="s">
        <v>225</v>
      </c>
      <c r="F64" s="781"/>
      <c r="G64" s="781" t="s">
        <v>227</v>
      </c>
      <c r="H64" s="781"/>
      <c r="I64" s="1137" t="s">
        <v>229</v>
      </c>
      <c r="J64" s="1138"/>
      <c r="K64" s="1138"/>
      <c r="L64" s="1138"/>
      <c r="M64" s="1138"/>
      <c r="N64" s="1138"/>
      <c r="O64" s="1138"/>
      <c r="P64" s="1138"/>
      <c r="Q64" s="1161"/>
      <c r="R64" s="1162"/>
      <c r="S64" s="1162"/>
      <c r="T64" s="1162"/>
      <c r="U64" s="707" t="s">
        <v>61</v>
      </c>
      <c r="V64" s="707"/>
      <c r="W64" s="707"/>
      <c r="X64" s="1088"/>
      <c r="Y64" s="1088"/>
      <c r="Z64" s="1086" t="s">
        <v>60</v>
      </c>
      <c r="AA64" s="1086"/>
      <c r="AB64" s="1088"/>
      <c r="AC64" s="1088"/>
      <c r="AD64" s="1141" t="s">
        <v>120</v>
      </c>
      <c r="AE64" s="1141"/>
      <c r="AF64" s="1088"/>
      <c r="AG64" s="1088"/>
      <c r="AH64" s="1141" t="s">
        <v>59</v>
      </c>
      <c r="AI64" s="1141"/>
      <c r="AJ64" s="1162"/>
      <c r="AK64" s="1162"/>
      <c r="AL64" s="1162"/>
      <c r="AM64" s="1165"/>
    </row>
    <row r="65" spans="1:40" ht="21" customHeight="1" x14ac:dyDescent="0.15">
      <c r="C65" s="1170"/>
      <c r="D65" s="1170"/>
      <c r="E65" s="781"/>
      <c r="F65" s="781"/>
      <c r="G65" s="781"/>
      <c r="H65" s="781"/>
      <c r="I65" s="1139"/>
      <c r="J65" s="1140"/>
      <c r="K65" s="1140"/>
      <c r="L65" s="1140"/>
      <c r="M65" s="1140"/>
      <c r="N65" s="1140"/>
      <c r="O65" s="1140"/>
      <c r="P65" s="1140"/>
      <c r="Q65" s="1163"/>
      <c r="R65" s="1164"/>
      <c r="S65" s="1164"/>
      <c r="T65" s="1164"/>
      <c r="U65" s="708"/>
      <c r="V65" s="708"/>
      <c r="W65" s="708"/>
      <c r="X65" s="1000"/>
      <c r="Y65" s="1000"/>
      <c r="Z65" s="1087"/>
      <c r="AA65" s="1087"/>
      <c r="AB65" s="1000"/>
      <c r="AC65" s="1000"/>
      <c r="AD65" s="1142"/>
      <c r="AE65" s="1142"/>
      <c r="AF65" s="1000"/>
      <c r="AG65" s="1000"/>
      <c r="AH65" s="1142"/>
      <c r="AI65" s="1142"/>
      <c r="AJ65" s="1164"/>
      <c r="AK65" s="1164"/>
      <c r="AL65" s="1164"/>
      <c r="AM65" s="1166"/>
    </row>
    <row r="66" spans="1:40" ht="21" customHeight="1" x14ac:dyDescent="0.15">
      <c r="A66" s="67" t="str">
        <f>IF(事前入力シート!$I$4="特定共同企業体",IF(AND(U45="○",U49="○",U53="○"),"不要",IF(OR(U43="○",U51="○"),IF(Q66&lt;&gt;"","○","未入力"),IF(AND(U45="○",U53="○"),"○","未入力"))),"不要")</f>
        <v>不要</v>
      </c>
      <c r="C66" s="1170"/>
      <c r="D66" s="1170"/>
      <c r="E66" s="781"/>
      <c r="F66" s="781"/>
      <c r="G66" s="781"/>
      <c r="H66" s="781"/>
      <c r="I66" s="1137" t="s">
        <v>232</v>
      </c>
      <c r="J66" s="1138"/>
      <c r="K66" s="1138"/>
      <c r="L66" s="1138"/>
      <c r="M66" s="1138"/>
      <c r="N66" s="1138"/>
      <c r="O66" s="1138"/>
      <c r="P66" s="1138"/>
      <c r="Q66" s="833"/>
      <c r="R66" s="834"/>
      <c r="S66" s="834"/>
      <c r="T66" s="834"/>
      <c r="U66" s="834"/>
      <c r="V66" s="834"/>
      <c r="W66" s="834"/>
      <c r="X66" s="834"/>
      <c r="Y66" s="834"/>
      <c r="Z66" s="834"/>
      <c r="AA66" s="834"/>
      <c r="AB66" s="834"/>
      <c r="AC66" s="834"/>
      <c r="AD66" s="834"/>
      <c r="AE66" s="834"/>
      <c r="AF66" s="834"/>
      <c r="AG66" s="834"/>
      <c r="AH66" s="834"/>
      <c r="AI66" s="834"/>
      <c r="AJ66" s="834"/>
      <c r="AK66" s="834"/>
      <c r="AL66" s="834"/>
      <c r="AM66" s="835"/>
    </row>
    <row r="67" spans="1:40" ht="21" customHeight="1" x14ac:dyDescent="0.15">
      <c r="C67" s="1170"/>
      <c r="D67" s="1170"/>
      <c r="E67" s="781"/>
      <c r="F67" s="781"/>
      <c r="G67" s="781"/>
      <c r="H67" s="781"/>
      <c r="I67" s="1139"/>
      <c r="J67" s="1140"/>
      <c r="K67" s="1140"/>
      <c r="L67" s="1140"/>
      <c r="M67" s="1140"/>
      <c r="N67" s="1140"/>
      <c r="O67" s="1140"/>
      <c r="P67" s="1140"/>
      <c r="Q67" s="836"/>
      <c r="R67" s="837"/>
      <c r="S67" s="837"/>
      <c r="T67" s="837"/>
      <c r="U67" s="837"/>
      <c r="V67" s="837"/>
      <c r="W67" s="837"/>
      <c r="X67" s="837"/>
      <c r="Y67" s="837"/>
      <c r="Z67" s="837"/>
      <c r="AA67" s="837"/>
      <c r="AB67" s="837"/>
      <c r="AC67" s="837"/>
      <c r="AD67" s="837"/>
      <c r="AE67" s="837"/>
      <c r="AF67" s="837"/>
      <c r="AG67" s="837"/>
      <c r="AH67" s="837"/>
      <c r="AI67" s="837"/>
      <c r="AJ67" s="837"/>
      <c r="AK67" s="837"/>
      <c r="AL67" s="837"/>
      <c r="AM67" s="838"/>
    </row>
    <row r="68" spans="1:40" ht="21" customHeight="1" x14ac:dyDescent="0.15">
      <c r="A68" s="67" t="str">
        <f>IF(事前入力シート!$I$4="特定共同企業体",IF(AND(U45="○",U49="○",U53="○"),"不要",IF(OR(U43="○",U51="○"),IF(Q68&lt;&gt;"","○","未入力"),IF(AND(U45="○",U53="○"),"○","未入力"))),"不要")</f>
        <v>不要</v>
      </c>
      <c r="C68" s="1170"/>
      <c r="D68" s="1170"/>
      <c r="E68" s="781"/>
      <c r="F68" s="781"/>
      <c r="G68" s="781"/>
      <c r="H68" s="781"/>
      <c r="I68" s="1145" t="s">
        <v>230</v>
      </c>
      <c r="J68" s="1146"/>
      <c r="K68" s="1146"/>
      <c r="L68" s="1146"/>
      <c r="M68" s="1146"/>
      <c r="N68" s="1146"/>
      <c r="O68" s="1146"/>
      <c r="P68" s="1146"/>
      <c r="Q68" s="1175"/>
      <c r="R68" s="1176"/>
      <c r="S68" s="1176"/>
      <c r="T68" s="1176"/>
      <c r="U68" s="1176"/>
      <c r="V68" s="1176"/>
      <c r="W68" s="1176"/>
      <c r="X68" s="1176"/>
      <c r="Y68" s="1176"/>
      <c r="Z68" s="1176"/>
      <c r="AA68" s="1176"/>
      <c r="AB68" s="1176"/>
      <c r="AC68" s="1176"/>
      <c r="AD68" s="1176"/>
      <c r="AE68" s="1176"/>
      <c r="AF68" s="1176"/>
      <c r="AG68" s="1176"/>
      <c r="AH68" s="1176"/>
      <c r="AI68" s="1176"/>
      <c r="AJ68" s="1176"/>
      <c r="AK68" s="1176"/>
      <c r="AL68" s="1176"/>
      <c r="AM68" s="1177"/>
    </row>
    <row r="69" spans="1:40" ht="21" customHeight="1" x14ac:dyDescent="0.15">
      <c r="C69" s="1170"/>
      <c r="D69" s="1170"/>
      <c r="E69" s="781"/>
      <c r="F69" s="781"/>
      <c r="G69" s="781"/>
      <c r="H69" s="781"/>
      <c r="I69" s="1147"/>
      <c r="J69" s="1148"/>
      <c r="K69" s="1148"/>
      <c r="L69" s="1148"/>
      <c r="M69" s="1148"/>
      <c r="N69" s="1148"/>
      <c r="O69" s="1148"/>
      <c r="P69" s="1148"/>
      <c r="Q69" s="1178"/>
      <c r="R69" s="1179"/>
      <c r="S69" s="1179"/>
      <c r="T69" s="1179"/>
      <c r="U69" s="1179"/>
      <c r="V69" s="1179"/>
      <c r="W69" s="1179"/>
      <c r="X69" s="1179"/>
      <c r="Y69" s="1179"/>
      <c r="Z69" s="1179"/>
      <c r="AA69" s="1179"/>
      <c r="AB69" s="1179"/>
      <c r="AC69" s="1179"/>
      <c r="AD69" s="1179"/>
      <c r="AE69" s="1179"/>
      <c r="AF69" s="1179"/>
      <c r="AG69" s="1179"/>
      <c r="AH69" s="1179"/>
      <c r="AI69" s="1179"/>
      <c r="AJ69" s="1179"/>
      <c r="AK69" s="1179"/>
      <c r="AL69" s="1179"/>
      <c r="AM69" s="1180"/>
    </row>
    <row r="70" spans="1:40" ht="21" customHeight="1" x14ac:dyDescent="0.15">
      <c r="C70" s="1170"/>
      <c r="D70" s="1170"/>
      <c r="E70" s="781"/>
      <c r="F70" s="781"/>
      <c r="G70" s="781"/>
      <c r="H70" s="781"/>
      <c r="I70" s="1147"/>
      <c r="J70" s="1148"/>
      <c r="K70" s="1148"/>
      <c r="L70" s="1148"/>
      <c r="M70" s="1148"/>
      <c r="N70" s="1148"/>
      <c r="O70" s="1148"/>
      <c r="P70" s="1148"/>
      <c r="Q70" s="1178"/>
      <c r="R70" s="1179"/>
      <c r="S70" s="1179"/>
      <c r="T70" s="1179"/>
      <c r="U70" s="1179"/>
      <c r="V70" s="1179"/>
      <c r="W70" s="1179"/>
      <c r="X70" s="1179"/>
      <c r="Y70" s="1179"/>
      <c r="Z70" s="1179"/>
      <c r="AA70" s="1179"/>
      <c r="AB70" s="1179"/>
      <c r="AC70" s="1179"/>
      <c r="AD70" s="1179"/>
      <c r="AE70" s="1179"/>
      <c r="AF70" s="1179"/>
      <c r="AG70" s="1179"/>
      <c r="AH70" s="1179"/>
      <c r="AI70" s="1179"/>
      <c r="AJ70" s="1179"/>
      <c r="AK70" s="1179"/>
      <c r="AL70" s="1179"/>
      <c r="AM70" s="1180"/>
    </row>
    <row r="71" spans="1:40" ht="21" customHeight="1" x14ac:dyDescent="0.15">
      <c r="C71" s="1170"/>
      <c r="D71" s="1170"/>
      <c r="E71" s="781"/>
      <c r="F71" s="781"/>
      <c r="G71" s="781"/>
      <c r="H71" s="781"/>
      <c r="I71" s="1149"/>
      <c r="J71" s="1150"/>
      <c r="K71" s="1150"/>
      <c r="L71" s="1150"/>
      <c r="M71" s="1150"/>
      <c r="N71" s="1150"/>
      <c r="O71" s="1150"/>
      <c r="P71" s="1150"/>
      <c r="Q71" s="1181"/>
      <c r="R71" s="1182"/>
      <c r="S71" s="1182"/>
      <c r="T71" s="1182"/>
      <c r="U71" s="1182"/>
      <c r="V71" s="1182"/>
      <c r="W71" s="1182"/>
      <c r="X71" s="1182"/>
      <c r="Y71" s="1182"/>
      <c r="Z71" s="1182"/>
      <c r="AA71" s="1182"/>
      <c r="AB71" s="1182"/>
      <c r="AC71" s="1182"/>
      <c r="AD71" s="1182"/>
      <c r="AE71" s="1182"/>
      <c r="AF71" s="1182"/>
      <c r="AG71" s="1182"/>
      <c r="AH71" s="1182"/>
      <c r="AI71" s="1182"/>
      <c r="AJ71" s="1182"/>
      <c r="AK71" s="1182"/>
      <c r="AL71" s="1182"/>
      <c r="AM71" s="1183"/>
    </row>
    <row r="72" spans="1:40" ht="6" customHeight="1" x14ac:dyDescent="0.15">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row>
    <row r="73" spans="1:40" ht="22.5" customHeight="1" x14ac:dyDescent="0.15">
      <c r="C73" s="795" t="s">
        <v>237</v>
      </c>
      <c r="D73" s="795"/>
      <c r="E73" s="796" t="s">
        <v>233</v>
      </c>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40"/>
    </row>
    <row r="74" spans="1:40" ht="22.5" customHeight="1" x14ac:dyDescent="0.15">
      <c r="C74" s="795" t="s">
        <v>238</v>
      </c>
      <c r="D74" s="795"/>
      <c r="E74" s="797" t="s">
        <v>234</v>
      </c>
      <c r="F74" s="797"/>
      <c r="G74" s="797"/>
      <c r="H74" s="797"/>
      <c r="I74" s="797"/>
      <c r="J74" s="797"/>
      <c r="K74" s="797"/>
      <c r="L74" s="797"/>
      <c r="M74" s="797"/>
      <c r="N74" s="797"/>
      <c r="O74" s="797"/>
      <c r="P74" s="797"/>
      <c r="Q74" s="797"/>
      <c r="R74" s="797"/>
      <c r="S74" s="797"/>
      <c r="T74" s="797"/>
      <c r="U74" s="797"/>
      <c r="V74" s="797"/>
      <c r="W74" s="797"/>
      <c r="X74" s="797"/>
      <c r="Y74" s="797"/>
      <c r="Z74" s="797"/>
      <c r="AA74" s="797"/>
      <c r="AB74" s="797"/>
      <c r="AC74" s="797"/>
      <c r="AD74" s="797"/>
      <c r="AE74" s="797"/>
      <c r="AF74" s="797"/>
      <c r="AG74" s="797"/>
      <c r="AH74" s="797"/>
      <c r="AI74" s="797"/>
      <c r="AJ74" s="797"/>
      <c r="AK74" s="797"/>
      <c r="AL74" s="797"/>
      <c r="AM74" s="797"/>
      <c r="AN74" s="40"/>
    </row>
    <row r="76" spans="1:40" ht="15" customHeight="1" x14ac:dyDescent="0.15"/>
    <row r="77" spans="1:40" ht="21" customHeight="1" x14ac:dyDescent="0.15">
      <c r="A77" s="202" t="str">
        <f>IF('発注者入力シート(◆◇)'!$H$16="","",IF(事前入力シート!$I$4="特定共同企業体",IF(COUNTIF(A78:A114,"未入力")&gt;=1,"未入力あり",""),"使用しない"))</f>
        <v/>
      </c>
      <c r="AN77" s="39" t="s">
        <v>213</v>
      </c>
    </row>
    <row r="78" spans="1:40" ht="21" customHeight="1" x14ac:dyDescent="0.15">
      <c r="C78" s="798" t="s">
        <v>22</v>
      </c>
      <c r="D78" s="798"/>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8"/>
      <c r="AG78" s="798"/>
      <c r="AH78" s="798"/>
      <c r="AI78" s="798"/>
      <c r="AJ78" s="798"/>
      <c r="AK78" s="798"/>
      <c r="AL78" s="798"/>
      <c r="AM78" s="798"/>
    </row>
    <row r="79" spans="1:40" ht="21" customHeight="1" x14ac:dyDescent="0.15">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row>
    <row r="80" spans="1:40" s="27" customFormat="1" ht="21" customHeight="1" thickBot="1" x14ac:dyDescent="0.2">
      <c r="A80" s="67" t="str">
        <f>IF(事前入力シート!$I$4="特定共同企業体",IF(AE80&lt;&gt;"","○","未入力"),"不要")</f>
        <v>不要</v>
      </c>
      <c r="AC80" s="174"/>
      <c r="AD80" s="192" t="s">
        <v>303</v>
      </c>
      <c r="AE80" s="669" t="str">
        <f>'様式-5'!$AE$84</f>
        <v>○○○○株式会社</v>
      </c>
      <c r="AF80" s="669"/>
      <c r="AG80" s="669"/>
      <c r="AH80" s="669"/>
      <c r="AI80" s="669"/>
      <c r="AJ80" s="669"/>
      <c r="AK80" s="669"/>
      <c r="AL80" s="669"/>
      <c r="AM80" s="669"/>
    </row>
    <row r="81" spans="1:39" ht="21" customHeight="1" x14ac:dyDescent="0.15">
      <c r="A81" s="198" t="str">
        <f>IF(事前入力シート!$I$4="特定共同企業体",IF(OR(U81="○",U83="○"),"○","未入力"),"不要")</f>
        <v>不要</v>
      </c>
      <c r="C81" s="1137" t="s">
        <v>40</v>
      </c>
      <c r="D81" s="1138"/>
      <c r="E81" s="1122" t="s">
        <v>214</v>
      </c>
      <c r="F81" s="1122"/>
      <c r="G81" s="1122"/>
      <c r="H81" s="1122"/>
      <c r="I81" s="1122"/>
      <c r="J81" s="1122"/>
      <c r="K81" s="1122"/>
      <c r="L81" s="1122"/>
      <c r="M81" s="1122"/>
      <c r="N81" s="1122"/>
      <c r="O81" s="1122"/>
      <c r="P81" s="1122"/>
      <c r="Q81" s="1122"/>
      <c r="R81" s="1122"/>
      <c r="S81" s="1122"/>
      <c r="T81" s="1123"/>
      <c r="U81" s="717"/>
      <c r="V81" s="718"/>
      <c r="W81" s="718"/>
      <c r="X81" s="719"/>
      <c r="Y81" s="863" t="s">
        <v>217</v>
      </c>
      <c r="Z81" s="861"/>
      <c r="AA81" s="861"/>
      <c r="AB81" s="861"/>
      <c r="AC81" s="861"/>
      <c r="AD81" s="861"/>
      <c r="AE81" s="861"/>
      <c r="AF81" s="861"/>
      <c r="AG81" s="861"/>
      <c r="AH81" s="861"/>
      <c r="AI81" s="861"/>
      <c r="AJ81" s="861"/>
      <c r="AK81" s="861"/>
      <c r="AL81" s="861"/>
      <c r="AM81" s="861"/>
    </row>
    <row r="82" spans="1:39" ht="21" customHeight="1" x14ac:dyDescent="0.15">
      <c r="C82" s="1184"/>
      <c r="D82" s="1185"/>
      <c r="E82" s="1124"/>
      <c r="F82" s="1124"/>
      <c r="G82" s="1124"/>
      <c r="H82" s="1124"/>
      <c r="I82" s="1124"/>
      <c r="J82" s="1124"/>
      <c r="K82" s="1124"/>
      <c r="L82" s="1124"/>
      <c r="M82" s="1124"/>
      <c r="N82" s="1124"/>
      <c r="O82" s="1124"/>
      <c r="P82" s="1124"/>
      <c r="Q82" s="1124"/>
      <c r="R82" s="1124"/>
      <c r="S82" s="1124"/>
      <c r="T82" s="1125"/>
      <c r="U82" s="720"/>
      <c r="V82" s="721"/>
      <c r="W82" s="721"/>
      <c r="X82" s="722"/>
      <c r="Y82" s="864"/>
      <c r="Z82" s="865"/>
      <c r="AA82" s="865"/>
      <c r="AB82" s="865"/>
      <c r="AC82" s="865"/>
      <c r="AD82" s="865"/>
      <c r="AE82" s="865"/>
      <c r="AF82" s="865"/>
      <c r="AG82" s="865"/>
      <c r="AH82" s="865"/>
      <c r="AI82" s="865"/>
      <c r="AJ82" s="865"/>
      <c r="AK82" s="865"/>
      <c r="AL82" s="865"/>
      <c r="AM82" s="865"/>
    </row>
    <row r="83" spans="1:39" ht="21" customHeight="1" x14ac:dyDescent="0.15">
      <c r="A83" s="67" t="str">
        <f>IF(事前入力シート!$I$4="特定共同企業体",IF(OR(U81="○",U83="○"),"○","未入力"),"不要")</f>
        <v>不要</v>
      </c>
      <c r="C83" s="1184"/>
      <c r="D83" s="1185"/>
      <c r="E83" s="1124"/>
      <c r="F83" s="1124"/>
      <c r="G83" s="1124"/>
      <c r="H83" s="1124"/>
      <c r="I83" s="1124"/>
      <c r="J83" s="1124"/>
      <c r="K83" s="1124"/>
      <c r="L83" s="1124"/>
      <c r="M83" s="1124"/>
      <c r="N83" s="1124"/>
      <c r="O83" s="1124"/>
      <c r="P83" s="1124"/>
      <c r="Q83" s="1124"/>
      <c r="R83" s="1124"/>
      <c r="S83" s="1124"/>
      <c r="T83" s="1125"/>
      <c r="U83" s="687"/>
      <c r="V83" s="688"/>
      <c r="W83" s="688"/>
      <c r="X83" s="689"/>
      <c r="Y83" s="866" t="s">
        <v>218</v>
      </c>
      <c r="Z83" s="867"/>
      <c r="AA83" s="867"/>
      <c r="AB83" s="867"/>
      <c r="AC83" s="867"/>
      <c r="AD83" s="867"/>
      <c r="AE83" s="867"/>
      <c r="AF83" s="867"/>
      <c r="AG83" s="867"/>
      <c r="AH83" s="867"/>
      <c r="AI83" s="867"/>
      <c r="AJ83" s="867"/>
      <c r="AK83" s="867"/>
      <c r="AL83" s="867"/>
      <c r="AM83" s="867"/>
    </row>
    <row r="84" spans="1:39" ht="21" customHeight="1" thickBot="1" x14ac:dyDescent="0.2">
      <c r="C84" s="1139"/>
      <c r="D84" s="1140"/>
      <c r="E84" s="1126"/>
      <c r="F84" s="1126"/>
      <c r="G84" s="1126"/>
      <c r="H84" s="1126"/>
      <c r="I84" s="1126"/>
      <c r="J84" s="1126"/>
      <c r="K84" s="1126"/>
      <c r="L84" s="1126"/>
      <c r="M84" s="1126"/>
      <c r="N84" s="1126"/>
      <c r="O84" s="1126"/>
      <c r="P84" s="1126"/>
      <c r="Q84" s="1126"/>
      <c r="R84" s="1126"/>
      <c r="S84" s="1126"/>
      <c r="T84" s="1127"/>
      <c r="U84" s="690"/>
      <c r="V84" s="691"/>
      <c r="W84" s="691"/>
      <c r="X84" s="692"/>
      <c r="Y84" s="863"/>
      <c r="Z84" s="861"/>
      <c r="AA84" s="861"/>
      <c r="AB84" s="861"/>
      <c r="AC84" s="861"/>
      <c r="AD84" s="861"/>
      <c r="AE84" s="861"/>
      <c r="AF84" s="861"/>
      <c r="AG84" s="861"/>
      <c r="AH84" s="861"/>
      <c r="AI84" s="861"/>
      <c r="AJ84" s="861"/>
      <c r="AK84" s="861"/>
      <c r="AL84" s="861"/>
      <c r="AM84" s="861"/>
    </row>
    <row r="85" spans="1:39" ht="21" customHeight="1" x14ac:dyDescent="0.15">
      <c r="A85" s="198" t="str">
        <f>IF(事前入力シート!$I$4="特定共同企業体",IF(U81="○","○",IF(OR(U85="○",U87="○"),"○","未入力")),"不要")</f>
        <v>不要</v>
      </c>
      <c r="C85" s="1137" t="s">
        <v>41</v>
      </c>
      <c r="D85" s="1138"/>
      <c r="E85" s="1122" t="s">
        <v>215</v>
      </c>
      <c r="F85" s="1122"/>
      <c r="G85" s="1122"/>
      <c r="H85" s="1122"/>
      <c r="I85" s="1122"/>
      <c r="J85" s="1122"/>
      <c r="K85" s="1122"/>
      <c r="L85" s="1122"/>
      <c r="M85" s="1122"/>
      <c r="N85" s="1122"/>
      <c r="O85" s="1122"/>
      <c r="P85" s="1122"/>
      <c r="Q85" s="1122"/>
      <c r="R85" s="1122"/>
      <c r="S85" s="1122"/>
      <c r="T85" s="1123"/>
      <c r="U85" s="717"/>
      <c r="V85" s="718"/>
      <c r="W85" s="718"/>
      <c r="X85" s="719"/>
      <c r="Y85" s="863" t="s">
        <v>219</v>
      </c>
      <c r="Z85" s="861"/>
      <c r="AA85" s="861"/>
      <c r="AB85" s="861"/>
      <c r="AC85" s="861"/>
      <c r="AD85" s="861"/>
      <c r="AE85" s="861"/>
      <c r="AF85" s="861"/>
      <c r="AG85" s="861"/>
      <c r="AH85" s="861"/>
      <c r="AI85" s="861"/>
      <c r="AJ85" s="861"/>
      <c r="AK85" s="861"/>
      <c r="AL85" s="861"/>
      <c r="AM85" s="861"/>
    </row>
    <row r="86" spans="1:39" ht="21" customHeight="1" x14ac:dyDescent="0.15">
      <c r="C86" s="1184"/>
      <c r="D86" s="1185"/>
      <c r="E86" s="1124"/>
      <c r="F86" s="1124"/>
      <c r="G86" s="1124"/>
      <c r="H86" s="1124"/>
      <c r="I86" s="1124"/>
      <c r="J86" s="1124"/>
      <c r="K86" s="1124"/>
      <c r="L86" s="1124"/>
      <c r="M86" s="1124"/>
      <c r="N86" s="1124"/>
      <c r="O86" s="1124"/>
      <c r="P86" s="1124"/>
      <c r="Q86" s="1124"/>
      <c r="R86" s="1124"/>
      <c r="S86" s="1124"/>
      <c r="T86" s="1125"/>
      <c r="U86" s="720"/>
      <c r="V86" s="721"/>
      <c r="W86" s="721"/>
      <c r="X86" s="722"/>
      <c r="Y86" s="864"/>
      <c r="Z86" s="865"/>
      <c r="AA86" s="865"/>
      <c r="AB86" s="865"/>
      <c r="AC86" s="865"/>
      <c r="AD86" s="865"/>
      <c r="AE86" s="865"/>
      <c r="AF86" s="865"/>
      <c r="AG86" s="865"/>
      <c r="AH86" s="865"/>
      <c r="AI86" s="865"/>
      <c r="AJ86" s="865"/>
      <c r="AK86" s="865"/>
      <c r="AL86" s="865"/>
      <c r="AM86" s="865"/>
    </row>
    <row r="87" spans="1:39" ht="21" customHeight="1" x14ac:dyDescent="0.15">
      <c r="A87" s="67" t="str">
        <f>IF(事前入力シート!$I$4="特定共同企業体",IF(U81="○","○",IF(OR(U85="○",U87="○"),"○","未入力")),"不要")</f>
        <v>不要</v>
      </c>
      <c r="C87" s="1184"/>
      <c r="D87" s="1185"/>
      <c r="E87" s="1124"/>
      <c r="F87" s="1124"/>
      <c r="G87" s="1124"/>
      <c r="H87" s="1124"/>
      <c r="I87" s="1124"/>
      <c r="J87" s="1124"/>
      <c r="K87" s="1124"/>
      <c r="L87" s="1124"/>
      <c r="M87" s="1124"/>
      <c r="N87" s="1124"/>
      <c r="O87" s="1124"/>
      <c r="P87" s="1124"/>
      <c r="Q87" s="1124"/>
      <c r="R87" s="1124"/>
      <c r="S87" s="1124"/>
      <c r="T87" s="1125"/>
      <c r="U87" s="687"/>
      <c r="V87" s="688"/>
      <c r="W87" s="688"/>
      <c r="X87" s="689"/>
      <c r="Y87" s="866" t="s">
        <v>220</v>
      </c>
      <c r="Z87" s="867"/>
      <c r="AA87" s="867"/>
      <c r="AB87" s="867"/>
      <c r="AC87" s="867"/>
      <c r="AD87" s="867"/>
      <c r="AE87" s="867"/>
      <c r="AF87" s="867"/>
      <c r="AG87" s="867"/>
      <c r="AH87" s="867"/>
      <c r="AI87" s="867"/>
      <c r="AJ87" s="867"/>
      <c r="AK87" s="867"/>
      <c r="AL87" s="867"/>
      <c r="AM87" s="867"/>
    </row>
    <row r="88" spans="1:39" ht="21" customHeight="1" thickBot="1" x14ac:dyDescent="0.2">
      <c r="C88" s="1139"/>
      <c r="D88" s="1140"/>
      <c r="E88" s="1126"/>
      <c r="F88" s="1126"/>
      <c r="G88" s="1126"/>
      <c r="H88" s="1126"/>
      <c r="I88" s="1126"/>
      <c r="J88" s="1126"/>
      <c r="K88" s="1126"/>
      <c r="L88" s="1126"/>
      <c r="M88" s="1126"/>
      <c r="N88" s="1126"/>
      <c r="O88" s="1126"/>
      <c r="P88" s="1126"/>
      <c r="Q88" s="1126"/>
      <c r="R88" s="1126"/>
      <c r="S88" s="1126"/>
      <c r="T88" s="1127"/>
      <c r="U88" s="690"/>
      <c r="V88" s="691"/>
      <c r="W88" s="691"/>
      <c r="X88" s="692"/>
      <c r="Y88" s="863"/>
      <c r="Z88" s="861"/>
      <c r="AA88" s="861"/>
      <c r="AB88" s="861"/>
      <c r="AC88" s="861"/>
      <c r="AD88" s="861"/>
      <c r="AE88" s="861"/>
      <c r="AF88" s="861"/>
      <c r="AG88" s="861"/>
      <c r="AH88" s="861"/>
      <c r="AI88" s="861"/>
      <c r="AJ88" s="861"/>
      <c r="AK88" s="861"/>
      <c r="AL88" s="861"/>
      <c r="AM88" s="861"/>
    </row>
    <row r="89" spans="1:39" ht="21" customHeight="1" x14ac:dyDescent="0.15">
      <c r="A89" s="198" t="str">
        <f>IF(事前入力シート!$I$4="特定共同企業体",IF(U81="○","○",IF(OR(U89="○",U91="○"),"○","未入力")),"不要")</f>
        <v>不要</v>
      </c>
      <c r="C89" s="1137" t="s">
        <v>42</v>
      </c>
      <c r="D89" s="1138"/>
      <c r="E89" s="1122" t="s">
        <v>216</v>
      </c>
      <c r="F89" s="1122"/>
      <c r="G89" s="1122"/>
      <c r="H89" s="1122"/>
      <c r="I89" s="1122"/>
      <c r="J89" s="1122"/>
      <c r="K89" s="1122"/>
      <c r="L89" s="1122"/>
      <c r="M89" s="1122"/>
      <c r="N89" s="1122"/>
      <c r="O89" s="1122"/>
      <c r="P89" s="1122"/>
      <c r="Q89" s="1122"/>
      <c r="R89" s="1122"/>
      <c r="S89" s="1122"/>
      <c r="T89" s="1123"/>
      <c r="U89" s="717"/>
      <c r="V89" s="718"/>
      <c r="W89" s="718"/>
      <c r="X89" s="719"/>
      <c r="Y89" s="863" t="s">
        <v>217</v>
      </c>
      <c r="Z89" s="861"/>
      <c r="AA89" s="861"/>
      <c r="AB89" s="861"/>
      <c r="AC89" s="861"/>
      <c r="AD89" s="861"/>
      <c r="AE89" s="861"/>
      <c r="AF89" s="861"/>
      <c r="AG89" s="861"/>
      <c r="AH89" s="861"/>
      <c r="AI89" s="861"/>
      <c r="AJ89" s="861"/>
      <c r="AK89" s="861"/>
      <c r="AL89" s="861"/>
      <c r="AM89" s="861"/>
    </row>
    <row r="90" spans="1:39" ht="21" customHeight="1" x14ac:dyDescent="0.15">
      <c r="C90" s="1184"/>
      <c r="D90" s="1185"/>
      <c r="E90" s="1124"/>
      <c r="F90" s="1124"/>
      <c r="G90" s="1124"/>
      <c r="H90" s="1124"/>
      <c r="I90" s="1124"/>
      <c r="J90" s="1124"/>
      <c r="K90" s="1124"/>
      <c r="L90" s="1124"/>
      <c r="M90" s="1124"/>
      <c r="N90" s="1124"/>
      <c r="O90" s="1124"/>
      <c r="P90" s="1124"/>
      <c r="Q90" s="1124"/>
      <c r="R90" s="1124"/>
      <c r="S90" s="1124"/>
      <c r="T90" s="1125"/>
      <c r="U90" s="720"/>
      <c r="V90" s="721"/>
      <c r="W90" s="721"/>
      <c r="X90" s="722"/>
      <c r="Y90" s="864"/>
      <c r="Z90" s="865"/>
      <c r="AA90" s="865"/>
      <c r="AB90" s="865"/>
      <c r="AC90" s="865"/>
      <c r="AD90" s="865"/>
      <c r="AE90" s="865"/>
      <c r="AF90" s="865"/>
      <c r="AG90" s="865"/>
      <c r="AH90" s="865"/>
      <c r="AI90" s="865"/>
      <c r="AJ90" s="865"/>
      <c r="AK90" s="865"/>
      <c r="AL90" s="865"/>
      <c r="AM90" s="865"/>
    </row>
    <row r="91" spans="1:39" ht="21" customHeight="1" x14ac:dyDescent="0.15">
      <c r="A91" s="67" t="str">
        <f>IF(事前入力シート!$I$4="特定共同企業体",IF(U81="○","○",IF(OR(U89="○",U91="○"),"○","未入力")),"不要")</f>
        <v>不要</v>
      </c>
      <c r="C91" s="1184"/>
      <c r="D91" s="1185"/>
      <c r="E91" s="1124"/>
      <c r="F91" s="1124"/>
      <c r="G91" s="1124"/>
      <c r="H91" s="1124"/>
      <c r="I91" s="1124"/>
      <c r="J91" s="1124"/>
      <c r="K91" s="1124"/>
      <c r="L91" s="1124"/>
      <c r="M91" s="1124"/>
      <c r="N91" s="1124"/>
      <c r="O91" s="1124"/>
      <c r="P91" s="1124"/>
      <c r="Q91" s="1124"/>
      <c r="R91" s="1124"/>
      <c r="S91" s="1124"/>
      <c r="T91" s="1125"/>
      <c r="U91" s="687"/>
      <c r="V91" s="688"/>
      <c r="W91" s="688"/>
      <c r="X91" s="689"/>
      <c r="Y91" s="866" t="s">
        <v>218</v>
      </c>
      <c r="Z91" s="867"/>
      <c r="AA91" s="867"/>
      <c r="AB91" s="867"/>
      <c r="AC91" s="867"/>
      <c r="AD91" s="867"/>
      <c r="AE91" s="867"/>
      <c r="AF91" s="867"/>
      <c r="AG91" s="867"/>
      <c r="AH91" s="867"/>
      <c r="AI91" s="867"/>
      <c r="AJ91" s="867"/>
      <c r="AK91" s="867"/>
      <c r="AL91" s="867"/>
      <c r="AM91" s="867"/>
    </row>
    <row r="92" spans="1:39" ht="21" customHeight="1" thickBot="1" x14ac:dyDescent="0.2">
      <c r="C92" s="1139"/>
      <c r="D92" s="1140"/>
      <c r="E92" s="1126"/>
      <c r="F92" s="1126"/>
      <c r="G92" s="1126"/>
      <c r="H92" s="1126"/>
      <c r="I92" s="1126"/>
      <c r="J92" s="1126"/>
      <c r="K92" s="1126"/>
      <c r="L92" s="1126"/>
      <c r="M92" s="1126"/>
      <c r="N92" s="1126"/>
      <c r="O92" s="1126"/>
      <c r="P92" s="1126"/>
      <c r="Q92" s="1126"/>
      <c r="R92" s="1126"/>
      <c r="S92" s="1126"/>
      <c r="T92" s="1127"/>
      <c r="U92" s="690"/>
      <c r="V92" s="691"/>
      <c r="W92" s="691"/>
      <c r="X92" s="692"/>
      <c r="Y92" s="863"/>
      <c r="Z92" s="861"/>
      <c r="AA92" s="861"/>
      <c r="AB92" s="861"/>
      <c r="AC92" s="861"/>
      <c r="AD92" s="861"/>
      <c r="AE92" s="861"/>
      <c r="AF92" s="861"/>
      <c r="AG92" s="861"/>
      <c r="AH92" s="861"/>
      <c r="AI92" s="861"/>
      <c r="AJ92" s="861"/>
      <c r="AK92" s="861"/>
      <c r="AL92" s="861"/>
      <c r="AM92" s="861"/>
    </row>
    <row r="93" spans="1:39" ht="21" customHeight="1" x14ac:dyDescent="0.15">
      <c r="C93" s="1169" t="s">
        <v>235</v>
      </c>
      <c r="D93" s="1169"/>
      <c r="E93" s="1119" t="s">
        <v>236</v>
      </c>
      <c r="F93" s="1119"/>
      <c r="G93" s="1119"/>
      <c r="H93" s="1119"/>
      <c r="I93" s="1119"/>
      <c r="J93" s="1119"/>
      <c r="K93" s="1119"/>
      <c r="L93" s="1119"/>
      <c r="M93" s="1119"/>
      <c r="N93" s="1119"/>
      <c r="O93" s="1119"/>
      <c r="P93" s="1119"/>
      <c r="Q93" s="1119"/>
      <c r="R93" s="1119"/>
      <c r="S93" s="1119"/>
      <c r="T93" s="1119"/>
      <c r="U93" s="1119"/>
      <c r="V93" s="1119"/>
      <c r="W93" s="1119"/>
      <c r="X93" s="1119"/>
      <c r="Y93" s="1119"/>
      <c r="Z93" s="1119"/>
      <c r="AA93" s="1119"/>
      <c r="AB93" s="1119"/>
      <c r="AC93" s="1119"/>
      <c r="AD93" s="1119"/>
      <c r="AE93" s="1119"/>
      <c r="AF93" s="1119"/>
      <c r="AG93" s="1119"/>
      <c r="AH93" s="1119"/>
      <c r="AI93" s="1119"/>
      <c r="AJ93" s="1119"/>
      <c r="AK93" s="1119"/>
      <c r="AL93" s="1119"/>
      <c r="AM93" s="1119"/>
    </row>
    <row r="95" spans="1:39" ht="25.5" customHeight="1" x14ac:dyDescent="0.15">
      <c r="C95" s="1174" t="s">
        <v>235</v>
      </c>
      <c r="D95" s="1174"/>
      <c r="E95" s="1171" t="s">
        <v>331</v>
      </c>
      <c r="F95" s="1171"/>
      <c r="G95" s="1171"/>
      <c r="H95" s="1171"/>
      <c r="I95" s="1171"/>
      <c r="J95" s="1171"/>
      <c r="K95" s="1171"/>
      <c r="L95" s="1171"/>
      <c r="M95" s="1171"/>
      <c r="N95" s="1171"/>
      <c r="O95" s="1171"/>
      <c r="P95" s="1171"/>
      <c r="Q95" s="1171"/>
      <c r="R95" s="1171"/>
      <c r="S95" s="1171"/>
      <c r="T95" s="1171"/>
      <c r="U95" s="1171"/>
      <c r="V95" s="1171"/>
      <c r="W95" s="1171"/>
      <c r="X95" s="1171"/>
      <c r="Y95" s="1171"/>
      <c r="Z95" s="1171"/>
      <c r="AA95" s="1171"/>
      <c r="AB95" s="1171"/>
      <c r="AC95" s="1171"/>
      <c r="AD95" s="1171"/>
      <c r="AE95" s="1171"/>
      <c r="AF95" s="1171"/>
      <c r="AG95" s="1171"/>
      <c r="AH95" s="1171"/>
      <c r="AI95" s="1171"/>
      <c r="AJ95" s="1171"/>
      <c r="AK95" s="1171"/>
      <c r="AL95" s="1171"/>
      <c r="AM95" s="1171"/>
    </row>
    <row r="96" spans="1:39" ht="21" customHeight="1" x14ac:dyDescent="0.15">
      <c r="A96" s="67" t="str">
        <f>IF(事前入力シート!$I$4="特定共同企業体",IF(AND(U83="○",U87="○",U91="○"),"不要",IF(OR(U81="○",U85="○"),IF(Q96&lt;&gt;"","○","未入力"),IF(AND(U83="○",U87="○"),"○","未入力"))),"不要")</f>
        <v>不要</v>
      </c>
      <c r="C96" s="1170" t="s">
        <v>223</v>
      </c>
      <c r="D96" s="1170"/>
      <c r="E96" s="783" t="s">
        <v>224</v>
      </c>
      <c r="F96" s="785"/>
      <c r="G96" s="1151" t="s">
        <v>226</v>
      </c>
      <c r="H96" s="1152"/>
      <c r="I96" s="1172" t="s">
        <v>228</v>
      </c>
      <c r="J96" s="1172"/>
      <c r="K96" s="1172"/>
      <c r="L96" s="1172"/>
      <c r="M96" s="1172"/>
      <c r="N96" s="1172"/>
      <c r="O96" s="1172"/>
      <c r="P96" s="1173"/>
      <c r="Q96" s="1016"/>
      <c r="R96" s="1088"/>
      <c r="S96" s="1088"/>
      <c r="T96" s="1088"/>
      <c r="U96" s="1088"/>
      <c r="V96" s="1088"/>
      <c r="W96" s="1088"/>
      <c r="X96" s="1088"/>
      <c r="Y96" s="1088"/>
      <c r="Z96" s="1088"/>
      <c r="AA96" s="1088"/>
      <c r="AB96" s="1088"/>
      <c r="AC96" s="1088"/>
      <c r="AD96" s="1088"/>
      <c r="AE96" s="1088"/>
      <c r="AF96" s="1088"/>
      <c r="AG96" s="1088"/>
      <c r="AH96" s="1088"/>
      <c r="AI96" s="1088"/>
      <c r="AJ96" s="1088"/>
      <c r="AK96" s="1088"/>
      <c r="AL96" s="1088"/>
      <c r="AM96" s="1017"/>
    </row>
    <row r="97" spans="1:40" ht="21" customHeight="1" x14ac:dyDescent="0.15">
      <c r="C97" s="1170"/>
      <c r="D97" s="1170"/>
      <c r="E97" s="786"/>
      <c r="F97" s="788"/>
      <c r="G97" s="1153"/>
      <c r="H97" s="1154"/>
      <c r="I97" s="1172"/>
      <c r="J97" s="1172"/>
      <c r="K97" s="1172"/>
      <c r="L97" s="1172"/>
      <c r="M97" s="1172"/>
      <c r="N97" s="1172"/>
      <c r="O97" s="1172"/>
      <c r="P97" s="1173"/>
      <c r="Q97" s="1010"/>
      <c r="R97" s="1000"/>
      <c r="S97" s="1000"/>
      <c r="T97" s="1000"/>
      <c r="U97" s="1000"/>
      <c r="V97" s="1000"/>
      <c r="W97" s="1000"/>
      <c r="X97" s="1000"/>
      <c r="Y97" s="1000"/>
      <c r="Z97" s="1000"/>
      <c r="AA97" s="1000"/>
      <c r="AB97" s="1000"/>
      <c r="AC97" s="1000"/>
      <c r="AD97" s="1000"/>
      <c r="AE97" s="1000"/>
      <c r="AF97" s="1000"/>
      <c r="AG97" s="1000"/>
      <c r="AH97" s="1000"/>
      <c r="AI97" s="1000"/>
      <c r="AJ97" s="1000"/>
      <c r="AK97" s="1000"/>
      <c r="AL97" s="1000"/>
      <c r="AM97" s="1011"/>
    </row>
    <row r="98" spans="1:40" ht="21" customHeight="1" x14ac:dyDescent="0.15">
      <c r="A98" s="67" t="str">
        <f>IF(事前入力シート!$I$4="特定共同企業体",IF(AND(U83="○",U87="○",U91="○"),"不要",IF(OR(U81="○",U85="○"),IF(OR(Q98&lt;&gt;"",Q100&lt;&gt;""),"○","未入力"),IF(AND(U83="○",U87="○"),"○","未入力"))),"不要")</f>
        <v>不要</v>
      </c>
      <c r="C98" s="1170"/>
      <c r="D98" s="1170"/>
      <c r="E98" s="786"/>
      <c r="F98" s="788"/>
      <c r="G98" s="1153"/>
      <c r="H98" s="1154"/>
      <c r="I98" s="1145" t="s">
        <v>231</v>
      </c>
      <c r="J98" s="1146"/>
      <c r="K98" s="1146"/>
      <c r="L98" s="1146"/>
      <c r="M98" s="1146"/>
      <c r="N98" s="1146"/>
      <c r="O98" s="1146"/>
      <c r="P98" s="1146"/>
      <c r="Q98" s="833"/>
      <c r="R98" s="834"/>
      <c r="S98" s="834"/>
      <c r="T98" s="1134"/>
      <c r="U98" s="1128" t="s">
        <v>221</v>
      </c>
      <c r="V98" s="1129"/>
      <c r="W98" s="1129"/>
      <c r="X98" s="1129"/>
      <c r="Y98" s="1129"/>
      <c r="Z98" s="1129"/>
      <c r="AA98" s="1129"/>
      <c r="AB98" s="1129"/>
      <c r="AC98" s="1129"/>
      <c r="AD98" s="1129"/>
      <c r="AE98" s="1129"/>
      <c r="AF98" s="1129"/>
      <c r="AG98" s="1129"/>
      <c r="AH98" s="1129"/>
      <c r="AI98" s="1129"/>
      <c r="AJ98" s="1129"/>
      <c r="AK98" s="1129"/>
      <c r="AL98" s="1129"/>
      <c r="AM98" s="1130"/>
    </row>
    <row r="99" spans="1:40" ht="21" customHeight="1" x14ac:dyDescent="0.15">
      <c r="C99" s="1170"/>
      <c r="D99" s="1170"/>
      <c r="E99" s="786"/>
      <c r="F99" s="788"/>
      <c r="G99" s="1153"/>
      <c r="H99" s="1154"/>
      <c r="I99" s="1147"/>
      <c r="J99" s="1148"/>
      <c r="K99" s="1148"/>
      <c r="L99" s="1148"/>
      <c r="M99" s="1148"/>
      <c r="N99" s="1148"/>
      <c r="O99" s="1148"/>
      <c r="P99" s="1148"/>
      <c r="Q99" s="1135"/>
      <c r="R99" s="684"/>
      <c r="S99" s="684"/>
      <c r="T99" s="1136"/>
      <c r="U99" s="1131"/>
      <c r="V99" s="1132"/>
      <c r="W99" s="1132"/>
      <c r="X99" s="1132"/>
      <c r="Y99" s="1132"/>
      <c r="Z99" s="1132"/>
      <c r="AA99" s="1132"/>
      <c r="AB99" s="1132"/>
      <c r="AC99" s="1132"/>
      <c r="AD99" s="1132"/>
      <c r="AE99" s="1132"/>
      <c r="AF99" s="1132"/>
      <c r="AG99" s="1132"/>
      <c r="AH99" s="1132"/>
      <c r="AI99" s="1132"/>
      <c r="AJ99" s="1132"/>
      <c r="AK99" s="1132"/>
      <c r="AL99" s="1132"/>
      <c r="AM99" s="1133"/>
    </row>
    <row r="100" spans="1:40" ht="21" customHeight="1" x14ac:dyDescent="0.15">
      <c r="A100" s="67" t="str">
        <f>IF(事前入力シート!$I$4="特定共同企業体",IF(AND(U83="○",U87="○",U91="○"),"不要",IF(OR(U81="○",U85="○"),IF(OR(Q98&lt;&gt;"",Q100&lt;&gt;""),"○","未入力"),IF(AND(U83="○",U87="○"),"○","未入力"))),"不要")</f>
        <v>不要</v>
      </c>
      <c r="C100" s="1170"/>
      <c r="D100" s="1170"/>
      <c r="E100" s="786"/>
      <c r="F100" s="788"/>
      <c r="G100" s="1153"/>
      <c r="H100" s="1154"/>
      <c r="I100" s="1147"/>
      <c r="J100" s="1148"/>
      <c r="K100" s="1148"/>
      <c r="L100" s="1148"/>
      <c r="M100" s="1148"/>
      <c r="N100" s="1148"/>
      <c r="O100" s="1148"/>
      <c r="P100" s="1148"/>
      <c r="Q100" s="1067"/>
      <c r="R100" s="724"/>
      <c r="S100" s="724"/>
      <c r="T100" s="1167"/>
      <c r="U100" s="1157" t="s">
        <v>222</v>
      </c>
      <c r="V100" s="1157"/>
      <c r="W100" s="1157"/>
      <c r="X100" s="1157"/>
      <c r="Y100" s="1157"/>
      <c r="Z100" s="1157"/>
      <c r="AA100" s="1157"/>
      <c r="AB100" s="1157"/>
      <c r="AC100" s="1157"/>
      <c r="AD100" s="1157"/>
      <c r="AE100" s="1157"/>
      <c r="AF100" s="1157"/>
      <c r="AG100" s="1157"/>
      <c r="AH100" s="1157"/>
      <c r="AI100" s="1157"/>
      <c r="AJ100" s="1157"/>
      <c r="AK100" s="1157"/>
      <c r="AL100" s="1157"/>
      <c r="AM100" s="1158"/>
    </row>
    <row r="101" spans="1:40" ht="21" customHeight="1" x14ac:dyDescent="0.15">
      <c r="C101" s="1170"/>
      <c r="D101" s="1170"/>
      <c r="E101" s="1143"/>
      <c r="F101" s="1144"/>
      <c r="G101" s="1155"/>
      <c r="H101" s="1156"/>
      <c r="I101" s="1149"/>
      <c r="J101" s="1150"/>
      <c r="K101" s="1150"/>
      <c r="L101" s="1150"/>
      <c r="M101" s="1150"/>
      <c r="N101" s="1150"/>
      <c r="O101" s="1150"/>
      <c r="P101" s="1150"/>
      <c r="Q101" s="836"/>
      <c r="R101" s="837"/>
      <c r="S101" s="837"/>
      <c r="T101" s="1168"/>
      <c r="U101" s="1159"/>
      <c r="V101" s="1159"/>
      <c r="W101" s="1159"/>
      <c r="X101" s="1159"/>
      <c r="Y101" s="1159"/>
      <c r="Z101" s="1159"/>
      <c r="AA101" s="1159"/>
      <c r="AB101" s="1159"/>
      <c r="AC101" s="1159"/>
      <c r="AD101" s="1159"/>
      <c r="AE101" s="1159"/>
      <c r="AF101" s="1159"/>
      <c r="AG101" s="1159"/>
      <c r="AH101" s="1159"/>
      <c r="AI101" s="1159"/>
      <c r="AJ101" s="1159"/>
      <c r="AK101" s="1159"/>
      <c r="AL101" s="1159"/>
      <c r="AM101" s="1160"/>
    </row>
    <row r="102" spans="1:40" ht="21" customHeight="1" x14ac:dyDescent="0.15">
      <c r="A102" s="67" t="str">
        <f>IF(事前入力シート!$I$4="特定共同企業体",IF(AND(U83="○",U87="○",U91="○"),"不要",IF(OR(U81="○",U89="○"),IF(AND(X102&lt;&gt;"",AB102&lt;&gt;"",AF102&lt;&gt;""),"○","未入力"),IF(AND(U83="○",U91="○"),"○","未入力"))),"不要")</f>
        <v>不要</v>
      </c>
      <c r="C102" s="1170"/>
      <c r="D102" s="1170"/>
      <c r="E102" s="781" t="s">
        <v>225</v>
      </c>
      <c r="F102" s="781"/>
      <c r="G102" s="781" t="s">
        <v>227</v>
      </c>
      <c r="H102" s="781"/>
      <c r="I102" s="1137" t="s">
        <v>229</v>
      </c>
      <c r="J102" s="1138"/>
      <c r="K102" s="1138"/>
      <c r="L102" s="1138"/>
      <c r="M102" s="1138"/>
      <c r="N102" s="1138"/>
      <c r="O102" s="1138"/>
      <c r="P102" s="1138"/>
      <c r="Q102" s="1161"/>
      <c r="R102" s="1162"/>
      <c r="S102" s="1162"/>
      <c r="T102" s="1162"/>
      <c r="U102" s="707" t="s">
        <v>61</v>
      </c>
      <c r="V102" s="707"/>
      <c r="W102" s="707"/>
      <c r="X102" s="1088"/>
      <c r="Y102" s="1088"/>
      <c r="Z102" s="1141" t="s">
        <v>60</v>
      </c>
      <c r="AA102" s="1141"/>
      <c r="AB102" s="1088"/>
      <c r="AC102" s="1088"/>
      <c r="AD102" s="1141" t="s">
        <v>120</v>
      </c>
      <c r="AE102" s="1141"/>
      <c r="AF102" s="1088"/>
      <c r="AG102" s="1088"/>
      <c r="AH102" s="1141" t="s">
        <v>59</v>
      </c>
      <c r="AI102" s="1141"/>
      <c r="AJ102" s="1162"/>
      <c r="AK102" s="1162"/>
      <c r="AL102" s="1162"/>
      <c r="AM102" s="1165"/>
    </row>
    <row r="103" spans="1:40" ht="21" customHeight="1" x14ac:dyDescent="0.15">
      <c r="C103" s="1170"/>
      <c r="D103" s="1170"/>
      <c r="E103" s="781"/>
      <c r="F103" s="781"/>
      <c r="G103" s="781"/>
      <c r="H103" s="781"/>
      <c r="I103" s="1139"/>
      <c r="J103" s="1140"/>
      <c r="K103" s="1140"/>
      <c r="L103" s="1140"/>
      <c r="M103" s="1140"/>
      <c r="N103" s="1140"/>
      <c r="O103" s="1140"/>
      <c r="P103" s="1140"/>
      <c r="Q103" s="1163"/>
      <c r="R103" s="1164"/>
      <c r="S103" s="1164"/>
      <c r="T103" s="1164"/>
      <c r="U103" s="708"/>
      <c r="V103" s="708"/>
      <c r="W103" s="708"/>
      <c r="X103" s="1000"/>
      <c r="Y103" s="1000"/>
      <c r="Z103" s="1142"/>
      <c r="AA103" s="1142"/>
      <c r="AB103" s="1000"/>
      <c r="AC103" s="1000"/>
      <c r="AD103" s="1142"/>
      <c r="AE103" s="1142"/>
      <c r="AF103" s="1000"/>
      <c r="AG103" s="1000"/>
      <c r="AH103" s="1142"/>
      <c r="AI103" s="1142"/>
      <c r="AJ103" s="1164"/>
      <c r="AK103" s="1164"/>
      <c r="AL103" s="1164"/>
      <c r="AM103" s="1166"/>
    </row>
    <row r="104" spans="1:40" ht="21" customHeight="1" x14ac:dyDescent="0.15">
      <c r="A104" s="67" t="str">
        <f>IF(事前入力シート!$I$4="特定共同企業体",IF(AND(U83="○",U87="○",U91="○"),"不要",IF(OR(U81="○",U89="○"),IF(Q104&lt;&gt;"","○","未入力"),IF(AND(U83="○",U91="○"),"○","未入力"))),"不要")</f>
        <v>不要</v>
      </c>
      <c r="C104" s="1170"/>
      <c r="D104" s="1170"/>
      <c r="E104" s="781"/>
      <c r="F104" s="781"/>
      <c r="G104" s="781"/>
      <c r="H104" s="781"/>
      <c r="I104" s="1137" t="s">
        <v>232</v>
      </c>
      <c r="J104" s="1138"/>
      <c r="K104" s="1138"/>
      <c r="L104" s="1138"/>
      <c r="M104" s="1138"/>
      <c r="N104" s="1138"/>
      <c r="O104" s="1138"/>
      <c r="P104" s="1138"/>
      <c r="Q104" s="833"/>
      <c r="R104" s="834"/>
      <c r="S104" s="834"/>
      <c r="T104" s="834"/>
      <c r="U104" s="834"/>
      <c r="V104" s="834"/>
      <c r="W104" s="834"/>
      <c r="X104" s="834"/>
      <c r="Y104" s="834"/>
      <c r="Z104" s="834"/>
      <c r="AA104" s="834"/>
      <c r="AB104" s="834"/>
      <c r="AC104" s="834"/>
      <c r="AD104" s="834"/>
      <c r="AE104" s="834"/>
      <c r="AF104" s="834"/>
      <c r="AG104" s="834"/>
      <c r="AH104" s="834"/>
      <c r="AI104" s="834"/>
      <c r="AJ104" s="834"/>
      <c r="AK104" s="834"/>
      <c r="AL104" s="834"/>
      <c r="AM104" s="835"/>
    </row>
    <row r="105" spans="1:40" ht="21" customHeight="1" x14ac:dyDescent="0.15">
      <c r="C105" s="1170"/>
      <c r="D105" s="1170"/>
      <c r="E105" s="781"/>
      <c r="F105" s="781"/>
      <c r="G105" s="781"/>
      <c r="H105" s="781"/>
      <c r="I105" s="1139"/>
      <c r="J105" s="1140"/>
      <c r="K105" s="1140"/>
      <c r="L105" s="1140"/>
      <c r="M105" s="1140"/>
      <c r="N105" s="1140"/>
      <c r="O105" s="1140"/>
      <c r="P105" s="1140"/>
      <c r="Q105" s="836"/>
      <c r="R105" s="837"/>
      <c r="S105" s="837"/>
      <c r="T105" s="837"/>
      <c r="U105" s="837"/>
      <c r="V105" s="837"/>
      <c r="W105" s="837"/>
      <c r="X105" s="837"/>
      <c r="Y105" s="837"/>
      <c r="Z105" s="837"/>
      <c r="AA105" s="837"/>
      <c r="AB105" s="837"/>
      <c r="AC105" s="837"/>
      <c r="AD105" s="837"/>
      <c r="AE105" s="837"/>
      <c r="AF105" s="837"/>
      <c r="AG105" s="837"/>
      <c r="AH105" s="837"/>
      <c r="AI105" s="837"/>
      <c r="AJ105" s="837"/>
      <c r="AK105" s="837"/>
      <c r="AL105" s="837"/>
      <c r="AM105" s="838"/>
    </row>
    <row r="106" spans="1:40" ht="21" customHeight="1" x14ac:dyDescent="0.15">
      <c r="A106" s="67" t="str">
        <f>IF(事前入力シート!$I$4="特定共同企業体",IF(AND(U83="○",U87="○",U91="○"),"不要",IF(OR(U81="○",U89="○"),IF(Q106&lt;&gt;"","○","未入力"),IF(AND(U83="○",U91="○"),"○","未入力"))),"不要")</f>
        <v>不要</v>
      </c>
      <c r="C106" s="1170"/>
      <c r="D106" s="1170"/>
      <c r="E106" s="781"/>
      <c r="F106" s="781"/>
      <c r="G106" s="781"/>
      <c r="H106" s="781"/>
      <c r="I106" s="1145" t="s">
        <v>230</v>
      </c>
      <c r="J106" s="1146"/>
      <c r="K106" s="1146"/>
      <c r="L106" s="1146"/>
      <c r="M106" s="1146"/>
      <c r="N106" s="1146"/>
      <c r="O106" s="1146"/>
      <c r="P106" s="1146"/>
      <c r="Q106" s="1175"/>
      <c r="R106" s="1176"/>
      <c r="S106" s="1176"/>
      <c r="T106" s="1176"/>
      <c r="U106" s="1176"/>
      <c r="V106" s="1176"/>
      <c r="W106" s="1176"/>
      <c r="X106" s="1176"/>
      <c r="Y106" s="1176"/>
      <c r="Z106" s="1176"/>
      <c r="AA106" s="1176"/>
      <c r="AB106" s="1176"/>
      <c r="AC106" s="1176"/>
      <c r="AD106" s="1176"/>
      <c r="AE106" s="1176"/>
      <c r="AF106" s="1176"/>
      <c r="AG106" s="1176"/>
      <c r="AH106" s="1176"/>
      <c r="AI106" s="1176"/>
      <c r="AJ106" s="1176"/>
      <c r="AK106" s="1176"/>
      <c r="AL106" s="1176"/>
      <c r="AM106" s="1177"/>
    </row>
    <row r="107" spans="1:40" ht="21" customHeight="1" x14ac:dyDescent="0.15">
      <c r="C107" s="1170"/>
      <c r="D107" s="1170"/>
      <c r="E107" s="781"/>
      <c r="F107" s="781"/>
      <c r="G107" s="781"/>
      <c r="H107" s="781"/>
      <c r="I107" s="1147"/>
      <c r="J107" s="1148"/>
      <c r="K107" s="1148"/>
      <c r="L107" s="1148"/>
      <c r="M107" s="1148"/>
      <c r="N107" s="1148"/>
      <c r="O107" s="1148"/>
      <c r="P107" s="1148"/>
      <c r="Q107" s="1178"/>
      <c r="R107" s="1179"/>
      <c r="S107" s="1179"/>
      <c r="T107" s="1179"/>
      <c r="U107" s="1179"/>
      <c r="V107" s="1179"/>
      <c r="W107" s="1179"/>
      <c r="X107" s="1179"/>
      <c r="Y107" s="1179"/>
      <c r="Z107" s="1179"/>
      <c r="AA107" s="1179"/>
      <c r="AB107" s="1179"/>
      <c r="AC107" s="1179"/>
      <c r="AD107" s="1179"/>
      <c r="AE107" s="1179"/>
      <c r="AF107" s="1179"/>
      <c r="AG107" s="1179"/>
      <c r="AH107" s="1179"/>
      <c r="AI107" s="1179"/>
      <c r="AJ107" s="1179"/>
      <c r="AK107" s="1179"/>
      <c r="AL107" s="1179"/>
      <c r="AM107" s="1180"/>
    </row>
    <row r="108" spans="1:40" ht="21" customHeight="1" x14ac:dyDescent="0.15">
      <c r="C108" s="1170"/>
      <c r="D108" s="1170"/>
      <c r="E108" s="781"/>
      <c r="F108" s="781"/>
      <c r="G108" s="781"/>
      <c r="H108" s="781"/>
      <c r="I108" s="1147"/>
      <c r="J108" s="1148"/>
      <c r="K108" s="1148"/>
      <c r="L108" s="1148"/>
      <c r="M108" s="1148"/>
      <c r="N108" s="1148"/>
      <c r="O108" s="1148"/>
      <c r="P108" s="1148"/>
      <c r="Q108" s="1178"/>
      <c r="R108" s="1179"/>
      <c r="S108" s="1179"/>
      <c r="T108" s="1179"/>
      <c r="U108" s="1179"/>
      <c r="V108" s="1179"/>
      <c r="W108" s="1179"/>
      <c r="X108" s="1179"/>
      <c r="Y108" s="1179"/>
      <c r="Z108" s="1179"/>
      <c r="AA108" s="1179"/>
      <c r="AB108" s="1179"/>
      <c r="AC108" s="1179"/>
      <c r="AD108" s="1179"/>
      <c r="AE108" s="1179"/>
      <c r="AF108" s="1179"/>
      <c r="AG108" s="1179"/>
      <c r="AH108" s="1179"/>
      <c r="AI108" s="1179"/>
      <c r="AJ108" s="1179"/>
      <c r="AK108" s="1179"/>
      <c r="AL108" s="1179"/>
      <c r="AM108" s="1180"/>
    </row>
    <row r="109" spans="1:40" ht="21" customHeight="1" x14ac:dyDescent="0.15">
      <c r="C109" s="1170"/>
      <c r="D109" s="1170"/>
      <c r="E109" s="781"/>
      <c r="F109" s="781"/>
      <c r="G109" s="781"/>
      <c r="H109" s="781"/>
      <c r="I109" s="1149"/>
      <c r="J109" s="1150"/>
      <c r="K109" s="1150"/>
      <c r="L109" s="1150"/>
      <c r="M109" s="1150"/>
      <c r="N109" s="1150"/>
      <c r="O109" s="1150"/>
      <c r="P109" s="1150"/>
      <c r="Q109" s="1181"/>
      <c r="R109" s="1182"/>
      <c r="S109" s="1182"/>
      <c r="T109" s="1182"/>
      <c r="U109" s="1182"/>
      <c r="V109" s="1182"/>
      <c r="W109" s="1182"/>
      <c r="X109" s="1182"/>
      <c r="Y109" s="1182"/>
      <c r="Z109" s="1182"/>
      <c r="AA109" s="1182"/>
      <c r="AB109" s="1182"/>
      <c r="AC109" s="1182"/>
      <c r="AD109" s="1182"/>
      <c r="AE109" s="1182"/>
      <c r="AF109" s="1182"/>
      <c r="AG109" s="1182"/>
      <c r="AH109" s="1182"/>
      <c r="AI109" s="1182"/>
      <c r="AJ109" s="1182"/>
      <c r="AK109" s="1182"/>
      <c r="AL109" s="1182"/>
      <c r="AM109" s="1183"/>
    </row>
    <row r="110" spans="1:40" ht="6" customHeight="1" x14ac:dyDescent="0.15">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row>
    <row r="111" spans="1:40" ht="22.5" customHeight="1" x14ac:dyDescent="0.15">
      <c r="C111" s="795" t="s">
        <v>237</v>
      </c>
      <c r="D111" s="795"/>
      <c r="E111" s="796" t="s">
        <v>233</v>
      </c>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40"/>
    </row>
    <row r="112" spans="1:40" ht="22.5" customHeight="1" x14ac:dyDescent="0.15">
      <c r="C112" s="795" t="s">
        <v>238</v>
      </c>
      <c r="D112" s="795"/>
      <c r="E112" s="797" t="s">
        <v>234</v>
      </c>
      <c r="F112" s="797"/>
      <c r="G112" s="797"/>
      <c r="H112" s="797"/>
      <c r="I112" s="797"/>
      <c r="J112" s="797"/>
      <c r="K112" s="797"/>
      <c r="L112" s="797"/>
      <c r="M112" s="797"/>
      <c r="N112" s="797"/>
      <c r="O112" s="797"/>
      <c r="P112" s="797"/>
      <c r="Q112" s="797"/>
      <c r="R112" s="797"/>
      <c r="S112" s="797"/>
      <c r="T112" s="797"/>
      <c r="U112" s="797"/>
      <c r="V112" s="797"/>
      <c r="W112" s="797"/>
      <c r="X112" s="797"/>
      <c r="Y112" s="797"/>
      <c r="Z112" s="797"/>
      <c r="AA112" s="797"/>
      <c r="AB112" s="797"/>
      <c r="AC112" s="797"/>
      <c r="AD112" s="797"/>
      <c r="AE112" s="797"/>
      <c r="AF112" s="797"/>
      <c r="AG112" s="797"/>
      <c r="AH112" s="797"/>
      <c r="AI112" s="797"/>
      <c r="AJ112" s="797"/>
      <c r="AK112" s="797"/>
      <c r="AL112" s="797"/>
      <c r="AM112" s="797"/>
      <c r="AN112" s="40"/>
    </row>
    <row r="119" spans="1:1" ht="21" customHeight="1" x14ac:dyDescent="0.15">
      <c r="A119" s="197"/>
    </row>
    <row r="122" spans="1:1" ht="21" customHeight="1" x14ac:dyDescent="0.15">
      <c r="A122" s="198"/>
    </row>
  </sheetData>
  <sheetProtection sheet="1" objects="1" scenarios="1" selectLockedCells="1"/>
  <customSheetViews>
    <customSheetView guid="{1C967CD3-22AF-4928-9CB8-5279C2ED784C}" scale="70" showPageBreaks="1" showGridLines="0" printArea="1" view="pageBreakPreview">
      <selection activeCell="U5" sqref="U5:X6"/>
      <pageMargins left="0.7" right="0.7" top="0.75" bottom="0.75" header="0.3" footer="0.3"/>
      <pageSetup paperSize="9" orientation="portrait" r:id="rId1"/>
    </customSheetView>
  </customSheetViews>
  <mergeCells count="162">
    <mergeCell ref="C111:D111"/>
    <mergeCell ref="E111:AM111"/>
    <mergeCell ref="C112:D112"/>
    <mergeCell ref="E112:AM112"/>
    <mergeCell ref="AE42:AM42"/>
    <mergeCell ref="C43:D46"/>
    <mergeCell ref="E43:T46"/>
    <mergeCell ref="U43:X44"/>
    <mergeCell ref="Y43:AM44"/>
    <mergeCell ref="U45:X46"/>
    <mergeCell ref="Y45:AM46"/>
    <mergeCell ref="C51:D54"/>
    <mergeCell ref="E51:T54"/>
    <mergeCell ref="U51:X52"/>
    <mergeCell ref="Y51:AM52"/>
    <mergeCell ref="U53:X54"/>
    <mergeCell ref="Y53:AM54"/>
    <mergeCell ref="C47:D50"/>
    <mergeCell ref="E47:T50"/>
    <mergeCell ref="U47:X48"/>
    <mergeCell ref="Y47:AM48"/>
    <mergeCell ref="U49:X50"/>
    <mergeCell ref="Y49:AM50"/>
    <mergeCell ref="C55:D55"/>
    <mergeCell ref="C40:AM40"/>
    <mergeCell ref="Y7:AM8"/>
    <mergeCell ref="E26:F33"/>
    <mergeCell ref="C5:D8"/>
    <mergeCell ref="I26:P27"/>
    <mergeCell ref="C9:D12"/>
    <mergeCell ref="C13:D16"/>
    <mergeCell ref="E9:T12"/>
    <mergeCell ref="E35:AM35"/>
    <mergeCell ref="E13:T16"/>
    <mergeCell ref="X26:Y27"/>
    <mergeCell ref="C36:D36"/>
    <mergeCell ref="E36:AM36"/>
    <mergeCell ref="Q30:AM33"/>
    <mergeCell ref="U26:W27"/>
    <mergeCell ref="AF26:AG27"/>
    <mergeCell ref="Q28:AM29"/>
    <mergeCell ref="Q26:T27"/>
    <mergeCell ref="AJ26:AM27"/>
    <mergeCell ref="Z26:AA27"/>
    <mergeCell ref="C35:D35"/>
    <mergeCell ref="U13:X14"/>
    <mergeCell ref="Y13:AM14"/>
    <mergeCell ref="Q20:AM21"/>
    <mergeCell ref="E55:AM55"/>
    <mergeCell ref="C57:D57"/>
    <mergeCell ref="E57:AM57"/>
    <mergeCell ref="C58:D71"/>
    <mergeCell ref="E58:F63"/>
    <mergeCell ref="G58:H63"/>
    <mergeCell ref="I58:P59"/>
    <mergeCell ref="Q58:AM59"/>
    <mergeCell ref="I60:P63"/>
    <mergeCell ref="AB64:AC65"/>
    <mergeCell ref="AD64:AE65"/>
    <mergeCell ref="AF64:AG65"/>
    <mergeCell ref="AH64:AI65"/>
    <mergeCell ref="I66:P67"/>
    <mergeCell ref="Q66:AM67"/>
    <mergeCell ref="Q64:T65"/>
    <mergeCell ref="AJ64:AM65"/>
    <mergeCell ref="Q60:T61"/>
    <mergeCell ref="U60:AM61"/>
    <mergeCell ref="Q62:T63"/>
    <mergeCell ref="U62:AM63"/>
    <mergeCell ref="I64:P65"/>
    <mergeCell ref="U64:W65"/>
    <mergeCell ref="X64:Y65"/>
    <mergeCell ref="Z64:AA65"/>
    <mergeCell ref="C78:AM78"/>
    <mergeCell ref="AE80:AM80"/>
    <mergeCell ref="C81:D84"/>
    <mergeCell ref="E81:T84"/>
    <mergeCell ref="U81:X82"/>
    <mergeCell ref="Y81:AM82"/>
    <mergeCell ref="U83:X84"/>
    <mergeCell ref="Y83:AM84"/>
    <mergeCell ref="I68:P71"/>
    <mergeCell ref="Q68:AM71"/>
    <mergeCell ref="C73:D73"/>
    <mergeCell ref="E73:AM73"/>
    <mergeCell ref="C74:D74"/>
    <mergeCell ref="E74:AM74"/>
    <mergeCell ref="E64:F71"/>
    <mergeCell ref="G64:H71"/>
    <mergeCell ref="C89:D92"/>
    <mergeCell ref="E89:T92"/>
    <mergeCell ref="U89:X90"/>
    <mergeCell ref="Y89:AM90"/>
    <mergeCell ref="U91:X92"/>
    <mergeCell ref="Y91:AM92"/>
    <mergeCell ref="C85:D88"/>
    <mergeCell ref="E85:T88"/>
    <mergeCell ref="U85:X86"/>
    <mergeCell ref="Y85:AM86"/>
    <mergeCell ref="U87:X88"/>
    <mergeCell ref="Y87:AM88"/>
    <mergeCell ref="E102:F109"/>
    <mergeCell ref="G102:H109"/>
    <mergeCell ref="I102:P103"/>
    <mergeCell ref="U102:W103"/>
    <mergeCell ref="X102:Y103"/>
    <mergeCell ref="Z102:AA103"/>
    <mergeCell ref="C93:D93"/>
    <mergeCell ref="E93:AM93"/>
    <mergeCell ref="C95:D95"/>
    <mergeCell ref="E95:AM95"/>
    <mergeCell ref="C96:D109"/>
    <mergeCell ref="E96:F101"/>
    <mergeCell ref="G96:H101"/>
    <mergeCell ref="I96:P97"/>
    <mergeCell ref="Q96:AM97"/>
    <mergeCell ref="I98:P101"/>
    <mergeCell ref="I106:P109"/>
    <mergeCell ref="Q106:AM109"/>
    <mergeCell ref="AB102:AC103"/>
    <mergeCell ref="AD102:AE103"/>
    <mergeCell ref="AF102:AG103"/>
    <mergeCell ref="AH102:AI103"/>
    <mergeCell ref="I104:P105"/>
    <mergeCell ref="Q104:AM105"/>
    <mergeCell ref="Q102:T103"/>
    <mergeCell ref="AJ102:AM103"/>
    <mergeCell ref="Q98:T99"/>
    <mergeCell ref="U98:AM99"/>
    <mergeCell ref="Q100:T101"/>
    <mergeCell ref="U100:AM101"/>
    <mergeCell ref="C2:AM2"/>
    <mergeCell ref="U5:X6"/>
    <mergeCell ref="Y5:AM6"/>
    <mergeCell ref="U9:X10"/>
    <mergeCell ref="Y9:AM10"/>
    <mergeCell ref="U11:X12"/>
    <mergeCell ref="Y11:AM12"/>
    <mergeCell ref="AE4:AM4"/>
    <mergeCell ref="U7:X8"/>
    <mergeCell ref="C17:D17"/>
    <mergeCell ref="E17:AM17"/>
    <mergeCell ref="C20:D33"/>
    <mergeCell ref="AD26:AE27"/>
    <mergeCell ref="E19:AM19"/>
    <mergeCell ref="I20:P21"/>
    <mergeCell ref="C19:D19"/>
    <mergeCell ref="Q24:T25"/>
    <mergeCell ref="I22:P25"/>
    <mergeCell ref="E5:T8"/>
    <mergeCell ref="U22:AM23"/>
    <mergeCell ref="Q22:T23"/>
    <mergeCell ref="U15:X16"/>
    <mergeCell ref="Y15:AM16"/>
    <mergeCell ref="I28:P29"/>
    <mergeCell ref="AH26:AI27"/>
    <mergeCell ref="G26:H33"/>
    <mergeCell ref="E20:F25"/>
    <mergeCell ref="AB26:AC27"/>
    <mergeCell ref="I30:P33"/>
    <mergeCell ref="G20:H25"/>
    <mergeCell ref="U24:AM25"/>
  </mergeCells>
  <phoneticPr fontId="2"/>
  <conditionalFormatting sqref="A1:A1048576">
    <cfRule type="expression" dxfId="21" priority="15" stopIfTrue="1">
      <formula>$A1="未入力"</formula>
    </cfRule>
  </conditionalFormatting>
  <conditionalFormatting sqref="A1:XFD114">
    <cfRule type="expression" dxfId="20" priority="16" stopIfTrue="1">
      <formula>$A1="○"</formula>
    </cfRule>
  </conditionalFormatting>
  <conditionalFormatting sqref="C1:AM1048576">
    <cfRule type="expression" dxfId="19" priority="5" stopIfTrue="1">
      <formula>$A1="不要"</formula>
    </cfRule>
  </conditionalFormatting>
  <dataValidations count="7">
    <dataValidation type="list" allowBlank="1" showInputMessage="1" showErrorMessage="1" sqref="Q24 Q22 U5:X16 Q62 Q60 U43:X54 Q100 Q98 U81:X92">
      <formula1>"○"</formula1>
    </dataValidation>
    <dataValidation imeMode="halfAlpha" allowBlank="1" showInputMessage="1" showErrorMessage="1" sqref="U24 U22 U62 U60 U100 U98"/>
    <dataValidation imeMode="hiragana" allowBlank="1" showInputMessage="1" showErrorMessage="1" sqref="Q30:AM33 Q68:AM71 Q106:AM109"/>
    <dataValidation type="whole" imeMode="halfAlpha" allowBlank="1" showInputMessage="1" showErrorMessage="1" sqref="AB26:AC27 AB64:AC65 AB102:AC103">
      <formula1>1</formula1>
      <formula2>12</formula2>
    </dataValidation>
    <dataValidation type="whole" allowBlank="1" showInputMessage="1" showErrorMessage="1" sqref="AF26:AG27 AF64:AG65 AF102:AG103">
      <formula1>1</formula1>
      <formula2>31</formula2>
    </dataValidation>
    <dataValidation type="whole" allowBlank="1" showInputMessage="1" showErrorMessage="1" sqref="X26:Y27 X64:Y65 X102:Y103">
      <formula1>0</formula1>
      <formula2>99</formula2>
    </dataValidation>
    <dataValidation type="list" allowBlank="1" showInputMessage="1" showErrorMessage="1" sqref="U26:W27 U64:W65 U102:W103">
      <formula1>"令和,平成"</formula1>
    </dataValidation>
  </dataValidations>
  <pageMargins left="0.70866141732283472" right="0.70866141732283472" top="0.74803149606299213" bottom="0.74803149606299213" header="0.31496062992125984" footer="0.31496062992125984"/>
  <pageSetup paperSize="9" orientation="portrait" blackAndWhite="1" r:id="rId2"/>
  <rowBreaks count="2" manualBreakCount="2">
    <brk id="38" min="1" max="39" man="1"/>
    <brk id="76" min="1" max="39" man="1"/>
  </row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8" tint="0.79998168889431442"/>
  </sheetPr>
  <dimension ref="A1:BC122"/>
  <sheetViews>
    <sheetView showGridLines="0" view="pageBreakPreview" zoomScale="70" zoomScaleNormal="100" zoomScaleSheetLayoutView="70" workbookViewId="0">
      <selection activeCell="U7" sqref="U7:X8"/>
    </sheetView>
  </sheetViews>
  <sheetFormatPr defaultColWidth="2.25" defaultRowHeight="21" customHeight="1" x14ac:dyDescent="0.15"/>
  <cols>
    <col min="1" max="1" width="8.5" style="67" customWidth="1"/>
    <col min="2" max="2" width="2.25" style="22"/>
    <col min="3" max="3" width="3" style="22" bestFit="1" customWidth="1"/>
    <col min="4" max="16384" width="2.25" style="22"/>
  </cols>
  <sheetData>
    <row r="1" spans="1:55" ht="21" customHeight="1" x14ac:dyDescent="0.15">
      <c r="A1" s="202" t="str">
        <f>IF('発注者入力シート(◆◇)'!$H$16="","",IF(COUNTIF(A4:A41,"未入力")&gt;=1,"未入力あり",""))</f>
        <v/>
      </c>
      <c r="AN1" s="39" t="s">
        <v>477</v>
      </c>
      <c r="AO1" s="27"/>
      <c r="AP1" s="43" t="str">
        <f>IF(チェックリスト!I30="○","提出：○","提出：×")</f>
        <v>提出：×</v>
      </c>
      <c r="AQ1" s="43"/>
      <c r="AR1" s="43"/>
      <c r="AS1" s="43"/>
      <c r="AT1" s="43"/>
      <c r="AU1" s="43"/>
      <c r="AV1" s="43"/>
      <c r="AW1" s="43"/>
      <c r="AX1" s="43"/>
      <c r="AY1" s="43"/>
      <c r="AZ1" s="27"/>
      <c r="BA1" s="43"/>
      <c r="BB1" s="43"/>
      <c r="BC1" s="43"/>
    </row>
    <row r="2" spans="1:55" ht="21" customHeight="1" x14ac:dyDescent="0.15">
      <c r="C2" s="798" t="s">
        <v>23</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row>
    <row r="3" spans="1:55" ht="21" customHeight="1" x14ac:dyDescent="0.15">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55" s="27" customFormat="1" ht="21" customHeight="1" thickBot="1" x14ac:dyDescent="0.2">
      <c r="A4" s="198" t="str">
        <f>IF(事前入力シート!$I$4="特定共同企業体",IF(AE4&lt;&gt;"","○","未入力"),"")</f>
        <v/>
      </c>
      <c r="AC4" s="174"/>
      <c r="AD4" s="192" t="str">
        <f>IF(事前入力シート!$I$4="特定共同企業体","代表構成員","")</f>
        <v/>
      </c>
      <c r="AE4" s="669" t="str">
        <f>IF(事前入力シート!$I$4="特定共同企業体",事前入力シート!$I$14,"")</f>
        <v/>
      </c>
      <c r="AF4" s="669"/>
      <c r="AG4" s="669"/>
      <c r="AH4" s="669"/>
      <c r="AI4" s="669"/>
      <c r="AJ4" s="669"/>
      <c r="AK4" s="669"/>
      <c r="AL4" s="669"/>
      <c r="AM4" s="669"/>
    </row>
    <row r="5" spans="1:55" ht="21" customHeight="1" x14ac:dyDescent="0.15">
      <c r="A5" s="198" t="str">
        <f>IF(OR(U5="○",U7="○"),"○","未入力")</f>
        <v>未入力</v>
      </c>
      <c r="C5" s="861" t="s">
        <v>23</v>
      </c>
      <c r="D5" s="861"/>
      <c r="E5" s="861"/>
      <c r="F5" s="861"/>
      <c r="G5" s="861"/>
      <c r="H5" s="861"/>
      <c r="I5" s="861"/>
      <c r="J5" s="861"/>
      <c r="K5" s="861"/>
      <c r="L5" s="861"/>
      <c r="M5" s="861"/>
      <c r="N5" s="861"/>
      <c r="O5" s="861"/>
      <c r="P5" s="861"/>
      <c r="Q5" s="861"/>
      <c r="R5" s="861"/>
      <c r="S5" s="861"/>
      <c r="T5" s="862"/>
      <c r="U5" s="717"/>
      <c r="V5" s="718"/>
      <c r="W5" s="718"/>
      <c r="X5" s="719"/>
      <c r="Y5" s="863" t="s">
        <v>217</v>
      </c>
      <c r="Z5" s="861"/>
      <c r="AA5" s="861"/>
      <c r="AB5" s="861"/>
      <c r="AC5" s="861"/>
      <c r="AD5" s="861"/>
      <c r="AE5" s="861"/>
      <c r="AF5" s="861"/>
      <c r="AG5" s="861"/>
      <c r="AH5" s="861"/>
      <c r="AI5" s="861"/>
      <c r="AJ5" s="861"/>
      <c r="AK5" s="861"/>
      <c r="AL5" s="861"/>
      <c r="AM5" s="861"/>
    </row>
    <row r="6" spans="1:55" ht="21" customHeight="1" x14ac:dyDescent="0.15">
      <c r="C6" s="861"/>
      <c r="D6" s="861"/>
      <c r="E6" s="861"/>
      <c r="F6" s="861"/>
      <c r="G6" s="861"/>
      <c r="H6" s="861"/>
      <c r="I6" s="861"/>
      <c r="J6" s="861"/>
      <c r="K6" s="861"/>
      <c r="L6" s="861"/>
      <c r="M6" s="861"/>
      <c r="N6" s="861"/>
      <c r="O6" s="861"/>
      <c r="P6" s="861"/>
      <c r="Q6" s="861"/>
      <c r="R6" s="861"/>
      <c r="S6" s="861"/>
      <c r="T6" s="862"/>
      <c r="U6" s="720"/>
      <c r="V6" s="721"/>
      <c r="W6" s="721"/>
      <c r="X6" s="722"/>
      <c r="Y6" s="864"/>
      <c r="Z6" s="865"/>
      <c r="AA6" s="865"/>
      <c r="AB6" s="865"/>
      <c r="AC6" s="865"/>
      <c r="AD6" s="865"/>
      <c r="AE6" s="865"/>
      <c r="AF6" s="865"/>
      <c r="AG6" s="865"/>
      <c r="AH6" s="865"/>
      <c r="AI6" s="865"/>
      <c r="AJ6" s="865"/>
      <c r="AK6" s="865"/>
      <c r="AL6" s="865"/>
      <c r="AM6" s="865"/>
    </row>
    <row r="7" spans="1:55" ht="21" customHeight="1" x14ac:dyDescent="0.15">
      <c r="A7" s="198" t="str">
        <f>IF(OR(U5="○",U7="○"),"○","未入力")</f>
        <v>未入力</v>
      </c>
      <c r="C7" s="861"/>
      <c r="D7" s="861"/>
      <c r="E7" s="861"/>
      <c r="F7" s="861"/>
      <c r="G7" s="861"/>
      <c r="H7" s="861"/>
      <c r="I7" s="861"/>
      <c r="J7" s="861"/>
      <c r="K7" s="861"/>
      <c r="L7" s="861"/>
      <c r="M7" s="861"/>
      <c r="N7" s="861"/>
      <c r="O7" s="861"/>
      <c r="P7" s="861"/>
      <c r="Q7" s="861"/>
      <c r="R7" s="861"/>
      <c r="S7" s="861"/>
      <c r="T7" s="862"/>
      <c r="U7" s="687"/>
      <c r="V7" s="688"/>
      <c r="W7" s="688"/>
      <c r="X7" s="689"/>
      <c r="Y7" s="866" t="s">
        <v>218</v>
      </c>
      <c r="Z7" s="867"/>
      <c r="AA7" s="867"/>
      <c r="AB7" s="867"/>
      <c r="AC7" s="867"/>
      <c r="AD7" s="867"/>
      <c r="AE7" s="867"/>
      <c r="AF7" s="867"/>
      <c r="AG7" s="867"/>
      <c r="AH7" s="867"/>
      <c r="AI7" s="867"/>
      <c r="AJ7" s="867"/>
      <c r="AK7" s="867"/>
      <c r="AL7" s="867"/>
      <c r="AM7" s="867"/>
    </row>
    <row r="8" spans="1:55" ht="21" customHeight="1" thickBot="1" x14ac:dyDescent="0.2">
      <c r="C8" s="861"/>
      <c r="D8" s="861"/>
      <c r="E8" s="861"/>
      <c r="F8" s="861"/>
      <c r="G8" s="861"/>
      <c r="H8" s="861"/>
      <c r="I8" s="861"/>
      <c r="J8" s="861"/>
      <c r="K8" s="861"/>
      <c r="L8" s="861"/>
      <c r="M8" s="861"/>
      <c r="N8" s="861"/>
      <c r="O8" s="861"/>
      <c r="P8" s="861"/>
      <c r="Q8" s="861"/>
      <c r="R8" s="861"/>
      <c r="S8" s="861"/>
      <c r="T8" s="862"/>
      <c r="U8" s="690"/>
      <c r="V8" s="691"/>
      <c r="W8" s="691"/>
      <c r="X8" s="692"/>
      <c r="Y8" s="863"/>
      <c r="Z8" s="861"/>
      <c r="AA8" s="861"/>
      <c r="AB8" s="861"/>
      <c r="AC8" s="861"/>
      <c r="AD8" s="861"/>
      <c r="AE8" s="861"/>
      <c r="AF8" s="861"/>
      <c r="AG8" s="861"/>
      <c r="AH8" s="861"/>
      <c r="AI8" s="861"/>
      <c r="AJ8" s="861"/>
      <c r="AK8" s="861"/>
      <c r="AL8" s="861"/>
      <c r="AM8" s="861"/>
    </row>
    <row r="9" spans="1:55" ht="21" customHeight="1" x14ac:dyDescent="0.15">
      <c r="C9" s="408"/>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row>
    <row r="10" spans="1:55" ht="21" customHeight="1" x14ac:dyDescent="0.15">
      <c r="A10" s="67" t="str">
        <f>IF(U7="○","不要",IF(Q10&lt;&gt;"","○","未入力"))</f>
        <v>未入力</v>
      </c>
      <c r="C10" s="1172" t="s">
        <v>253</v>
      </c>
      <c r="D10" s="1172"/>
      <c r="E10" s="1172"/>
      <c r="F10" s="1172"/>
      <c r="G10" s="1172"/>
      <c r="H10" s="1172"/>
      <c r="I10" s="1172"/>
      <c r="J10" s="1172"/>
      <c r="K10" s="1172"/>
      <c r="L10" s="1172"/>
      <c r="M10" s="1172"/>
      <c r="N10" s="1172"/>
      <c r="O10" s="1172"/>
      <c r="P10" s="1173"/>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row>
    <row r="11" spans="1:55" ht="21" customHeight="1" x14ac:dyDescent="0.15">
      <c r="C11" s="1172"/>
      <c r="D11" s="1172"/>
      <c r="E11" s="1172"/>
      <c r="F11" s="1172"/>
      <c r="G11" s="1172"/>
      <c r="H11" s="1172"/>
      <c r="I11" s="1172"/>
      <c r="J11" s="1172"/>
      <c r="K11" s="1172"/>
      <c r="L11" s="1172"/>
      <c r="M11" s="1172"/>
      <c r="N11" s="1172"/>
      <c r="O11" s="1172"/>
      <c r="P11" s="1173"/>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row>
    <row r="12" spans="1:55" ht="21" customHeight="1" x14ac:dyDescent="0.15">
      <c r="A12" s="67" t="str">
        <f>IF(U7="○","不要",IF(Q12&lt;&gt;"","○","未入力"))</f>
        <v>未入力</v>
      </c>
      <c r="C12" s="1172" t="s">
        <v>254</v>
      </c>
      <c r="D12" s="1172"/>
      <c r="E12" s="1172"/>
      <c r="F12" s="1172"/>
      <c r="G12" s="1172"/>
      <c r="H12" s="1172"/>
      <c r="I12" s="1172"/>
      <c r="J12" s="1172"/>
      <c r="K12" s="1172"/>
      <c r="L12" s="1172"/>
      <c r="M12" s="1172"/>
      <c r="N12" s="1172"/>
      <c r="O12" s="1172"/>
      <c r="P12" s="1173"/>
      <c r="Q12" s="778"/>
      <c r="R12" s="778"/>
      <c r="S12" s="778"/>
      <c r="T12" s="778"/>
      <c r="U12" s="778"/>
      <c r="V12" s="778"/>
      <c r="W12" s="778"/>
      <c r="X12" s="778"/>
      <c r="Y12" s="778"/>
      <c r="Z12" s="778"/>
      <c r="AA12" s="778"/>
      <c r="AB12" s="778"/>
      <c r="AC12" s="778"/>
      <c r="AD12" s="778"/>
      <c r="AE12" s="778"/>
      <c r="AF12" s="778"/>
      <c r="AG12" s="778"/>
      <c r="AH12" s="778"/>
      <c r="AI12" s="778"/>
      <c r="AJ12" s="778"/>
      <c r="AK12" s="778"/>
      <c r="AL12" s="778"/>
      <c r="AM12" s="778"/>
    </row>
    <row r="13" spans="1:55" ht="21" customHeight="1" x14ac:dyDescent="0.15">
      <c r="C13" s="1172"/>
      <c r="D13" s="1172"/>
      <c r="E13" s="1172"/>
      <c r="F13" s="1172"/>
      <c r="G13" s="1172"/>
      <c r="H13" s="1172"/>
      <c r="I13" s="1172"/>
      <c r="J13" s="1172"/>
      <c r="K13" s="1172"/>
      <c r="L13" s="1172"/>
      <c r="M13" s="1172"/>
      <c r="N13" s="1172"/>
      <c r="O13" s="1172"/>
      <c r="P13" s="1173"/>
      <c r="Q13" s="778"/>
      <c r="R13" s="778"/>
      <c r="S13" s="778"/>
      <c r="T13" s="778"/>
      <c r="U13" s="778"/>
      <c r="V13" s="778"/>
      <c r="W13" s="778"/>
      <c r="X13" s="778"/>
      <c r="Y13" s="778"/>
      <c r="Z13" s="778"/>
      <c r="AA13" s="778"/>
      <c r="AB13" s="778"/>
      <c r="AC13" s="778"/>
      <c r="AD13" s="778"/>
      <c r="AE13" s="778"/>
      <c r="AF13" s="778"/>
      <c r="AG13" s="778"/>
      <c r="AH13" s="778"/>
      <c r="AI13" s="778"/>
      <c r="AJ13" s="778"/>
      <c r="AK13" s="778"/>
      <c r="AL13" s="778"/>
      <c r="AM13" s="778"/>
    </row>
    <row r="14" spans="1:55" ht="21" customHeight="1" x14ac:dyDescent="0.15">
      <c r="A14" s="67" t="str">
        <f>IF(U7="○","不要",IF(Q14&lt;&gt;"","○","未入力"))</f>
        <v>未入力</v>
      </c>
      <c r="C14" s="1137" t="s">
        <v>255</v>
      </c>
      <c r="D14" s="1138"/>
      <c r="E14" s="1138"/>
      <c r="F14" s="1138"/>
      <c r="G14" s="1138"/>
      <c r="H14" s="1138"/>
      <c r="I14" s="1138"/>
      <c r="J14" s="1138"/>
      <c r="K14" s="1138"/>
      <c r="L14" s="1138"/>
      <c r="M14" s="1138"/>
      <c r="N14" s="1138"/>
      <c r="O14" s="1138"/>
      <c r="P14" s="1138"/>
      <c r="Q14" s="778"/>
      <c r="R14" s="672"/>
      <c r="S14" s="672"/>
      <c r="T14" s="672"/>
      <c r="U14" s="672"/>
      <c r="V14" s="672"/>
      <c r="W14" s="672"/>
      <c r="X14" s="672"/>
      <c r="Y14" s="672"/>
      <c r="Z14" s="672"/>
      <c r="AA14" s="672"/>
      <c r="AB14" s="672"/>
      <c r="AC14" s="672"/>
      <c r="AD14" s="672"/>
      <c r="AE14" s="672"/>
      <c r="AF14" s="672"/>
      <c r="AG14" s="672"/>
      <c r="AH14" s="672"/>
      <c r="AI14" s="672"/>
      <c r="AJ14" s="672"/>
      <c r="AK14" s="672"/>
      <c r="AL14" s="672"/>
      <c r="AM14" s="672"/>
    </row>
    <row r="15" spans="1:55" ht="21" customHeight="1" x14ac:dyDescent="0.15">
      <c r="C15" s="1184"/>
      <c r="D15" s="1185"/>
      <c r="E15" s="1185"/>
      <c r="F15" s="1185"/>
      <c r="G15" s="1185"/>
      <c r="H15" s="1185"/>
      <c r="I15" s="1185"/>
      <c r="J15" s="1185"/>
      <c r="K15" s="1185"/>
      <c r="L15" s="1185"/>
      <c r="M15" s="1185"/>
      <c r="N15" s="1185"/>
      <c r="O15" s="1185"/>
      <c r="P15" s="1185"/>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row>
    <row r="16" spans="1:55" ht="21" customHeight="1" x14ac:dyDescent="0.15">
      <c r="C16" s="1184"/>
      <c r="D16" s="1185"/>
      <c r="E16" s="1185"/>
      <c r="F16" s="1185"/>
      <c r="G16" s="1185"/>
      <c r="H16" s="1185"/>
      <c r="I16" s="1185"/>
      <c r="J16" s="1185"/>
      <c r="K16" s="1185"/>
      <c r="L16" s="1185"/>
      <c r="M16" s="1185"/>
      <c r="N16" s="1185"/>
      <c r="O16" s="1185"/>
      <c r="P16" s="1185"/>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row>
    <row r="17" spans="3:40" ht="21" customHeight="1" x14ac:dyDescent="0.15">
      <c r="C17" s="1184"/>
      <c r="D17" s="1185"/>
      <c r="E17" s="1185"/>
      <c r="F17" s="1185"/>
      <c r="G17" s="1185"/>
      <c r="H17" s="1185"/>
      <c r="I17" s="1185"/>
      <c r="J17" s="1185"/>
      <c r="K17" s="1185"/>
      <c r="L17" s="1185"/>
      <c r="M17" s="1185"/>
      <c r="N17" s="1185"/>
      <c r="O17" s="1185"/>
      <c r="P17" s="1185"/>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row>
    <row r="18" spans="3:40" ht="21" customHeight="1" x14ac:dyDescent="0.15">
      <c r="C18" s="1184"/>
      <c r="D18" s="1185"/>
      <c r="E18" s="1185"/>
      <c r="F18" s="1185"/>
      <c r="G18" s="1185"/>
      <c r="H18" s="1185"/>
      <c r="I18" s="1185"/>
      <c r="J18" s="1185"/>
      <c r="K18" s="1185"/>
      <c r="L18" s="1185"/>
      <c r="M18" s="1185"/>
      <c r="N18" s="1185"/>
      <c r="O18" s="1185"/>
      <c r="P18" s="1185"/>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row>
    <row r="19" spans="3:40" ht="21" customHeight="1" x14ac:dyDescent="0.15">
      <c r="C19" s="1184"/>
      <c r="D19" s="1185"/>
      <c r="E19" s="1185"/>
      <c r="F19" s="1185"/>
      <c r="G19" s="1185"/>
      <c r="H19" s="1185"/>
      <c r="I19" s="1185"/>
      <c r="J19" s="1185"/>
      <c r="K19" s="1185"/>
      <c r="L19" s="1185"/>
      <c r="M19" s="1185"/>
      <c r="N19" s="1185"/>
      <c r="O19" s="1185"/>
      <c r="P19" s="1185"/>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row>
    <row r="20" spans="3:40" ht="21" customHeight="1" x14ac:dyDescent="0.15">
      <c r="C20" s="1184"/>
      <c r="D20" s="1185"/>
      <c r="E20" s="1185"/>
      <c r="F20" s="1185"/>
      <c r="G20" s="1185"/>
      <c r="H20" s="1185"/>
      <c r="I20" s="1185"/>
      <c r="J20" s="1185"/>
      <c r="K20" s="1185"/>
      <c r="L20" s="1185"/>
      <c r="M20" s="1185"/>
      <c r="N20" s="1185"/>
      <c r="O20" s="1185"/>
      <c r="P20" s="1185"/>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row>
    <row r="21" spans="3:40" ht="21" customHeight="1" x14ac:dyDescent="0.15">
      <c r="C21" s="1184"/>
      <c r="D21" s="1185"/>
      <c r="E21" s="1185"/>
      <c r="F21" s="1185"/>
      <c r="G21" s="1185"/>
      <c r="H21" s="1185"/>
      <c r="I21" s="1185"/>
      <c r="J21" s="1185"/>
      <c r="K21" s="1185"/>
      <c r="L21" s="1185"/>
      <c r="M21" s="1185"/>
      <c r="N21" s="1185"/>
      <c r="O21" s="1185"/>
      <c r="P21" s="1185"/>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row>
    <row r="22" spans="3:40" ht="21" customHeight="1" x14ac:dyDescent="0.15">
      <c r="C22" s="1184"/>
      <c r="D22" s="1185"/>
      <c r="E22" s="1185"/>
      <c r="F22" s="1185"/>
      <c r="G22" s="1185"/>
      <c r="H22" s="1185"/>
      <c r="I22" s="1185"/>
      <c r="J22" s="1185"/>
      <c r="K22" s="1185"/>
      <c r="L22" s="1185"/>
      <c r="M22" s="1185"/>
      <c r="N22" s="1185"/>
      <c r="O22" s="1185"/>
      <c r="P22" s="1185"/>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row>
    <row r="23" spans="3:40" ht="21" customHeight="1" x14ac:dyDescent="0.15">
      <c r="C23" s="1184"/>
      <c r="D23" s="1185"/>
      <c r="E23" s="1185"/>
      <c r="F23" s="1185"/>
      <c r="G23" s="1185"/>
      <c r="H23" s="1185"/>
      <c r="I23" s="1185"/>
      <c r="J23" s="1185"/>
      <c r="K23" s="1185"/>
      <c r="L23" s="1185"/>
      <c r="M23" s="1185"/>
      <c r="N23" s="1185"/>
      <c r="O23" s="1185"/>
      <c r="P23" s="1185"/>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row>
    <row r="24" spans="3:40" ht="21" customHeight="1" x14ac:dyDescent="0.15">
      <c r="C24" s="1184"/>
      <c r="D24" s="1185"/>
      <c r="E24" s="1185"/>
      <c r="F24" s="1185"/>
      <c r="G24" s="1185"/>
      <c r="H24" s="1185"/>
      <c r="I24" s="1185"/>
      <c r="J24" s="1185"/>
      <c r="K24" s="1185"/>
      <c r="L24" s="1185"/>
      <c r="M24" s="1185"/>
      <c r="N24" s="1185"/>
      <c r="O24" s="1185"/>
      <c r="P24" s="1185"/>
      <c r="Q24" s="672"/>
      <c r="R24" s="672"/>
      <c r="S24" s="672"/>
      <c r="T24" s="672"/>
      <c r="U24" s="672"/>
      <c r="V24" s="672"/>
      <c r="W24" s="672"/>
      <c r="X24" s="672"/>
      <c r="Y24" s="672"/>
      <c r="Z24" s="672"/>
      <c r="AA24" s="672"/>
      <c r="AB24" s="672"/>
      <c r="AC24" s="672"/>
      <c r="AD24" s="672"/>
      <c r="AE24" s="672"/>
      <c r="AF24" s="672"/>
      <c r="AG24" s="672"/>
      <c r="AH24" s="672"/>
      <c r="AI24" s="672"/>
      <c r="AJ24" s="672"/>
      <c r="AK24" s="672"/>
      <c r="AL24" s="672"/>
      <c r="AM24" s="672"/>
    </row>
    <row r="25" spans="3:40" ht="21" customHeight="1" x14ac:dyDescent="0.15">
      <c r="C25" s="1184"/>
      <c r="D25" s="1185"/>
      <c r="E25" s="1185"/>
      <c r="F25" s="1185"/>
      <c r="G25" s="1185"/>
      <c r="H25" s="1185"/>
      <c r="I25" s="1185"/>
      <c r="J25" s="1185"/>
      <c r="K25" s="1185"/>
      <c r="L25" s="1185"/>
      <c r="M25" s="1185"/>
      <c r="N25" s="1185"/>
      <c r="O25" s="1185"/>
      <c r="P25" s="1185"/>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row>
    <row r="26" spans="3:40" ht="21" customHeight="1" x14ac:dyDescent="0.15">
      <c r="C26" s="1139"/>
      <c r="D26" s="1140"/>
      <c r="E26" s="1140"/>
      <c r="F26" s="1140"/>
      <c r="G26" s="1140"/>
      <c r="H26" s="1140"/>
      <c r="I26" s="1140"/>
      <c r="J26" s="1140"/>
      <c r="K26" s="1140"/>
      <c r="L26" s="1140"/>
      <c r="M26" s="1140"/>
      <c r="N26" s="1140"/>
      <c r="O26" s="1140"/>
      <c r="P26" s="1140"/>
      <c r="Q26" s="672"/>
      <c r="R26" s="672"/>
      <c r="S26" s="672"/>
      <c r="T26" s="672"/>
      <c r="U26" s="672"/>
      <c r="V26" s="672"/>
      <c r="W26" s="672"/>
      <c r="X26" s="672"/>
      <c r="Y26" s="672"/>
      <c r="Z26" s="672"/>
      <c r="AA26" s="672"/>
      <c r="AB26" s="672"/>
      <c r="AC26" s="672"/>
      <c r="AD26" s="672"/>
      <c r="AE26" s="672"/>
      <c r="AF26" s="672"/>
      <c r="AG26" s="672"/>
      <c r="AH26" s="672"/>
      <c r="AI26" s="672"/>
      <c r="AJ26" s="672"/>
      <c r="AK26" s="672"/>
      <c r="AL26" s="672"/>
      <c r="AM26" s="672"/>
    </row>
    <row r="27" spans="3:40" ht="6" customHeight="1" x14ac:dyDescent="0.15">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row>
    <row r="28" spans="3:40" ht="15.75" customHeight="1" x14ac:dyDescent="0.15">
      <c r="C28" s="795" t="s">
        <v>237</v>
      </c>
      <c r="D28" s="795"/>
      <c r="E28" s="796" t="s">
        <v>256</v>
      </c>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40"/>
    </row>
    <row r="29" spans="3:40" ht="21" customHeight="1" x14ac:dyDescent="0.15">
      <c r="C29" s="795" t="s">
        <v>238</v>
      </c>
      <c r="D29" s="795"/>
      <c r="E29" s="797" t="s">
        <v>257</v>
      </c>
      <c r="F29" s="797"/>
      <c r="G29" s="797"/>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40"/>
    </row>
    <row r="40" spans="1:40" ht="21" customHeight="1" x14ac:dyDescent="0.15">
      <c r="A40" s="202" t="str">
        <f>IF('発注者入力シート(◆◇)'!$H$16="","",IF(事前入力シート!$I$4="特定共同企業体",IF(COUNTIF(A41:A78,"未入力")&gt;=1,"未入力あり",""),"使用しない"))</f>
        <v/>
      </c>
      <c r="AN40" s="39" t="s">
        <v>477</v>
      </c>
    </row>
    <row r="41" spans="1:40" ht="21" customHeight="1" x14ac:dyDescent="0.15">
      <c r="C41" s="798" t="s">
        <v>23</v>
      </c>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row>
    <row r="42" spans="1:40" ht="21" customHeight="1" x14ac:dyDescent="0.15">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1:40" s="27" customFormat="1" ht="21" customHeight="1" thickBot="1" x14ac:dyDescent="0.2">
      <c r="A43" s="67" t="str">
        <f>IF(事前入力シート!$I$4="特定共同企業体",IF(AE43&lt;&gt;"","○","未入力"),"不要")</f>
        <v>不要</v>
      </c>
      <c r="AC43" s="174"/>
      <c r="AD43" s="192" t="s">
        <v>303</v>
      </c>
      <c r="AE43" s="669" t="str">
        <f>'様式-5'!$AE$44</f>
        <v>○○○○株式会社</v>
      </c>
      <c r="AF43" s="669"/>
      <c r="AG43" s="669"/>
      <c r="AH43" s="669"/>
      <c r="AI43" s="669"/>
      <c r="AJ43" s="669"/>
      <c r="AK43" s="669"/>
      <c r="AL43" s="669"/>
      <c r="AM43" s="669"/>
    </row>
    <row r="44" spans="1:40" ht="21" customHeight="1" x14ac:dyDescent="0.15">
      <c r="A44" s="198" t="str">
        <f>IF(事前入力シート!$I$4="特定共同企業体",IF(OR(U44="○",U46="○"),"○","未入力"),"不要")</f>
        <v>不要</v>
      </c>
      <c r="C44" s="861" t="s">
        <v>23</v>
      </c>
      <c r="D44" s="861"/>
      <c r="E44" s="861"/>
      <c r="F44" s="861"/>
      <c r="G44" s="861"/>
      <c r="H44" s="861"/>
      <c r="I44" s="861"/>
      <c r="J44" s="861"/>
      <c r="K44" s="861"/>
      <c r="L44" s="861"/>
      <c r="M44" s="861"/>
      <c r="N44" s="861"/>
      <c r="O44" s="861"/>
      <c r="P44" s="861"/>
      <c r="Q44" s="861"/>
      <c r="R44" s="861"/>
      <c r="S44" s="861"/>
      <c r="T44" s="862"/>
      <c r="U44" s="717"/>
      <c r="V44" s="718"/>
      <c r="W44" s="718"/>
      <c r="X44" s="719"/>
      <c r="Y44" s="863" t="s">
        <v>217</v>
      </c>
      <c r="Z44" s="861"/>
      <c r="AA44" s="861"/>
      <c r="AB44" s="861"/>
      <c r="AC44" s="861"/>
      <c r="AD44" s="861"/>
      <c r="AE44" s="861"/>
      <c r="AF44" s="861"/>
      <c r="AG44" s="861"/>
      <c r="AH44" s="861"/>
      <c r="AI44" s="861"/>
      <c r="AJ44" s="861"/>
      <c r="AK44" s="861"/>
      <c r="AL44" s="861"/>
      <c r="AM44" s="861"/>
    </row>
    <row r="45" spans="1:40" ht="21" customHeight="1" x14ac:dyDescent="0.15">
      <c r="C45" s="861"/>
      <c r="D45" s="861"/>
      <c r="E45" s="861"/>
      <c r="F45" s="861"/>
      <c r="G45" s="861"/>
      <c r="H45" s="861"/>
      <c r="I45" s="861"/>
      <c r="J45" s="861"/>
      <c r="K45" s="861"/>
      <c r="L45" s="861"/>
      <c r="M45" s="861"/>
      <c r="N45" s="861"/>
      <c r="O45" s="861"/>
      <c r="P45" s="861"/>
      <c r="Q45" s="861"/>
      <c r="R45" s="861"/>
      <c r="S45" s="861"/>
      <c r="T45" s="862"/>
      <c r="U45" s="720"/>
      <c r="V45" s="721"/>
      <c r="W45" s="721"/>
      <c r="X45" s="722"/>
      <c r="Y45" s="864"/>
      <c r="Z45" s="865"/>
      <c r="AA45" s="865"/>
      <c r="AB45" s="865"/>
      <c r="AC45" s="865"/>
      <c r="AD45" s="865"/>
      <c r="AE45" s="865"/>
      <c r="AF45" s="865"/>
      <c r="AG45" s="865"/>
      <c r="AH45" s="865"/>
      <c r="AI45" s="865"/>
      <c r="AJ45" s="865"/>
      <c r="AK45" s="865"/>
      <c r="AL45" s="865"/>
      <c r="AM45" s="865"/>
    </row>
    <row r="46" spans="1:40" ht="21" customHeight="1" x14ac:dyDescent="0.15">
      <c r="A46" s="67" t="str">
        <f>IF(事前入力シート!$I$4="特定共同企業体",IF(OR(U44="○",U46="○"),"○","未入力"),"不要")</f>
        <v>不要</v>
      </c>
      <c r="C46" s="861"/>
      <c r="D46" s="861"/>
      <c r="E46" s="861"/>
      <c r="F46" s="861"/>
      <c r="G46" s="861"/>
      <c r="H46" s="861"/>
      <c r="I46" s="861"/>
      <c r="J46" s="861"/>
      <c r="K46" s="861"/>
      <c r="L46" s="861"/>
      <c r="M46" s="861"/>
      <c r="N46" s="861"/>
      <c r="O46" s="861"/>
      <c r="P46" s="861"/>
      <c r="Q46" s="861"/>
      <c r="R46" s="861"/>
      <c r="S46" s="861"/>
      <c r="T46" s="862"/>
      <c r="U46" s="687"/>
      <c r="V46" s="688"/>
      <c r="W46" s="688"/>
      <c r="X46" s="689"/>
      <c r="Y46" s="866" t="s">
        <v>218</v>
      </c>
      <c r="Z46" s="867"/>
      <c r="AA46" s="867"/>
      <c r="AB46" s="867"/>
      <c r="AC46" s="867"/>
      <c r="AD46" s="867"/>
      <c r="AE46" s="867"/>
      <c r="AF46" s="867"/>
      <c r="AG46" s="867"/>
      <c r="AH46" s="867"/>
      <c r="AI46" s="867"/>
      <c r="AJ46" s="867"/>
      <c r="AK46" s="867"/>
      <c r="AL46" s="867"/>
      <c r="AM46" s="867"/>
    </row>
    <row r="47" spans="1:40" ht="21" customHeight="1" thickBot="1" x14ac:dyDescent="0.2">
      <c r="C47" s="861"/>
      <c r="D47" s="861"/>
      <c r="E47" s="861"/>
      <c r="F47" s="861"/>
      <c r="G47" s="861"/>
      <c r="H47" s="861"/>
      <c r="I47" s="861"/>
      <c r="J47" s="861"/>
      <c r="K47" s="861"/>
      <c r="L47" s="861"/>
      <c r="M47" s="861"/>
      <c r="N47" s="861"/>
      <c r="O47" s="861"/>
      <c r="P47" s="861"/>
      <c r="Q47" s="861"/>
      <c r="R47" s="861"/>
      <c r="S47" s="861"/>
      <c r="T47" s="862"/>
      <c r="U47" s="690"/>
      <c r="V47" s="691"/>
      <c r="W47" s="691"/>
      <c r="X47" s="692"/>
      <c r="Y47" s="863"/>
      <c r="Z47" s="861"/>
      <c r="AA47" s="861"/>
      <c r="AB47" s="861"/>
      <c r="AC47" s="861"/>
      <c r="AD47" s="861"/>
      <c r="AE47" s="861"/>
      <c r="AF47" s="861"/>
      <c r="AG47" s="861"/>
      <c r="AH47" s="861"/>
      <c r="AI47" s="861"/>
      <c r="AJ47" s="861"/>
      <c r="AK47" s="861"/>
      <c r="AL47" s="861"/>
      <c r="AM47" s="861"/>
    </row>
    <row r="48" spans="1:40" ht="21" customHeight="1" x14ac:dyDescent="0.15">
      <c r="C48" s="83"/>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21" customHeight="1" x14ac:dyDescent="0.15">
      <c r="A49" s="67" t="str">
        <f>IF(事前入力シート!$I$4="特定共同企業体",IF(U46="○","不要",IF(Q49&lt;&gt;"","○","未入力")),"不要")</f>
        <v>不要</v>
      </c>
      <c r="C49" s="1172" t="s">
        <v>253</v>
      </c>
      <c r="D49" s="1172"/>
      <c r="E49" s="1172"/>
      <c r="F49" s="1172"/>
      <c r="G49" s="1172"/>
      <c r="H49" s="1172"/>
      <c r="I49" s="1172"/>
      <c r="J49" s="1172"/>
      <c r="K49" s="1172"/>
      <c r="L49" s="1172"/>
      <c r="M49" s="1172"/>
      <c r="N49" s="1172"/>
      <c r="O49" s="1172"/>
      <c r="P49" s="1173"/>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row>
    <row r="50" spans="1:39" ht="21" customHeight="1" x14ac:dyDescent="0.15">
      <c r="C50" s="1172"/>
      <c r="D50" s="1172"/>
      <c r="E50" s="1172"/>
      <c r="F50" s="1172"/>
      <c r="G50" s="1172"/>
      <c r="H50" s="1172"/>
      <c r="I50" s="1172"/>
      <c r="J50" s="1172"/>
      <c r="K50" s="1172"/>
      <c r="L50" s="1172"/>
      <c r="M50" s="1172"/>
      <c r="N50" s="1172"/>
      <c r="O50" s="1172"/>
      <c r="P50" s="1173"/>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row>
    <row r="51" spans="1:39" ht="21" customHeight="1" x14ac:dyDescent="0.15">
      <c r="A51" s="67" t="str">
        <f>IF(事前入力シート!$I$4="特定共同企業体",IF(U46="○","不要",IF(Q51&lt;&gt;"","○","未入力")),"不要")</f>
        <v>不要</v>
      </c>
      <c r="C51" s="1172" t="s">
        <v>254</v>
      </c>
      <c r="D51" s="1172"/>
      <c r="E51" s="1172"/>
      <c r="F51" s="1172"/>
      <c r="G51" s="1172"/>
      <c r="H51" s="1172"/>
      <c r="I51" s="1172"/>
      <c r="J51" s="1172"/>
      <c r="K51" s="1172"/>
      <c r="L51" s="1172"/>
      <c r="M51" s="1172"/>
      <c r="N51" s="1172"/>
      <c r="O51" s="1172"/>
      <c r="P51" s="1173"/>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row>
    <row r="52" spans="1:39" ht="21" customHeight="1" x14ac:dyDescent="0.15">
      <c r="C52" s="1172"/>
      <c r="D52" s="1172"/>
      <c r="E52" s="1172"/>
      <c r="F52" s="1172"/>
      <c r="G52" s="1172"/>
      <c r="H52" s="1172"/>
      <c r="I52" s="1172"/>
      <c r="J52" s="1172"/>
      <c r="K52" s="1172"/>
      <c r="L52" s="1172"/>
      <c r="M52" s="1172"/>
      <c r="N52" s="1172"/>
      <c r="O52" s="1172"/>
      <c r="P52" s="1173"/>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row>
    <row r="53" spans="1:39" ht="21" customHeight="1" x14ac:dyDescent="0.15">
      <c r="A53" s="67" t="str">
        <f>IF(事前入力シート!$I$4="特定共同企業体",IF(U46="○","不要",IF(Q53&lt;&gt;"","○","未入力")),"不要")</f>
        <v>不要</v>
      </c>
      <c r="C53" s="1137" t="s">
        <v>255</v>
      </c>
      <c r="D53" s="1138"/>
      <c r="E53" s="1138"/>
      <c r="F53" s="1138"/>
      <c r="G53" s="1138"/>
      <c r="H53" s="1138"/>
      <c r="I53" s="1138"/>
      <c r="J53" s="1138"/>
      <c r="K53" s="1138"/>
      <c r="L53" s="1138"/>
      <c r="M53" s="1138"/>
      <c r="N53" s="1138"/>
      <c r="O53" s="1138"/>
      <c r="P53" s="1138"/>
      <c r="Q53" s="1186"/>
      <c r="R53" s="1186"/>
      <c r="S53" s="1186"/>
      <c r="T53" s="1186"/>
      <c r="U53" s="1186"/>
      <c r="V53" s="1186"/>
      <c r="W53" s="1186"/>
      <c r="X53" s="1186"/>
      <c r="Y53" s="1186"/>
      <c r="Z53" s="1186"/>
      <c r="AA53" s="1186"/>
      <c r="AB53" s="1186"/>
      <c r="AC53" s="1186"/>
      <c r="AD53" s="1186"/>
      <c r="AE53" s="1186"/>
      <c r="AF53" s="1186"/>
      <c r="AG53" s="1186"/>
      <c r="AH53" s="1186"/>
      <c r="AI53" s="1186"/>
      <c r="AJ53" s="1186"/>
      <c r="AK53" s="1186"/>
      <c r="AL53" s="1186"/>
      <c r="AM53" s="1186"/>
    </row>
    <row r="54" spans="1:39" ht="21" customHeight="1" x14ac:dyDescent="0.15">
      <c r="C54" s="1184"/>
      <c r="D54" s="1185"/>
      <c r="E54" s="1185"/>
      <c r="F54" s="1185"/>
      <c r="G54" s="1185"/>
      <c r="H54" s="1185"/>
      <c r="I54" s="1185"/>
      <c r="J54" s="1185"/>
      <c r="K54" s="1185"/>
      <c r="L54" s="1185"/>
      <c r="M54" s="1185"/>
      <c r="N54" s="1185"/>
      <c r="O54" s="1185"/>
      <c r="P54" s="1185"/>
      <c r="Q54" s="1186"/>
      <c r="R54" s="1186"/>
      <c r="S54" s="1186"/>
      <c r="T54" s="1186"/>
      <c r="U54" s="1186"/>
      <c r="V54" s="1186"/>
      <c r="W54" s="1186"/>
      <c r="X54" s="1186"/>
      <c r="Y54" s="1186"/>
      <c r="Z54" s="1186"/>
      <c r="AA54" s="1186"/>
      <c r="AB54" s="1186"/>
      <c r="AC54" s="1186"/>
      <c r="AD54" s="1186"/>
      <c r="AE54" s="1186"/>
      <c r="AF54" s="1186"/>
      <c r="AG54" s="1186"/>
      <c r="AH54" s="1186"/>
      <c r="AI54" s="1186"/>
      <c r="AJ54" s="1186"/>
      <c r="AK54" s="1186"/>
      <c r="AL54" s="1186"/>
      <c r="AM54" s="1186"/>
    </row>
    <row r="55" spans="1:39" ht="21" customHeight="1" x14ac:dyDescent="0.15">
      <c r="C55" s="1184"/>
      <c r="D55" s="1185"/>
      <c r="E55" s="1185"/>
      <c r="F55" s="1185"/>
      <c r="G55" s="1185"/>
      <c r="H55" s="1185"/>
      <c r="I55" s="1185"/>
      <c r="J55" s="1185"/>
      <c r="K55" s="1185"/>
      <c r="L55" s="1185"/>
      <c r="M55" s="1185"/>
      <c r="N55" s="1185"/>
      <c r="O55" s="1185"/>
      <c r="P55" s="1185"/>
      <c r="Q55" s="1186"/>
      <c r="R55" s="1186"/>
      <c r="S55" s="1186"/>
      <c r="T55" s="1186"/>
      <c r="U55" s="1186"/>
      <c r="V55" s="1186"/>
      <c r="W55" s="1186"/>
      <c r="X55" s="1186"/>
      <c r="Y55" s="1186"/>
      <c r="Z55" s="1186"/>
      <c r="AA55" s="1186"/>
      <c r="AB55" s="1186"/>
      <c r="AC55" s="1186"/>
      <c r="AD55" s="1186"/>
      <c r="AE55" s="1186"/>
      <c r="AF55" s="1186"/>
      <c r="AG55" s="1186"/>
      <c r="AH55" s="1186"/>
      <c r="AI55" s="1186"/>
      <c r="AJ55" s="1186"/>
      <c r="AK55" s="1186"/>
      <c r="AL55" s="1186"/>
      <c r="AM55" s="1186"/>
    </row>
    <row r="56" spans="1:39" ht="21" customHeight="1" x14ac:dyDescent="0.15">
      <c r="C56" s="1184"/>
      <c r="D56" s="1185"/>
      <c r="E56" s="1185"/>
      <c r="F56" s="1185"/>
      <c r="G56" s="1185"/>
      <c r="H56" s="1185"/>
      <c r="I56" s="1185"/>
      <c r="J56" s="1185"/>
      <c r="K56" s="1185"/>
      <c r="L56" s="1185"/>
      <c r="M56" s="1185"/>
      <c r="N56" s="1185"/>
      <c r="O56" s="1185"/>
      <c r="P56" s="1185"/>
      <c r="Q56" s="1186"/>
      <c r="R56" s="1186"/>
      <c r="S56" s="1186"/>
      <c r="T56" s="1186"/>
      <c r="U56" s="1186"/>
      <c r="V56" s="1186"/>
      <c r="W56" s="1186"/>
      <c r="X56" s="1186"/>
      <c r="Y56" s="1186"/>
      <c r="Z56" s="1186"/>
      <c r="AA56" s="1186"/>
      <c r="AB56" s="1186"/>
      <c r="AC56" s="1186"/>
      <c r="AD56" s="1186"/>
      <c r="AE56" s="1186"/>
      <c r="AF56" s="1186"/>
      <c r="AG56" s="1186"/>
      <c r="AH56" s="1186"/>
      <c r="AI56" s="1186"/>
      <c r="AJ56" s="1186"/>
      <c r="AK56" s="1186"/>
      <c r="AL56" s="1186"/>
      <c r="AM56" s="1186"/>
    </row>
    <row r="57" spans="1:39" ht="21" customHeight="1" x14ac:dyDescent="0.15">
      <c r="C57" s="1184"/>
      <c r="D57" s="1185"/>
      <c r="E57" s="1185"/>
      <c r="F57" s="1185"/>
      <c r="G57" s="1185"/>
      <c r="H57" s="1185"/>
      <c r="I57" s="1185"/>
      <c r="J57" s="1185"/>
      <c r="K57" s="1185"/>
      <c r="L57" s="1185"/>
      <c r="M57" s="1185"/>
      <c r="N57" s="1185"/>
      <c r="O57" s="1185"/>
      <c r="P57" s="1185"/>
      <c r="Q57" s="1186"/>
      <c r="R57" s="1186"/>
      <c r="S57" s="1186"/>
      <c r="T57" s="1186"/>
      <c r="U57" s="1186"/>
      <c r="V57" s="1186"/>
      <c r="W57" s="1186"/>
      <c r="X57" s="1186"/>
      <c r="Y57" s="1186"/>
      <c r="Z57" s="1186"/>
      <c r="AA57" s="1186"/>
      <c r="AB57" s="1186"/>
      <c r="AC57" s="1186"/>
      <c r="AD57" s="1186"/>
      <c r="AE57" s="1186"/>
      <c r="AF57" s="1186"/>
      <c r="AG57" s="1186"/>
      <c r="AH57" s="1186"/>
      <c r="AI57" s="1186"/>
      <c r="AJ57" s="1186"/>
      <c r="AK57" s="1186"/>
      <c r="AL57" s="1186"/>
      <c r="AM57" s="1186"/>
    </row>
    <row r="58" spans="1:39" ht="21" customHeight="1" x14ac:dyDescent="0.15">
      <c r="C58" s="1184"/>
      <c r="D58" s="1185"/>
      <c r="E58" s="1185"/>
      <c r="F58" s="1185"/>
      <c r="G58" s="1185"/>
      <c r="H58" s="1185"/>
      <c r="I58" s="1185"/>
      <c r="J58" s="1185"/>
      <c r="K58" s="1185"/>
      <c r="L58" s="1185"/>
      <c r="M58" s="1185"/>
      <c r="N58" s="1185"/>
      <c r="O58" s="1185"/>
      <c r="P58" s="1185"/>
      <c r="Q58" s="1186"/>
      <c r="R58" s="1186"/>
      <c r="S58" s="1186"/>
      <c r="T58" s="1186"/>
      <c r="U58" s="1186"/>
      <c r="V58" s="1186"/>
      <c r="W58" s="1186"/>
      <c r="X58" s="1186"/>
      <c r="Y58" s="1186"/>
      <c r="Z58" s="1186"/>
      <c r="AA58" s="1186"/>
      <c r="AB58" s="1186"/>
      <c r="AC58" s="1186"/>
      <c r="AD58" s="1186"/>
      <c r="AE58" s="1186"/>
      <c r="AF58" s="1186"/>
      <c r="AG58" s="1186"/>
      <c r="AH58" s="1186"/>
      <c r="AI58" s="1186"/>
      <c r="AJ58" s="1186"/>
      <c r="AK58" s="1186"/>
      <c r="AL58" s="1186"/>
      <c r="AM58" s="1186"/>
    </row>
    <row r="59" spans="1:39" ht="21" customHeight="1" x14ac:dyDescent="0.15">
      <c r="C59" s="1184"/>
      <c r="D59" s="1185"/>
      <c r="E59" s="1185"/>
      <c r="F59" s="1185"/>
      <c r="G59" s="1185"/>
      <c r="H59" s="1185"/>
      <c r="I59" s="1185"/>
      <c r="J59" s="1185"/>
      <c r="K59" s="1185"/>
      <c r="L59" s="1185"/>
      <c r="M59" s="1185"/>
      <c r="N59" s="1185"/>
      <c r="O59" s="1185"/>
      <c r="P59" s="1185"/>
      <c r="Q59" s="1186"/>
      <c r="R59" s="1186"/>
      <c r="S59" s="1186"/>
      <c r="T59" s="1186"/>
      <c r="U59" s="1186"/>
      <c r="V59" s="1186"/>
      <c r="W59" s="1186"/>
      <c r="X59" s="1186"/>
      <c r="Y59" s="1186"/>
      <c r="Z59" s="1186"/>
      <c r="AA59" s="1186"/>
      <c r="AB59" s="1186"/>
      <c r="AC59" s="1186"/>
      <c r="AD59" s="1186"/>
      <c r="AE59" s="1186"/>
      <c r="AF59" s="1186"/>
      <c r="AG59" s="1186"/>
      <c r="AH59" s="1186"/>
      <c r="AI59" s="1186"/>
      <c r="AJ59" s="1186"/>
      <c r="AK59" s="1186"/>
      <c r="AL59" s="1186"/>
      <c r="AM59" s="1186"/>
    </row>
    <row r="60" spans="1:39" ht="21" customHeight="1" x14ac:dyDescent="0.15">
      <c r="C60" s="1184"/>
      <c r="D60" s="1185"/>
      <c r="E60" s="1185"/>
      <c r="F60" s="1185"/>
      <c r="G60" s="1185"/>
      <c r="H60" s="1185"/>
      <c r="I60" s="1185"/>
      <c r="J60" s="1185"/>
      <c r="K60" s="1185"/>
      <c r="L60" s="1185"/>
      <c r="M60" s="1185"/>
      <c r="N60" s="1185"/>
      <c r="O60" s="1185"/>
      <c r="P60" s="1185"/>
      <c r="Q60" s="1186"/>
      <c r="R60" s="1186"/>
      <c r="S60" s="1186"/>
      <c r="T60" s="1186"/>
      <c r="U60" s="1186"/>
      <c r="V60" s="1186"/>
      <c r="W60" s="1186"/>
      <c r="X60" s="1186"/>
      <c r="Y60" s="1186"/>
      <c r="Z60" s="1186"/>
      <c r="AA60" s="1186"/>
      <c r="AB60" s="1186"/>
      <c r="AC60" s="1186"/>
      <c r="AD60" s="1186"/>
      <c r="AE60" s="1186"/>
      <c r="AF60" s="1186"/>
      <c r="AG60" s="1186"/>
      <c r="AH60" s="1186"/>
      <c r="AI60" s="1186"/>
      <c r="AJ60" s="1186"/>
      <c r="AK60" s="1186"/>
      <c r="AL60" s="1186"/>
      <c r="AM60" s="1186"/>
    </row>
    <row r="61" spans="1:39" ht="21" customHeight="1" x14ac:dyDescent="0.15">
      <c r="C61" s="1184"/>
      <c r="D61" s="1185"/>
      <c r="E61" s="1185"/>
      <c r="F61" s="1185"/>
      <c r="G61" s="1185"/>
      <c r="H61" s="1185"/>
      <c r="I61" s="1185"/>
      <c r="J61" s="1185"/>
      <c r="K61" s="1185"/>
      <c r="L61" s="1185"/>
      <c r="M61" s="1185"/>
      <c r="N61" s="1185"/>
      <c r="O61" s="1185"/>
      <c r="P61" s="1185"/>
      <c r="Q61" s="1186"/>
      <c r="R61" s="1186"/>
      <c r="S61" s="1186"/>
      <c r="T61" s="1186"/>
      <c r="U61" s="1186"/>
      <c r="V61" s="1186"/>
      <c r="W61" s="1186"/>
      <c r="X61" s="1186"/>
      <c r="Y61" s="1186"/>
      <c r="Z61" s="1186"/>
      <c r="AA61" s="1186"/>
      <c r="AB61" s="1186"/>
      <c r="AC61" s="1186"/>
      <c r="AD61" s="1186"/>
      <c r="AE61" s="1186"/>
      <c r="AF61" s="1186"/>
      <c r="AG61" s="1186"/>
      <c r="AH61" s="1186"/>
      <c r="AI61" s="1186"/>
      <c r="AJ61" s="1186"/>
      <c r="AK61" s="1186"/>
      <c r="AL61" s="1186"/>
      <c r="AM61" s="1186"/>
    </row>
    <row r="62" spans="1:39" ht="21" customHeight="1" x14ac:dyDescent="0.15">
      <c r="C62" s="1184"/>
      <c r="D62" s="1185"/>
      <c r="E62" s="1185"/>
      <c r="F62" s="1185"/>
      <c r="G62" s="1185"/>
      <c r="H62" s="1185"/>
      <c r="I62" s="1185"/>
      <c r="J62" s="1185"/>
      <c r="K62" s="1185"/>
      <c r="L62" s="1185"/>
      <c r="M62" s="1185"/>
      <c r="N62" s="1185"/>
      <c r="O62" s="1185"/>
      <c r="P62" s="1185"/>
      <c r="Q62" s="1186"/>
      <c r="R62" s="1186"/>
      <c r="S62" s="1186"/>
      <c r="T62" s="1186"/>
      <c r="U62" s="1186"/>
      <c r="V62" s="1186"/>
      <c r="W62" s="1186"/>
      <c r="X62" s="1186"/>
      <c r="Y62" s="1186"/>
      <c r="Z62" s="1186"/>
      <c r="AA62" s="1186"/>
      <c r="AB62" s="1186"/>
      <c r="AC62" s="1186"/>
      <c r="AD62" s="1186"/>
      <c r="AE62" s="1186"/>
      <c r="AF62" s="1186"/>
      <c r="AG62" s="1186"/>
      <c r="AH62" s="1186"/>
      <c r="AI62" s="1186"/>
      <c r="AJ62" s="1186"/>
      <c r="AK62" s="1186"/>
      <c r="AL62" s="1186"/>
      <c r="AM62" s="1186"/>
    </row>
    <row r="63" spans="1:39" ht="21" customHeight="1" x14ac:dyDescent="0.15">
      <c r="C63" s="1184"/>
      <c r="D63" s="1185"/>
      <c r="E63" s="1185"/>
      <c r="F63" s="1185"/>
      <c r="G63" s="1185"/>
      <c r="H63" s="1185"/>
      <c r="I63" s="1185"/>
      <c r="J63" s="1185"/>
      <c r="K63" s="1185"/>
      <c r="L63" s="1185"/>
      <c r="M63" s="1185"/>
      <c r="N63" s="1185"/>
      <c r="O63" s="1185"/>
      <c r="P63" s="1185"/>
      <c r="Q63" s="1186"/>
      <c r="R63" s="1186"/>
      <c r="S63" s="1186"/>
      <c r="T63" s="1186"/>
      <c r="U63" s="1186"/>
      <c r="V63" s="1186"/>
      <c r="W63" s="1186"/>
      <c r="X63" s="1186"/>
      <c r="Y63" s="1186"/>
      <c r="Z63" s="1186"/>
      <c r="AA63" s="1186"/>
      <c r="AB63" s="1186"/>
      <c r="AC63" s="1186"/>
      <c r="AD63" s="1186"/>
      <c r="AE63" s="1186"/>
      <c r="AF63" s="1186"/>
      <c r="AG63" s="1186"/>
      <c r="AH63" s="1186"/>
      <c r="AI63" s="1186"/>
      <c r="AJ63" s="1186"/>
      <c r="AK63" s="1186"/>
      <c r="AL63" s="1186"/>
      <c r="AM63" s="1186"/>
    </row>
    <row r="64" spans="1:39" ht="21" customHeight="1" x14ac:dyDescent="0.15">
      <c r="C64" s="1184"/>
      <c r="D64" s="1185"/>
      <c r="E64" s="1185"/>
      <c r="F64" s="1185"/>
      <c r="G64" s="1185"/>
      <c r="H64" s="1185"/>
      <c r="I64" s="1185"/>
      <c r="J64" s="1185"/>
      <c r="K64" s="1185"/>
      <c r="L64" s="1185"/>
      <c r="M64" s="1185"/>
      <c r="N64" s="1185"/>
      <c r="O64" s="1185"/>
      <c r="P64" s="1185"/>
      <c r="Q64" s="1186"/>
      <c r="R64" s="1186"/>
      <c r="S64" s="1186"/>
      <c r="T64" s="1186"/>
      <c r="U64" s="1186"/>
      <c r="V64" s="1186"/>
      <c r="W64" s="1186"/>
      <c r="X64" s="1186"/>
      <c r="Y64" s="1186"/>
      <c r="Z64" s="1186"/>
      <c r="AA64" s="1186"/>
      <c r="AB64" s="1186"/>
      <c r="AC64" s="1186"/>
      <c r="AD64" s="1186"/>
      <c r="AE64" s="1186"/>
      <c r="AF64" s="1186"/>
      <c r="AG64" s="1186"/>
      <c r="AH64" s="1186"/>
      <c r="AI64" s="1186"/>
      <c r="AJ64" s="1186"/>
      <c r="AK64" s="1186"/>
      <c r="AL64" s="1186"/>
      <c r="AM64" s="1186"/>
    </row>
    <row r="65" spans="1:40" ht="21" customHeight="1" x14ac:dyDescent="0.15">
      <c r="C65" s="1139"/>
      <c r="D65" s="1140"/>
      <c r="E65" s="1140"/>
      <c r="F65" s="1140"/>
      <c r="G65" s="1140"/>
      <c r="H65" s="1140"/>
      <c r="I65" s="1140"/>
      <c r="J65" s="1140"/>
      <c r="K65" s="1140"/>
      <c r="L65" s="1140"/>
      <c r="M65" s="1140"/>
      <c r="N65" s="1140"/>
      <c r="O65" s="1140"/>
      <c r="P65" s="1140"/>
      <c r="Q65" s="1186"/>
      <c r="R65" s="1186"/>
      <c r="S65" s="1186"/>
      <c r="T65" s="1186"/>
      <c r="U65" s="1186"/>
      <c r="V65" s="1186"/>
      <c r="W65" s="1186"/>
      <c r="X65" s="1186"/>
      <c r="Y65" s="1186"/>
      <c r="Z65" s="1186"/>
      <c r="AA65" s="1186"/>
      <c r="AB65" s="1186"/>
      <c r="AC65" s="1186"/>
      <c r="AD65" s="1186"/>
      <c r="AE65" s="1186"/>
      <c r="AF65" s="1186"/>
      <c r="AG65" s="1186"/>
      <c r="AH65" s="1186"/>
      <c r="AI65" s="1186"/>
      <c r="AJ65" s="1186"/>
      <c r="AK65" s="1186"/>
      <c r="AL65" s="1186"/>
      <c r="AM65" s="1186"/>
    </row>
    <row r="66" spans="1:40" ht="6" customHeight="1" x14ac:dyDescent="0.15">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row>
    <row r="67" spans="1:40" ht="15.75" customHeight="1" x14ac:dyDescent="0.15">
      <c r="C67" s="795" t="s">
        <v>237</v>
      </c>
      <c r="D67" s="795"/>
      <c r="E67" s="796" t="s">
        <v>256</v>
      </c>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40"/>
    </row>
    <row r="68" spans="1:40" ht="21" customHeight="1" x14ac:dyDescent="0.15">
      <c r="C68" s="795" t="s">
        <v>238</v>
      </c>
      <c r="D68" s="795"/>
      <c r="E68" s="797" t="s">
        <v>257</v>
      </c>
      <c r="F68" s="797"/>
      <c r="G68" s="797"/>
      <c r="H68" s="797"/>
      <c r="I68" s="797"/>
      <c r="J68" s="797"/>
      <c r="K68" s="797"/>
      <c r="L68" s="797"/>
      <c r="M68" s="797"/>
      <c r="N68" s="797"/>
      <c r="O68" s="797"/>
      <c r="P68" s="797"/>
      <c r="Q68" s="797"/>
      <c r="R68" s="797"/>
      <c r="S68" s="797"/>
      <c r="T68" s="797"/>
      <c r="U68" s="797"/>
      <c r="V68" s="797"/>
      <c r="W68" s="797"/>
      <c r="X68" s="797"/>
      <c r="Y68" s="797"/>
      <c r="Z68" s="797"/>
      <c r="AA68" s="797"/>
      <c r="AB68" s="797"/>
      <c r="AC68" s="797"/>
      <c r="AD68" s="797"/>
      <c r="AE68" s="797"/>
      <c r="AF68" s="797"/>
      <c r="AG68" s="797"/>
      <c r="AH68" s="797"/>
      <c r="AI68" s="797"/>
      <c r="AJ68" s="797"/>
      <c r="AK68" s="797"/>
      <c r="AL68" s="797"/>
      <c r="AM68" s="797"/>
      <c r="AN68" s="40"/>
    </row>
    <row r="78" spans="1:40" ht="21" customHeight="1" x14ac:dyDescent="0.15">
      <c r="A78" s="197"/>
    </row>
    <row r="79" spans="1:40" ht="21" customHeight="1" x14ac:dyDescent="0.15">
      <c r="A79" s="202" t="str">
        <f>IF('発注者入力シート(◆◇)'!$H$16="","",IF(事前入力シート!$I$4="特定共同企業体",IF(COUNTIF(A80:A117,"未入力")&gt;=1,"未入力あり",""),"使用しない"))</f>
        <v/>
      </c>
      <c r="AN79" s="39" t="s">
        <v>477</v>
      </c>
    </row>
    <row r="80" spans="1:40" ht="21" customHeight="1" x14ac:dyDescent="0.15">
      <c r="C80" s="798" t="s">
        <v>23</v>
      </c>
      <c r="D80" s="798"/>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8"/>
    </row>
    <row r="81" spans="1:39" ht="21" customHeight="1" x14ac:dyDescent="0.15">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row>
    <row r="82" spans="1:39" s="27" customFormat="1" ht="21" customHeight="1" thickBot="1" x14ac:dyDescent="0.2">
      <c r="A82" s="67" t="str">
        <f>IF(事前入力シート!$I$4="特定共同企業体",IF(AE82&lt;&gt;"","○","未入力"),"不要")</f>
        <v>不要</v>
      </c>
      <c r="AC82" s="174"/>
      <c r="AD82" s="192" t="s">
        <v>303</v>
      </c>
      <c r="AE82" s="669" t="str">
        <f>'様式-5'!$AE$84</f>
        <v>○○○○株式会社</v>
      </c>
      <c r="AF82" s="669"/>
      <c r="AG82" s="669"/>
      <c r="AH82" s="669"/>
      <c r="AI82" s="669"/>
      <c r="AJ82" s="669"/>
      <c r="AK82" s="669"/>
      <c r="AL82" s="669"/>
      <c r="AM82" s="669"/>
    </row>
    <row r="83" spans="1:39" ht="21" customHeight="1" x14ac:dyDescent="0.15">
      <c r="A83" s="198" t="str">
        <f>IF(事前入力シート!$I$4="特定共同企業体",IF(OR(U83="○",U85="○"),"○","未入力"),"不要")</f>
        <v>不要</v>
      </c>
      <c r="C83" s="861" t="s">
        <v>23</v>
      </c>
      <c r="D83" s="861"/>
      <c r="E83" s="861"/>
      <c r="F83" s="861"/>
      <c r="G83" s="861"/>
      <c r="H83" s="861"/>
      <c r="I83" s="861"/>
      <c r="J83" s="861"/>
      <c r="K83" s="861"/>
      <c r="L83" s="861"/>
      <c r="M83" s="861"/>
      <c r="N83" s="861"/>
      <c r="O83" s="861"/>
      <c r="P83" s="861"/>
      <c r="Q83" s="861"/>
      <c r="R83" s="861"/>
      <c r="S83" s="861"/>
      <c r="T83" s="862"/>
      <c r="U83" s="717"/>
      <c r="V83" s="718"/>
      <c r="W83" s="718"/>
      <c r="X83" s="719"/>
      <c r="Y83" s="863" t="s">
        <v>217</v>
      </c>
      <c r="Z83" s="861"/>
      <c r="AA83" s="861"/>
      <c r="AB83" s="861"/>
      <c r="AC83" s="861"/>
      <c r="AD83" s="861"/>
      <c r="AE83" s="861"/>
      <c r="AF83" s="861"/>
      <c r="AG83" s="861"/>
      <c r="AH83" s="861"/>
      <c r="AI83" s="861"/>
      <c r="AJ83" s="861"/>
      <c r="AK83" s="861"/>
      <c r="AL83" s="861"/>
      <c r="AM83" s="861"/>
    </row>
    <row r="84" spans="1:39" ht="21" customHeight="1" x14ac:dyDescent="0.15">
      <c r="C84" s="861"/>
      <c r="D84" s="861"/>
      <c r="E84" s="861"/>
      <c r="F84" s="861"/>
      <c r="G84" s="861"/>
      <c r="H84" s="861"/>
      <c r="I84" s="861"/>
      <c r="J84" s="861"/>
      <c r="K84" s="861"/>
      <c r="L84" s="861"/>
      <c r="M84" s="861"/>
      <c r="N84" s="861"/>
      <c r="O84" s="861"/>
      <c r="P84" s="861"/>
      <c r="Q84" s="861"/>
      <c r="R84" s="861"/>
      <c r="S84" s="861"/>
      <c r="T84" s="862"/>
      <c r="U84" s="720"/>
      <c r="V84" s="721"/>
      <c r="W84" s="721"/>
      <c r="X84" s="722"/>
      <c r="Y84" s="864"/>
      <c r="Z84" s="865"/>
      <c r="AA84" s="865"/>
      <c r="AB84" s="865"/>
      <c r="AC84" s="865"/>
      <c r="AD84" s="865"/>
      <c r="AE84" s="865"/>
      <c r="AF84" s="865"/>
      <c r="AG84" s="865"/>
      <c r="AH84" s="865"/>
      <c r="AI84" s="865"/>
      <c r="AJ84" s="865"/>
      <c r="AK84" s="865"/>
      <c r="AL84" s="865"/>
      <c r="AM84" s="865"/>
    </row>
    <row r="85" spans="1:39" ht="21" customHeight="1" x14ac:dyDescent="0.15">
      <c r="A85" s="67" t="str">
        <f>IF(事前入力シート!$I$4="特定共同企業体",IF(OR(U83="○",U85="○"),"○","未入力"),"不要")</f>
        <v>不要</v>
      </c>
      <c r="C85" s="861"/>
      <c r="D85" s="861"/>
      <c r="E85" s="861"/>
      <c r="F85" s="861"/>
      <c r="G85" s="861"/>
      <c r="H85" s="861"/>
      <c r="I85" s="861"/>
      <c r="J85" s="861"/>
      <c r="K85" s="861"/>
      <c r="L85" s="861"/>
      <c r="M85" s="861"/>
      <c r="N85" s="861"/>
      <c r="O85" s="861"/>
      <c r="P85" s="861"/>
      <c r="Q85" s="861"/>
      <c r="R85" s="861"/>
      <c r="S85" s="861"/>
      <c r="T85" s="862"/>
      <c r="U85" s="687"/>
      <c r="V85" s="688"/>
      <c r="W85" s="688"/>
      <c r="X85" s="689"/>
      <c r="Y85" s="866" t="s">
        <v>218</v>
      </c>
      <c r="Z85" s="867"/>
      <c r="AA85" s="867"/>
      <c r="AB85" s="867"/>
      <c r="AC85" s="867"/>
      <c r="AD85" s="867"/>
      <c r="AE85" s="867"/>
      <c r="AF85" s="867"/>
      <c r="AG85" s="867"/>
      <c r="AH85" s="867"/>
      <c r="AI85" s="867"/>
      <c r="AJ85" s="867"/>
      <c r="AK85" s="867"/>
      <c r="AL85" s="867"/>
      <c r="AM85" s="867"/>
    </row>
    <row r="86" spans="1:39" ht="21" customHeight="1" thickBot="1" x14ac:dyDescent="0.2">
      <c r="C86" s="861"/>
      <c r="D86" s="861"/>
      <c r="E86" s="861"/>
      <c r="F86" s="861"/>
      <c r="G86" s="861"/>
      <c r="H86" s="861"/>
      <c r="I86" s="861"/>
      <c r="J86" s="861"/>
      <c r="K86" s="861"/>
      <c r="L86" s="861"/>
      <c r="M86" s="861"/>
      <c r="N86" s="861"/>
      <c r="O86" s="861"/>
      <c r="P86" s="861"/>
      <c r="Q86" s="861"/>
      <c r="R86" s="861"/>
      <c r="S86" s="861"/>
      <c r="T86" s="862"/>
      <c r="U86" s="690"/>
      <c r="V86" s="691"/>
      <c r="W86" s="691"/>
      <c r="X86" s="692"/>
      <c r="Y86" s="863"/>
      <c r="Z86" s="861"/>
      <c r="AA86" s="861"/>
      <c r="AB86" s="861"/>
      <c r="AC86" s="861"/>
      <c r="AD86" s="861"/>
      <c r="AE86" s="861"/>
      <c r="AF86" s="861"/>
      <c r="AG86" s="861"/>
      <c r="AH86" s="861"/>
      <c r="AI86" s="861"/>
      <c r="AJ86" s="861"/>
      <c r="AK86" s="861"/>
      <c r="AL86" s="861"/>
      <c r="AM86" s="861"/>
    </row>
    <row r="87" spans="1:39" ht="21" customHeight="1" x14ac:dyDescent="0.15">
      <c r="C87" s="83"/>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21" customHeight="1" x14ac:dyDescent="0.15">
      <c r="A88" s="67" t="str">
        <f>IF(事前入力シート!$I$4="特定共同企業体",IF(U85="○","不要",IF(Q88&lt;&gt;"","○","未入力")),"不要")</f>
        <v>不要</v>
      </c>
      <c r="C88" s="1172" t="s">
        <v>253</v>
      </c>
      <c r="D88" s="1172"/>
      <c r="E88" s="1172"/>
      <c r="F88" s="1172"/>
      <c r="G88" s="1172"/>
      <c r="H88" s="1172"/>
      <c r="I88" s="1172"/>
      <c r="J88" s="1172"/>
      <c r="K88" s="1172"/>
      <c r="L88" s="1172"/>
      <c r="M88" s="1172"/>
      <c r="N88" s="1172"/>
      <c r="O88" s="1172"/>
      <c r="P88" s="1173"/>
      <c r="Q88" s="778"/>
      <c r="R88" s="778"/>
      <c r="S88" s="778"/>
      <c r="T88" s="778"/>
      <c r="U88" s="778"/>
      <c r="V88" s="778"/>
      <c r="W88" s="778"/>
      <c r="X88" s="778"/>
      <c r="Y88" s="778"/>
      <c r="Z88" s="778"/>
      <c r="AA88" s="778"/>
      <c r="AB88" s="778"/>
      <c r="AC88" s="778"/>
      <c r="AD88" s="778"/>
      <c r="AE88" s="778"/>
      <c r="AF88" s="778"/>
      <c r="AG88" s="778"/>
      <c r="AH88" s="778"/>
      <c r="AI88" s="778"/>
      <c r="AJ88" s="778"/>
      <c r="AK88" s="778"/>
      <c r="AL88" s="778"/>
      <c r="AM88" s="778"/>
    </row>
    <row r="89" spans="1:39" ht="21" customHeight="1" x14ac:dyDescent="0.15">
      <c r="C89" s="1172"/>
      <c r="D89" s="1172"/>
      <c r="E89" s="1172"/>
      <c r="F89" s="1172"/>
      <c r="G89" s="1172"/>
      <c r="H89" s="1172"/>
      <c r="I89" s="1172"/>
      <c r="J89" s="1172"/>
      <c r="K89" s="1172"/>
      <c r="L89" s="1172"/>
      <c r="M89" s="1172"/>
      <c r="N89" s="1172"/>
      <c r="O89" s="1172"/>
      <c r="P89" s="1173"/>
      <c r="Q89" s="778"/>
      <c r="R89" s="778"/>
      <c r="S89" s="778"/>
      <c r="T89" s="778"/>
      <c r="U89" s="778"/>
      <c r="V89" s="778"/>
      <c r="W89" s="778"/>
      <c r="X89" s="778"/>
      <c r="Y89" s="778"/>
      <c r="Z89" s="778"/>
      <c r="AA89" s="778"/>
      <c r="AB89" s="778"/>
      <c r="AC89" s="778"/>
      <c r="AD89" s="778"/>
      <c r="AE89" s="778"/>
      <c r="AF89" s="778"/>
      <c r="AG89" s="778"/>
      <c r="AH89" s="778"/>
      <c r="AI89" s="778"/>
      <c r="AJ89" s="778"/>
      <c r="AK89" s="778"/>
      <c r="AL89" s="778"/>
      <c r="AM89" s="778"/>
    </row>
    <row r="90" spans="1:39" ht="21" customHeight="1" x14ac:dyDescent="0.15">
      <c r="A90" s="67" t="str">
        <f>IF(事前入力シート!$I$4="特定共同企業体",IF(U85="○","不要",IF(Q90&lt;&gt;"","○","未入力")),"不要")</f>
        <v>不要</v>
      </c>
      <c r="C90" s="1172" t="s">
        <v>254</v>
      </c>
      <c r="D90" s="1172"/>
      <c r="E90" s="1172"/>
      <c r="F90" s="1172"/>
      <c r="G90" s="1172"/>
      <c r="H90" s="1172"/>
      <c r="I90" s="1172"/>
      <c r="J90" s="1172"/>
      <c r="K90" s="1172"/>
      <c r="L90" s="1172"/>
      <c r="M90" s="1172"/>
      <c r="N90" s="1172"/>
      <c r="O90" s="1172"/>
      <c r="P90" s="1173"/>
      <c r="Q90" s="778"/>
      <c r="R90" s="778"/>
      <c r="S90" s="778"/>
      <c r="T90" s="778"/>
      <c r="U90" s="778"/>
      <c r="V90" s="778"/>
      <c r="W90" s="778"/>
      <c r="X90" s="778"/>
      <c r="Y90" s="778"/>
      <c r="Z90" s="778"/>
      <c r="AA90" s="778"/>
      <c r="AB90" s="778"/>
      <c r="AC90" s="778"/>
      <c r="AD90" s="778"/>
      <c r="AE90" s="778"/>
      <c r="AF90" s="778"/>
      <c r="AG90" s="778"/>
      <c r="AH90" s="778"/>
      <c r="AI90" s="778"/>
      <c r="AJ90" s="778"/>
      <c r="AK90" s="778"/>
      <c r="AL90" s="778"/>
      <c r="AM90" s="778"/>
    </row>
    <row r="91" spans="1:39" ht="21" customHeight="1" x14ac:dyDescent="0.15">
      <c r="C91" s="1172"/>
      <c r="D91" s="1172"/>
      <c r="E91" s="1172"/>
      <c r="F91" s="1172"/>
      <c r="G91" s="1172"/>
      <c r="H91" s="1172"/>
      <c r="I91" s="1172"/>
      <c r="J91" s="1172"/>
      <c r="K91" s="1172"/>
      <c r="L91" s="1172"/>
      <c r="M91" s="1172"/>
      <c r="N91" s="1172"/>
      <c r="O91" s="1172"/>
      <c r="P91" s="1173"/>
      <c r="Q91" s="778"/>
      <c r="R91" s="778"/>
      <c r="S91" s="778"/>
      <c r="T91" s="778"/>
      <c r="U91" s="778"/>
      <c r="V91" s="778"/>
      <c r="W91" s="778"/>
      <c r="X91" s="778"/>
      <c r="Y91" s="778"/>
      <c r="Z91" s="778"/>
      <c r="AA91" s="778"/>
      <c r="AB91" s="778"/>
      <c r="AC91" s="778"/>
      <c r="AD91" s="778"/>
      <c r="AE91" s="778"/>
      <c r="AF91" s="778"/>
      <c r="AG91" s="778"/>
      <c r="AH91" s="778"/>
      <c r="AI91" s="778"/>
      <c r="AJ91" s="778"/>
      <c r="AK91" s="778"/>
      <c r="AL91" s="778"/>
      <c r="AM91" s="778"/>
    </row>
    <row r="92" spans="1:39" ht="21" customHeight="1" x14ac:dyDescent="0.15">
      <c r="A92" s="67" t="str">
        <f>IF(事前入力シート!$I$4="特定共同企業体",IF(U85="○","不要",IF(Q92&lt;&gt;"","○","未入力")),"不要")</f>
        <v>不要</v>
      </c>
      <c r="C92" s="1137" t="s">
        <v>255</v>
      </c>
      <c r="D92" s="1138"/>
      <c r="E92" s="1138"/>
      <c r="F92" s="1138"/>
      <c r="G92" s="1138"/>
      <c r="H92" s="1138"/>
      <c r="I92" s="1138"/>
      <c r="J92" s="1138"/>
      <c r="K92" s="1138"/>
      <c r="L92" s="1138"/>
      <c r="M92" s="1138"/>
      <c r="N92" s="1138"/>
      <c r="O92" s="1138"/>
      <c r="P92" s="1138"/>
      <c r="Q92" s="1186"/>
      <c r="R92" s="1186"/>
      <c r="S92" s="1186"/>
      <c r="T92" s="1186"/>
      <c r="U92" s="1186"/>
      <c r="V92" s="1186"/>
      <c r="W92" s="1186"/>
      <c r="X92" s="1186"/>
      <c r="Y92" s="1186"/>
      <c r="Z92" s="1186"/>
      <c r="AA92" s="1186"/>
      <c r="AB92" s="1186"/>
      <c r="AC92" s="1186"/>
      <c r="AD92" s="1186"/>
      <c r="AE92" s="1186"/>
      <c r="AF92" s="1186"/>
      <c r="AG92" s="1186"/>
      <c r="AH92" s="1186"/>
      <c r="AI92" s="1186"/>
      <c r="AJ92" s="1186"/>
      <c r="AK92" s="1186"/>
      <c r="AL92" s="1186"/>
      <c r="AM92" s="1186"/>
    </row>
    <row r="93" spans="1:39" ht="21" customHeight="1" x14ac:dyDescent="0.15">
      <c r="C93" s="1184"/>
      <c r="D93" s="1185"/>
      <c r="E93" s="1185"/>
      <c r="F93" s="1185"/>
      <c r="G93" s="1185"/>
      <c r="H93" s="1185"/>
      <c r="I93" s="1185"/>
      <c r="J93" s="1185"/>
      <c r="K93" s="1185"/>
      <c r="L93" s="1185"/>
      <c r="M93" s="1185"/>
      <c r="N93" s="1185"/>
      <c r="O93" s="1185"/>
      <c r="P93" s="1185"/>
      <c r="Q93" s="1186"/>
      <c r="R93" s="1186"/>
      <c r="S93" s="1186"/>
      <c r="T93" s="1186"/>
      <c r="U93" s="1186"/>
      <c r="V93" s="1186"/>
      <c r="W93" s="1186"/>
      <c r="X93" s="1186"/>
      <c r="Y93" s="1186"/>
      <c r="Z93" s="1186"/>
      <c r="AA93" s="1186"/>
      <c r="AB93" s="1186"/>
      <c r="AC93" s="1186"/>
      <c r="AD93" s="1186"/>
      <c r="AE93" s="1186"/>
      <c r="AF93" s="1186"/>
      <c r="AG93" s="1186"/>
      <c r="AH93" s="1186"/>
      <c r="AI93" s="1186"/>
      <c r="AJ93" s="1186"/>
      <c r="AK93" s="1186"/>
      <c r="AL93" s="1186"/>
      <c r="AM93" s="1186"/>
    </row>
    <row r="94" spans="1:39" ht="21" customHeight="1" x14ac:dyDescent="0.15">
      <c r="C94" s="1184"/>
      <c r="D94" s="1185"/>
      <c r="E94" s="1185"/>
      <c r="F94" s="1185"/>
      <c r="G94" s="1185"/>
      <c r="H94" s="1185"/>
      <c r="I94" s="1185"/>
      <c r="J94" s="1185"/>
      <c r="K94" s="1185"/>
      <c r="L94" s="1185"/>
      <c r="M94" s="1185"/>
      <c r="N94" s="1185"/>
      <c r="O94" s="1185"/>
      <c r="P94" s="1185"/>
      <c r="Q94" s="1186"/>
      <c r="R94" s="1186"/>
      <c r="S94" s="1186"/>
      <c r="T94" s="1186"/>
      <c r="U94" s="1186"/>
      <c r="V94" s="1186"/>
      <c r="W94" s="1186"/>
      <c r="X94" s="1186"/>
      <c r="Y94" s="1186"/>
      <c r="Z94" s="1186"/>
      <c r="AA94" s="1186"/>
      <c r="AB94" s="1186"/>
      <c r="AC94" s="1186"/>
      <c r="AD94" s="1186"/>
      <c r="AE94" s="1186"/>
      <c r="AF94" s="1186"/>
      <c r="AG94" s="1186"/>
      <c r="AH94" s="1186"/>
      <c r="AI94" s="1186"/>
      <c r="AJ94" s="1186"/>
      <c r="AK94" s="1186"/>
      <c r="AL94" s="1186"/>
      <c r="AM94" s="1186"/>
    </row>
    <row r="95" spans="1:39" ht="21" customHeight="1" x14ac:dyDescent="0.15">
      <c r="C95" s="1184"/>
      <c r="D95" s="1185"/>
      <c r="E95" s="1185"/>
      <c r="F95" s="1185"/>
      <c r="G95" s="1185"/>
      <c r="H95" s="1185"/>
      <c r="I95" s="1185"/>
      <c r="J95" s="1185"/>
      <c r="K95" s="1185"/>
      <c r="L95" s="1185"/>
      <c r="M95" s="1185"/>
      <c r="N95" s="1185"/>
      <c r="O95" s="1185"/>
      <c r="P95" s="1185"/>
      <c r="Q95" s="1186"/>
      <c r="R95" s="1186"/>
      <c r="S95" s="1186"/>
      <c r="T95" s="1186"/>
      <c r="U95" s="1186"/>
      <c r="V95" s="1186"/>
      <c r="W95" s="1186"/>
      <c r="X95" s="1186"/>
      <c r="Y95" s="1186"/>
      <c r="Z95" s="1186"/>
      <c r="AA95" s="1186"/>
      <c r="AB95" s="1186"/>
      <c r="AC95" s="1186"/>
      <c r="AD95" s="1186"/>
      <c r="AE95" s="1186"/>
      <c r="AF95" s="1186"/>
      <c r="AG95" s="1186"/>
      <c r="AH95" s="1186"/>
      <c r="AI95" s="1186"/>
      <c r="AJ95" s="1186"/>
      <c r="AK95" s="1186"/>
      <c r="AL95" s="1186"/>
      <c r="AM95" s="1186"/>
    </row>
    <row r="96" spans="1:39" ht="21" customHeight="1" x14ac:dyDescent="0.15">
      <c r="C96" s="1184"/>
      <c r="D96" s="1185"/>
      <c r="E96" s="1185"/>
      <c r="F96" s="1185"/>
      <c r="G96" s="1185"/>
      <c r="H96" s="1185"/>
      <c r="I96" s="1185"/>
      <c r="J96" s="1185"/>
      <c r="K96" s="1185"/>
      <c r="L96" s="1185"/>
      <c r="M96" s="1185"/>
      <c r="N96" s="1185"/>
      <c r="O96" s="1185"/>
      <c r="P96" s="1185"/>
      <c r="Q96" s="1186"/>
      <c r="R96" s="1186"/>
      <c r="S96" s="1186"/>
      <c r="T96" s="1186"/>
      <c r="U96" s="1186"/>
      <c r="V96" s="1186"/>
      <c r="W96" s="1186"/>
      <c r="X96" s="1186"/>
      <c r="Y96" s="1186"/>
      <c r="Z96" s="1186"/>
      <c r="AA96" s="1186"/>
      <c r="AB96" s="1186"/>
      <c r="AC96" s="1186"/>
      <c r="AD96" s="1186"/>
      <c r="AE96" s="1186"/>
      <c r="AF96" s="1186"/>
      <c r="AG96" s="1186"/>
      <c r="AH96" s="1186"/>
      <c r="AI96" s="1186"/>
      <c r="AJ96" s="1186"/>
      <c r="AK96" s="1186"/>
      <c r="AL96" s="1186"/>
      <c r="AM96" s="1186"/>
    </row>
    <row r="97" spans="3:40" ht="21" customHeight="1" x14ac:dyDescent="0.15">
      <c r="C97" s="1184"/>
      <c r="D97" s="1185"/>
      <c r="E97" s="1185"/>
      <c r="F97" s="1185"/>
      <c r="G97" s="1185"/>
      <c r="H97" s="1185"/>
      <c r="I97" s="1185"/>
      <c r="J97" s="1185"/>
      <c r="K97" s="1185"/>
      <c r="L97" s="1185"/>
      <c r="M97" s="1185"/>
      <c r="N97" s="1185"/>
      <c r="O97" s="1185"/>
      <c r="P97" s="1185"/>
      <c r="Q97" s="1186"/>
      <c r="R97" s="1186"/>
      <c r="S97" s="1186"/>
      <c r="T97" s="1186"/>
      <c r="U97" s="1186"/>
      <c r="V97" s="1186"/>
      <c r="W97" s="1186"/>
      <c r="X97" s="1186"/>
      <c r="Y97" s="1186"/>
      <c r="Z97" s="1186"/>
      <c r="AA97" s="1186"/>
      <c r="AB97" s="1186"/>
      <c r="AC97" s="1186"/>
      <c r="AD97" s="1186"/>
      <c r="AE97" s="1186"/>
      <c r="AF97" s="1186"/>
      <c r="AG97" s="1186"/>
      <c r="AH97" s="1186"/>
      <c r="AI97" s="1186"/>
      <c r="AJ97" s="1186"/>
      <c r="AK97" s="1186"/>
      <c r="AL97" s="1186"/>
      <c r="AM97" s="1186"/>
    </row>
    <row r="98" spans="3:40" ht="21" customHeight="1" x14ac:dyDescent="0.15">
      <c r="C98" s="1184"/>
      <c r="D98" s="1185"/>
      <c r="E98" s="1185"/>
      <c r="F98" s="1185"/>
      <c r="G98" s="1185"/>
      <c r="H98" s="1185"/>
      <c r="I98" s="1185"/>
      <c r="J98" s="1185"/>
      <c r="K98" s="1185"/>
      <c r="L98" s="1185"/>
      <c r="M98" s="1185"/>
      <c r="N98" s="1185"/>
      <c r="O98" s="1185"/>
      <c r="P98" s="1185"/>
      <c r="Q98" s="1186"/>
      <c r="R98" s="1186"/>
      <c r="S98" s="1186"/>
      <c r="T98" s="1186"/>
      <c r="U98" s="1186"/>
      <c r="V98" s="1186"/>
      <c r="W98" s="1186"/>
      <c r="X98" s="1186"/>
      <c r="Y98" s="1186"/>
      <c r="Z98" s="1186"/>
      <c r="AA98" s="1186"/>
      <c r="AB98" s="1186"/>
      <c r="AC98" s="1186"/>
      <c r="AD98" s="1186"/>
      <c r="AE98" s="1186"/>
      <c r="AF98" s="1186"/>
      <c r="AG98" s="1186"/>
      <c r="AH98" s="1186"/>
      <c r="AI98" s="1186"/>
      <c r="AJ98" s="1186"/>
      <c r="AK98" s="1186"/>
      <c r="AL98" s="1186"/>
      <c r="AM98" s="1186"/>
    </row>
    <row r="99" spans="3:40" ht="21" customHeight="1" x14ac:dyDescent="0.15">
      <c r="C99" s="1184"/>
      <c r="D99" s="1185"/>
      <c r="E99" s="1185"/>
      <c r="F99" s="1185"/>
      <c r="G99" s="1185"/>
      <c r="H99" s="1185"/>
      <c r="I99" s="1185"/>
      <c r="J99" s="1185"/>
      <c r="K99" s="1185"/>
      <c r="L99" s="1185"/>
      <c r="M99" s="1185"/>
      <c r="N99" s="1185"/>
      <c r="O99" s="1185"/>
      <c r="P99" s="1185"/>
      <c r="Q99" s="1186"/>
      <c r="R99" s="1186"/>
      <c r="S99" s="1186"/>
      <c r="T99" s="1186"/>
      <c r="U99" s="1186"/>
      <c r="V99" s="1186"/>
      <c r="W99" s="1186"/>
      <c r="X99" s="1186"/>
      <c r="Y99" s="1186"/>
      <c r="Z99" s="1186"/>
      <c r="AA99" s="1186"/>
      <c r="AB99" s="1186"/>
      <c r="AC99" s="1186"/>
      <c r="AD99" s="1186"/>
      <c r="AE99" s="1186"/>
      <c r="AF99" s="1186"/>
      <c r="AG99" s="1186"/>
      <c r="AH99" s="1186"/>
      <c r="AI99" s="1186"/>
      <c r="AJ99" s="1186"/>
      <c r="AK99" s="1186"/>
      <c r="AL99" s="1186"/>
      <c r="AM99" s="1186"/>
    </row>
    <row r="100" spans="3:40" ht="21" customHeight="1" x14ac:dyDescent="0.15">
      <c r="C100" s="1184"/>
      <c r="D100" s="1185"/>
      <c r="E100" s="1185"/>
      <c r="F100" s="1185"/>
      <c r="G100" s="1185"/>
      <c r="H100" s="1185"/>
      <c r="I100" s="1185"/>
      <c r="J100" s="1185"/>
      <c r="K100" s="1185"/>
      <c r="L100" s="1185"/>
      <c r="M100" s="1185"/>
      <c r="N100" s="1185"/>
      <c r="O100" s="1185"/>
      <c r="P100" s="1185"/>
      <c r="Q100" s="1186"/>
      <c r="R100" s="1186"/>
      <c r="S100" s="1186"/>
      <c r="T100" s="1186"/>
      <c r="U100" s="1186"/>
      <c r="V100" s="1186"/>
      <c r="W100" s="1186"/>
      <c r="X100" s="1186"/>
      <c r="Y100" s="1186"/>
      <c r="Z100" s="1186"/>
      <c r="AA100" s="1186"/>
      <c r="AB100" s="1186"/>
      <c r="AC100" s="1186"/>
      <c r="AD100" s="1186"/>
      <c r="AE100" s="1186"/>
      <c r="AF100" s="1186"/>
      <c r="AG100" s="1186"/>
      <c r="AH100" s="1186"/>
      <c r="AI100" s="1186"/>
      <c r="AJ100" s="1186"/>
      <c r="AK100" s="1186"/>
      <c r="AL100" s="1186"/>
      <c r="AM100" s="1186"/>
    </row>
    <row r="101" spans="3:40" ht="21" customHeight="1" x14ac:dyDescent="0.15">
      <c r="C101" s="1184"/>
      <c r="D101" s="1185"/>
      <c r="E101" s="1185"/>
      <c r="F101" s="1185"/>
      <c r="G101" s="1185"/>
      <c r="H101" s="1185"/>
      <c r="I101" s="1185"/>
      <c r="J101" s="1185"/>
      <c r="K101" s="1185"/>
      <c r="L101" s="1185"/>
      <c r="M101" s="1185"/>
      <c r="N101" s="1185"/>
      <c r="O101" s="1185"/>
      <c r="P101" s="1185"/>
      <c r="Q101" s="1186"/>
      <c r="R101" s="1186"/>
      <c r="S101" s="1186"/>
      <c r="T101" s="1186"/>
      <c r="U101" s="1186"/>
      <c r="V101" s="1186"/>
      <c r="W101" s="1186"/>
      <c r="X101" s="1186"/>
      <c r="Y101" s="1186"/>
      <c r="Z101" s="1186"/>
      <c r="AA101" s="1186"/>
      <c r="AB101" s="1186"/>
      <c r="AC101" s="1186"/>
      <c r="AD101" s="1186"/>
      <c r="AE101" s="1186"/>
      <c r="AF101" s="1186"/>
      <c r="AG101" s="1186"/>
      <c r="AH101" s="1186"/>
      <c r="AI101" s="1186"/>
      <c r="AJ101" s="1186"/>
      <c r="AK101" s="1186"/>
      <c r="AL101" s="1186"/>
      <c r="AM101" s="1186"/>
    </row>
    <row r="102" spans="3:40" ht="21" customHeight="1" x14ac:dyDescent="0.15">
      <c r="C102" s="1184"/>
      <c r="D102" s="1185"/>
      <c r="E102" s="1185"/>
      <c r="F102" s="1185"/>
      <c r="G102" s="1185"/>
      <c r="H102" s="1185"/>
      <c r="I102" s="1185"/>
      <c r="J102" s="1185"/>
      <c r="K102" s="1185"/>
      <c r="L102" s="1185"/>
      <c r="M102" s="1185"/>
      <c r="N102" s="1185"/>
      <c r="O102" s="1185"/>
      <c r="P102" s="1185"/>
      <c r="Q102" s="1186"/>
      <c r="R102" s="1186"/>
      <c r="S102" s="1186"/>
      <c r="T102" s="1186"/>
      <c r="U102" s="1186"/>
      <c r="V102" s="1186"/>
      <c r="W102" s="1186"/>
      <c r="X102" s="1186"/>
      <c r="Y102" s="1186"/>
      <c r="Z102" s="1186"/>
      <c r="AA102" s="1186"/>
      <c r="AB102" s="1186"/>
      <c r="AC102" s="1186"/>
      <c r="AD102" s="1186"/>
      <c r="AE102" s="1186"/>
      <c r="AF102" s="1186"/>
      <c r="AG102" s="1186"/>
      <c r="AH102" s="1186"/>
      <c r="AI102" s="1186"/>
      <c r="AJ102" s="1186"/>
      <c r="AK102" s="1186"/>
      <c r="AL102" s="1186"/>
      <c r="AM102" s="1186"/>
    </row>
    <row r="103" spans="3:40" ht="21" customHeight="1" x14ac:dyDescent="0.15">
      <c r="C103" s="1184"/>
      <c r="D103" s="1185"/>
      <c r="E103" s="1185"/>
      <c r="F103" s="1185"/>
      <c r="G103" s="1185"/>
      <c r="H103" s="1185"/>
      <c r="I103" s="1185"/>
      <c r="J103" s="1185"/>
      <c r="K103" s="1185"/>
      <c r="L103" s="1185"/>
      <c r="M103" s="1185"/>
      <c r="N103" s="1185"/>
      <c r="O103" s="1185"/>
      <c r="P103" s="1185"/>
      <c r="Q103" s="1186"/>
      <c r="R103" s="1186"/>
      <c r="S103" s="1186"/>
      <c r="T103" s="1186"/>
      <c r="U103" s="1186"/>
      <c r="V103" s="1186"/>
      <c r="W103" s="1186"/>
      <c r="X103" s="1186"/>
      <c r="Y103" s="1186"/>
      <c r="Z103" s="1186"/>
      <c r="AA103" s="1186"/>
      <c r="AB103" s="1186"/>
      <c r="AC103" s="1186"/>
      <c r="AD103" s="1186"/>
      <c r="AE103" s="1186"/>
      <c r="AF103" s="1186"/>
      <c r="AG103" s="1186"/>
      <c r="AH103" s="1186"/>
      <c r="AI103" s="1186"/>
      <c r="AJ103" s="1186"/>
      <c r="AK103" s="1186"/>
      <c r="AL103" s="1186"/>
      <c r="AM103" s="1186"/>
    </row>
    <row r="104" spans="3:40" ht="21" customHeight="1" x14ac:dyDescent="0.15">
      <c r="C104" s="1139"/>
      <c r="D104" s="1140"/>
      <c r="E104" s="1140"/>
      <c r="F104" s="1140"/>
      <c r="G104" s="1140"/>
      <c r="H104" s="1140"/>
      <c r="I104" s="1140"/>
      <c r="J104" s="1140"/>
      <c r="K104" s="1140"/>
      <c r="L104" s="1140"/>
      <c r="M104" s="1140"/>
      <c r="N104" s="1140"/>
      <c r="O104" s="1140"/>
      <c r="P104" s="1140"/>
      <c r="Q104" s="1186"/>
      <c r="R104" s="1186"/>
      <c r="S104" s="1186"/>
      <c r="T104" s="1186"/>
      <c r="U104" s="1186"/>
      <c r="V104" s="1186"/>
      <c r="W104" s="1186"/>
      <c r="X104" s="1186"/>
      <c r="Y104" s="1186"/>
      <c r="Z104" s="1186"/>
      <c r="AA104" s="1186"/>
      <c r="AB104" s="1186"/>
      <c r="AC104" s="1186"/>
      <c r="AD104" s="1186"/>
      <c r="AE104" s="1186"/>
      <c r="AF104" s="1186"/>
      <c r="AG104" s="1186"/>
      <c r="AH104" s="1186"/>
      <c r="AI104" s="1186"/>
      <c r="AJ104" s="1186"/>
      <c r="AK104" s="1186"/>
      <c r="AL104" s="1186"/>
      <c r="AM104" s="1186"/>
    </row>
    <row r="105" spans="3:40" ht="6" customHeight="1" x14ac:dyDescent="0.15">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row>
    <row r="106" spans="3:40" ht="15.75" customHeight="1" x14ac:dyDescent="0.15">
      <c r="C106" s="795" t="s">
        <v>237</v>
      </c>
      <c r="D106" s="795"/>
      <c r="E106" s="796" t="s">
        <v>256</v>
      </c>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6"/>
      <c r="AB106" s="796"/>
      <c r="AC106" s="796"/>
      <c r="AD106" s="796"/>
      <c r="AE106" s="796"/>
      <c r="AF106" s="796"/>
      <c r="AG106" s="796"/>
      <c r="AH106" s="796"/>
      <c r="AI106" s="796"/>
      <c r="AJ106" s="796"/>
      <c r="AK106" s="796"/>
      <c r="AL106" s="796"/>
      <c r="AM106" s="796"/>
      <c r="AN106" s="40"/>
    </row>
    <row r="107" spans="3:40" ht="21" customHeight="1" x14ac:dyDescent="0.15">
      <c r="C107" s="795" t="s">
        <v>238</v>
      </c>
      <c r="D107" s="795"/>
      <c r="E107" s="797" t="s">
        <v>257</v>
      </c>
      <c r="F107" s="797"/>
      <c r="G107" s="797"/>
      <c r="H107" s="797"/>
      <c r="I107" s="797"/>
      <c r="J107" s="797"/>
      <c r="K107" s="797"/>
      <c r="L107" s="797"/>
      <c r="M107" s="797"/>
      <c r="N107" s="797"/>
      <c r="O107" s="797"/>
      <c r="P107" s="797"/>
      <c r="Q107" s="797"/>
      <c r="R107" s="797"/>
      <c r="S107" s="797"/>
      <c r="T107" s="797"/>
      <c r="U107" s="797"/>
      <c r="V107" s="797"/>
      <c r="W107" s="797"/>
      <c r="X107" s="797"/>
      <c r="Y107" s="797"/>
      <c r="Z107" s="797"/>
      <c r="AA107" s="797"/>
      <c r="AB107" s="797"/>
      <c r="AC107" s="797"/>
      <c r="AD107" s="797"/>
      <c r="AE107" s="797"/>
      <c r="AF107" s="797"/>
      <c r="AG107" s="797"/>
      <c r="AH107" s="797"/>
      <c r="AI107" s="797"/>
      <c r="AJ107" s="797"/>
      <c r="AK107" s="797"/>
      <c r="AL107" s="797"/>
      <c r="AM107" s="797"/>
      <c r="AN107" s="40"/>
    </row>
    <row r="117" spans="1:1" ht="21" customHeight="1" x14ac:dyDescent="0.15">
      <c r="A117" s="197"/>
    </row>
    <row r="119" spans="1:1" ht="21" customHeight="1" x14ac:dyDescent="0.15">
      <c r="A119" s="197"/>
    </row>
    <row r="122" spans="1:1" ht="21" customHeight="1" x14ac:dyDescent="0.15">
      <c r="A122" s="198"/>
    </row>
  </sheetData>
  <sheetProtection sheet="1" formatCells="0" selectLockedCells="1"/>
  <customSheetViews>
    <customSheetView guid="{1C967CD3-22AF-4928-9CB8-5279C2ED784C}" scale="70" showPageBreaks="1" showGridLines="0" printArea="1" view="pageBreakPreview">
      <selection activeCell="U5" sqref="U5:X6"/>
      <pageMargins left="0.7" right="0.7" top="0.75" bottom="0.75" header="0.3" footer="0.3"/>
      <pageSetup paperSize="9" orientation="portrait" r:id="rId1"/>
    </customSheetView>
  </customSheetViews>
  <mergeCells count="51">
    <mergeCell ref="C2:AM2"/>
    <mergeCell ref="C5:T8"/>
    <mergeCell ref="U5:X6"/>
    <mergeCell ref="Y5:AM6"/>
    <mergeCell ref="U7:X8"/>
    <mergeCell ref="Y7:AM8"/>
    <mergeCell ref="AE4:AM4"/>
    <mergeCell ref="E28:AM28"/>
    <mergeCell ref="C29:D29"/>
    <mergeCell ref="E29:AM29"/>
    <mergeCell ref="C10:P11"/>
    <mergeCell ref="Q10:AM11"/>
    <mergeCell ref="C12:P13"/>
    <mergeCell ref="Q12:AM13"/>
    <mergeCell ref="C14:P26"/>
    <mergeCell ref="Q14:AM26"/>
    <mergeCell ref="C28:D28"/>
    <mergeCell ref="C49:P50"/>
    <mergeCell ref="Q49:AM50"/>
    <mergeCell ref="C51:P52"/>
    <mergeCell ref="Q51:AM52"/>
    <mergeCell ref="C41:AM41"/>
    <mergeCell ref="AE43:AM43"/>
    <mergeCell ref="C44:T47"/>
    <mergeCell ref="U44:X45"/>
    <mergeCell ref="Y44:AM45"/>
    <mergeCell ref="U46:X47"/>
    <mergeCell ref="Y46:AM47"/>
    <mergeCell ref="C53:P65"/>
    <mergeCell ref="Q53:AM65"/>
    <mergeCell ref="C67:D67"/>
    <mergeCell ref="E67:AM67"/>
    <mergeCell ref="C68:D68"/>
    <mergeCell ref="E68:AM68"/>
    <mergeCell ref="C80:AM80"/>
    <mergeCell ref="AE82:AM82"/>
    <mergeCell ref="C83:T86"/>
    <mergeCell ref="U83:X84"/>
    <mergeCell ref="Y83:AM84"/>
    <mergeCell ref="U85:X86"/>
    <mergeCell ref="Y85:AM86"/>
    <mergeCell ref="C88:P89"/>
    <mergeCell ref="Q88:AM89"/>
    <mergeCell ref="C107:D107"/>
    <mergeCell ref="E107:AM107"/>
    <mergeCell ref="C90:P91"/>
    <mergeCell ref="Q90:AM91"/>
    <mergeCell ref="C92:P104"/>
    <mergeCell ref="Q92:AM104"/>
    <mergeCell ref="C106:D106"/>
    <mergeCell ref="E106:AM106"/>
  </mergeCells>
  <phoneticPr fontId="2"/>
  <conditionalFormatting sqref="C1:AM1048576">
    <cfRule type="expression" dxfId="18" priority="4" stopIfTrue="1">
      <formula>$A1="不要"</formula>
    </cfRule>
  </conditionalFormatting>
  <conditionalFormatting sqref="A1:A1048576">
    <cfRule type="expression" dxfId="17" priority="1" stopIfTrue="1">
      <formula>$A1="未入力"</formula>
    </cfRule>
  </conditionalFormatting>
  <conditionalFormatting sqref="A1:XFD117">
    <cfRule type="expression" dxfId="16" priority="2" stopIfTrue="1">
      <formula>$A1="○"</formula>
    </cfRule>
  </conditionalFormatting>
  <dataValidations count="2">
    <dataValidation type="list" allowBlank="1" showInputMessage="1" showErrorMessage="1" sqref="U5:X8 U44:X47 U83:X86">
      <formula1>"○"</formula1>
    </dataValidation>
    <dataValidation imeMode="hiragana" allowBlank="1" showInputMessage="1" showErrorMessage="1" sqref="Q14:AM26 Q53:AM65 Q92:AM104"/>
  </dataValidations>
  <pageMargins left="0.70866141732283472" right="0.70866141732283472" top="0.74803149606299213" bottom="0.74803149606299213" header="0.31496062992125984" footer="0.31496062992125984"/>
  <pageSetup paperSize="9" scale="99" orientation="portrait" r:id="rId2"/>
  <rowBreaks count="1" manualBreakCount="1">
    <brk id="39" min="1" max="39" man="1"/>
  </row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C118"/>
  <sheetViews>
    <sheetView showGridLines="0" view="pageBreakPreview" topLeftCell="A7" zoomScaleNormal="100" zoomScaleSheetLayoutView="100" workbookViewId="0">
      <selection activeCell="U4" sqref="U4:X5"/>
    </sheetView>
  </sheetViews>
  <sheetFormatPr defaultColWidth="2.25" defaultRowHeight="21" customHeight="1" x14ac:dyDescent="0.15"/>
  <cols>
    <col min="1" max="1" width="8.5" style="67" bestFit="1" customWidth="1"/>
    <col min="2" max="2" width="2.5" style="22" customWidth="1"/>
    <col min="3" max="3" width="3" style="22" bestFit="1" customWidth="1"/>
    <col min="4" max="20" width="2.5" style="22" customWidth="1"/>
    <col min="21" max="16384" width="2.25" style="22"/>
  </cols>
  <sheetData>
    <row r="1" spans="1:55" ht="21" customHeight="1" x14ac:dyDescent="0.15">
      <c r="A1" s="202" t="str">
        <f>IF([1]発注者入力シート!$H$16="","",IF(COUNTIF(A4:A37,"未入力")&gt;=1,"未入力あり",""))</f>
        <v>未入力あり</v>
      </c>
      <c r="C1" s="76"/>
      <c r="AN1" s="39" t="s">
        <v>478</v>
      </c>
      <c r="AO1" s="27"/>
      <c r="AP1" s="43" t="s">
        <v>486</v>
      </c>
      <c r="AQ1" s="43"/>
      <c r="AR1" s="43"/>
      <c r="AS1" s="43"/>
      <c r="AT1" s="43"/>
      <c r="AU1" s="43"/>
      <c r="AV1" s="43"/>
      <c r="AW1" s="43"/>
      <c r="AX1" s="43"/>
      <c r="AY1" s="43"/>
      <c r="AZ1" s="27"/>
      <c r="BA1" s="43"/>
      <c r="BB1" s="43"/>
      <c r="BC1" s="43"/>
    </row>
    <row r="2" spans="1:55" ht="21" customHeight="1" x14ac:dyDescent="0.15">
      <c r="C2" s="798" t="s">
        <v>24</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row>
    <row r="3" spans="1:55" s="27" customFormat="1" ht="21" customHeight="1" thickBot="1" x14ac:dyDescent="0.2">
      <c r="A3" s="6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row>
    <row r="4" spans="1:55" ht="21" customHeight="1" x14ac:dyDescent="0.15">
      <c r="A4" s="198" t="str">
        <f>IF(OR(U4="○",U6="○"),"○","未入力")</f>
        <v>未入力</v>
      </c>
      <c r="C4" s="1137" t="s">
        <v>262</v>
      </c>
      <c r="D4" s="1138"/>
      <c r="E4" s="1138"/>
      <c r="F4" s="1138"/>
      <c r="G4" s="1138"/>
      <c r="H4" s="1138"/>
      <c r="I4" s="1138"/>
      <c r="J4" s="1138"/>
      <c r="K4" s="1138"/>
      <c r="L4" s="1138"/>
      <c r="M4" s="1138"/>
      <c r="N4" s="1138"/>
      <c r="O4" s="1138"/>
      <c r="P4" s="1138"/>
      <c r="Q4" s="1138"/>
      <c r="R4" s="1138"/>
      <c r="S4" s="1138"/>
      <c r="T4" s="1187"/>
      <c r="U4" s="717"/>
      <c r="V4" s="1072"/>
      <c r="W4" s="1072"/>
      <c r="X4" s="1073"/>
      <c r="Y4" s="1198" t="s">
        <v>258</v>
      </c>
      <c r="Z4" s="861"/>
      <c r="AA4" s="861"/>
      <c r="AB4" s="861"/>
      <c r="AC4" s="861"/>
      <c r="AD4" s="861"/>
      <c r="AE4" s="861"/>
      <c r="AF4" s="861"/>
      <c r="AG4" s="861"/>
      <c r="AH4" s="861"/>
      <c r="AI4" s="861"/>
      <c r="AJ4" s="861"/>
      <c r="AK4" s="861"/>
      <c r="AL4" s="861"/>
      <c r="AM4" s="861"/>
    </row>
    <row r="5" spans="1:55" ht="21" customHeight="1" x14ac:dyDescent="0.15">
      <c r="C5" s="1184"/>
      <c r="D5" s="1185"/>
      <c r="E5" s="1185"/>
      <c r="F5" s="1185"/>
      <c r="G5" s="1185"/>
      <c r="H5" s="1185"/>
      <c r="I5" s="1185"/>
      <c r="J5" s="1185"/>
      <c r="K5" s="1185"/>
      <c r="L5" s="1185"/>
      <c r="M5" s="1185"/>
      <c r="N5" s="1185"/>
      <c r="O5" s="1185"/>
      <c r="P5" s="1185"/>
      <c r="Q5" s="1185"/>
      <c r="R5" s="1185"/>
      <c r="S5" s="1185"/>
      <c r="T5" s="1188"/>
      <c r="U5" s="1074"/>
      <c r="V5" s="1063"/>
      <c r="W5" s="1063"/>
      <c r="X5" s="1075"/>
      <c r="Y5" s="1199"/>
      <c r="Z5" s="865"/>
      <c r="AA5" s="865"/>
      <c r="AB5" s="865"/>
      <c r="AC5" s="865"/>
      <c r="AD5" s="865"/>
      <c r="AE5" s="865"/>
      <c r="AF5" s="865"/>
      <c r="AG5" s="865"/>
      <c r="AH5" s="865"/>
      <c r="AI5" s="865"/>
      <c r="AJ5" s="865"/>
      <c r="AK5" s="865"/>
      <c r="AL5" s="865"/>
      <c r="AM5" s="865"/>
    </row>
    <row r="6" spans="1:55" ht="21" customHeight="1" x14ac:dyDescent="0.15">
      <c r="A6" s="67" t="str">
        <f>IF(OR(U4="○",U6="○"),"○","未入力")</f>
        <v>未入力</v>
      </c>
      <c r="C6" s="1184"/>
      <c r="D6" s="1185"/>
      <c r="E6" s="1185"/>
      <c r="F6" s="1185"/>
      <c r="G6" s="1185"/>
      <c r="H6" s="1185"/>
      <c r="I6" s="1185"/>
      <c r="J6" s="1185"/>
      <c r="K6" s="1185"/>
      <c r="L6" s="1185"/>
      <c r="M6" s="1185"/>
      <c r="N6" s="1185"/>
      <c r="O6" s="1185"/>
      <c r="P6" s="1185"/>
      <c r="Q6" s="1185"/>
      <c r="R6" s="1185"/>
      <c r="S6" s="1185"/>
      <c r="T6" s="1188"/>
      <c r="U6" s="1200"/>
      <c r="V6" s="1201"/>
      <c r="W6" s="1201"/>
      <c r="X6" s="1202"/>
      <c r="Y6" s="1203" t="s">
        <v>474</v>
      </c>
      <c r="Z6" s="1204"/>
      <c r="AA6" s="1204"/>
      <c r="AB6" s="1204"/>
      <c r="AC6" s="1204"/>
      <c r="AD6" s="1204"/>
      <c r="AE6" s="1204"/>
      <c r="AF6" s="1204"/>
      <c r="AG6" s="1204"/>
      <c r="AH6" s="1204"/>
      <c r="AI6" s="1204"/>
      <c r="AJ6" s="1204"/>
      <c r="AK6" s="1204"/>
      <c r="AL6" s="1204"/>
      <c r="AM6" s="1204"/>
    </row>
    <row r="7" spans="1:55" ht="21" customHeight="1" thickBot="1" x14ac:dyDescent="0.2">
      <c r="C7" s="1139"/>
      <c r="D7" s="1140"/>
      <c r="E7" s="1140"/>
      <c r="F7" s="1140"/>
      <c r="G7" s="1140"/>
      <c r="H7" s="1140"/>
      <c r="I7" s="1140"/>
      <c r="J7" s="1140"/>
      <c r="K7" s="1140"/>
      <c r="L7" s="1140"/>
      <c r="M7" s="1140"/>
      <c r="N7" s="1140"/>
      <c r="O7" s="1140"/>
      <c r="P7" s="1140"/>
      <c r="Q7" s="1140"/>
      <c r="R7" s="1140"/>
      <c r="S7" s="1140"/>
      <c r="T7" s="1189"/>
      <c r="U7" s="1074"/>
      <c r="V7" s="1063"/>
      <c r="W7" s="1063"/>
      <c r="X7" s="1075"/>
      <c r="Y7" s="1199"/>
      <c r="Z7" s="865"/>
      <c r="AA7" s="865"/>
      <c r="AB7" s="865"/>
      <c r="AC7" s="865"/>
      <c r="AD7" s="865"/>
      <c r="AE7" s="865"/>
      <c r="AF7" s="865"/>
      <c r="AG7" s="865"/>
      <c r="AH7" s="865"/>
      <c r="AI7" s="865"/>
      <c r="AJ7" s="865"/>
      <c r="AK7" s="865"/>
      <c r="AL7" s="865"/>
      <c r="AM7" s="865"/>
    </row>
    <row r="8" spans="1:55" ht="21" customHeight="1" x14ac:dyDescent="0.15">
      <c r="A8" s="198" t="str">
        <f>IF(U6="○","不要",IF(U10="○","○",IF(AND(U8&lt;&gt;"",AD9&lt;&gt;""),"○","未入力")))</f>
        <v>未入力</v>
      </c>
      <c r="C8" s="1137" t="s">
        <v>485</v>
      </c>
      <c r="D8" s="1138"/>
      <c r="E8" s="1138"/>
      <c r="F8" s="1138"/>
      <c r="G8" s="1138"/>
      <c r="H8" s="1138"/>
      <c r="I8" s="1138"/>
      <c r="J8" s="1138"/>
      <c r="K8" s="1138"/>
      <c r="L8" s="1138"/>
      <c r="M8" s="1138"/>
      <c r="N8" s="1138"/>
      <c r="O8" s="1138"/>
      <c r="P8" s="1138"/>
      <c r="Q8" s="1138"/>
      <c r="R8" s="1138"/>
      <c r="S8" s="1138"/>
      <c r="T8" s="1187"/>
      <c r="U8" s="680"/>
      <c r="V8" s="681"/>
      <c r="W8" s="681"/>
      <c r="X8" s="682"/>
      <c r="Y8" s="1194" t="s">
        <v>488</v>
      </c>
      <c r="Z8" s="1162"/>
      <c r="AA8" s="1162"/>
      <c r="AB8" s="1162"/>
      <c r="AC8" s="1162"/>
      <c r="AD8" s="1162"/>
      <c r="AE8" s="1162"/>
      <c r="AF8" s="1162"/>
      <c r="AG8" s="1162"/>
      <c r="AH8" s="1162"/>
      <c r="AI8" s="1162"/>
      <c r="AJ8" s="1162"/>
      <c r="AK8" s="1162"/>
      <c r="AL8" s="1162"/>
      <c r="AM8" s="1165"/>
    </row>
    <row r="9" spans="1:55" ht="21" customHeight="1" x14ac:dyDescent="0.15">
      <c r="A9" s="67" t="str">
        <f>IF(U6="○","不要",IF(U10="○","○",IF(AND(U8&lt;&gt;"",AD9&lt;&gt;""),"○","未入力")))</f>
        <v>未入力</v>
      </c>
      <c r="C9" s="1184"/>
      <c r="D9" s="1185"/>
      <c r="E9" s="1185"/>
      <c r="F9" s="1185"/>
      <c r="G9" s="1185"/>
      <c r="H9" s="1185"/>
      <c r="I9" s="1185"/>
      <c r="J9" s="1185"/>
      <c r="K9" s="1185"/>
      <c r="L9" s="1185"/>
      <c r="M9" s="1185"/>
      <c r="N9" s="1185"/>
      <c r="O9" s="1185"/>
      <c r="P9" s="1185"/>
      <c r="Q9" s="1185"/>
      <c r="R9" s="1185"/>
      <c r="S9" s="1185"/>
      <c r="T9" s="1188"/>
      <c r="U9" s="683"/>
      <c r="V9" s="684"/>
      <c r="W9" s="684"/>
      <c r="X9" s="685"/>
      <c r="Y9" s="1195"/>
      <c r="Z9" s="1196"/>
      <c r="AA9" s="1196"/>
      <c r="AB9" s="1196"/>
      <c r="AC9" s="1196"/>
      <c r="AD9" s="1196"/>
      <c r="AE9" s="1196"/>
      <c r="AF9" s="1196"/>
      <c r="AG9" s="1196"/>
      <c r="AH9" s="1196"/>
      <c r="AI9" s="1196"/>
      <c r="AJ9" s="1196"/>
      <c r="AK9" s="1196"/>
      <c r="AL9" s="1196"/>
      <c r="AM9" s="1197"/>
    </row>
    <row r="10" spans="1:55" ht="21" customHeight="1" x14ac:dyDescent="0.15">
      <c r="A10" s="67" t="str">
        <f>IF(U6="○","不要",IF(OR(U8="○",U10="○"),"○","未入力"))</f>
        <v>未入力</v>
      </c>
      <c r="C10" s="1184"/>
      <c r="D10" s="1185"/>
      <c r="E10" s="1185"/>
      <c r="F10" s="1185"/>
      <c r="G10" s="1185"/>
      <c r="H10" s="1185"/>
      <c r="I10" s="1185"/>
      <c r="J10" s="1185"/>
      <c r="K10" s="1185"/>
      <c r="L10" s="1185"/>
      <c r="M10" s="1185"/>
      <c r="N10" s="1185"/>
      <c r="O10" s="1185"/>
      <c r="P10" s="1185"/>
      <c r="Q10" s="1185"/>
      <c r="R10" s="1185"/>
      <c r="S10" s="1185"/>
      <c r="T10" s="1188"/>
      <c r="U10" s="723"/>
      <c r="V10" s="724"/>
      <c r="W10" s="724"/>
      <c r="X10" s="725"/>
      <c r="Y10" s="1190" t="s">
        <v>484</v>
      </c>
      <c r="Z10" s="1191"/>
      <c r="AA10" s="1191"/>
      <c r="AB10" s="1191"/>
      <c r="AC10" s="1191"/>
      <c r="AD10" s="1191"/>
      <c r="AE10" s="1191"/>
      <c r="AF10" s="1191"/>
      <c r="AG10" s="1191"/>
      <c r="AH10" s="1191"/>
      <c r="AI10" s="1191"/>
      <c r="AJ10" s="1191"/>
      <c r="AK10" s="1191"/>
      <c r="AL10" s="1191"/>
      <c r="AM10" s="1192"/>
    </row>
    <row r="11" spans="1:55" ht="21" customHeight="1" thickBot="1" x14ac:dyDescent="0.2">
      <c r="C11" s="1139"/>
      <c r="D11" s="1140"/>
      <c r="E11" s="1140"/>
      <c r="F11" s="1140"/>
      <c r="G11" s="1140"/>
      <c r="H11" s="1140"/>
      <c r="I11" s="1140"/>
      <c r="J11" s="1140"/>
      <c r="K11" s="1140"/>
      <c r="L11" s="1140"/>
      <c r="M11" s="1140"/>
      <c r="N11" s="1140"/>
      <c r="O11" s="1140"/>
      <c r="P11" s="1140"/>
      <c r="Q11" s="1140"/>
      <c r="R11" s="1140"/>
      <c r="S11" s="1140"/>
      <c r="T11" s="1189"/>
      <c r="U11" s="726"/>
      <c r="V11" s="727"/>
      <c r="W11" s="727"/>
      <c r="X11" s="728"/>
      <c r="Y11" s="1193"/>
      <c r="Z11" s="1140"/>
      <c r="AA11" s="1140"/>
      <c r="AB11" s="1140"/>
      <c r="AC11" s="1140"/>
      <c r="AD11" s="1140"/>
      <c r="AE11" s="1140"/>
      <c r="AF11" s="1140"/>
      <c r="AG11" s="1140"/>
      <c r="AH11" s="1140"/>
      <c r="AI11" s="1140"/>
      <c r="AJ11" s="1140"/>
      <c r="AK11" s="1140"/>
      <c r="AL11" s="1140"/>
      <c r="AM11" s="866"/>
    </row>
    <row r="12" spans="1:55" ht="5.25" customHeight="1" x14ac:dyDescent="0.15">
      <c r="B12" s="24"/>
      <c r="C12" s="75"/>
      <c r="D12" s="75"/>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40"/>
    </row>
    <row r="13" spans="1:55" ht="15.75" customHeight="1" x14ac:dyDescent="0.15">
      <c r="C13" s="859" t="s">
        <v>237</v>
      </c>
      <c r="D13" s="859"/>
      <c r="E13" s="860" t="s">
        <v>259</v>
      </c>
      <c r="F13" s="860"/>
      <c r="G13" s="860"/>
      <c r="H13" s="860"/>
      <c r="I13" s="860"/>
      <c r="J13" s="860"/>
      <c r="K13" s="860"/>
      <c r="L13" s="860"/>
      <c r="M13" s="860"/>
      <c r="N13" s="860"/>
      <c r="O13" s="860"/>
      <c r="P13" s="860"/>
      <c r="Q13" s="860"/>
      <c r="R13" s="860"/>
      <c r="S13" s="860"/>
      <c r="T13" s="860"/>
      <c r="U13" s="860"/>
      <c r="V13" s="860"/>
      <c r="W13" s="860"/>
      <c r="X13" s="860"/>
      <c r="Y13" s="860"/>
      <c r="Z13" s="860"/>
      <c r="AA13" s="860"/>
      <c r="AB13" s="860"/>
      <c r="AC13" s="860"/>
      <c r="AD13" s="860"/>
      <c r="AE13" s="860"/>
      <c r="AF13" s="860"/>
      <c r="AG13" s="860"/>
      <c r="AH13" s="860"/>
      <c r="AI13" s="860"/>
      <c r="AJ13" s="860"/>
      <c r="AK13" s="860"/>
      <c r="AL13" s="860"/>
      <c r="AM13" s="860"/>
      <c r="AN13" s="40"/>
    </row>
    <row r="14" spans="1:55" ht="25.5" customHeight="1" x14ac:dyDescent="0.15">
      <c r="B14" s="24"/>
      <c r="C14" s="859" t="s">
        <v>238</v>
      </c>
      <c r="D14" s="859"/>
      <c r="E14" s="860" t="s">
        <v>483</v>
      </c>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0"/>
      <c r="AM14" s="860"/>
      <c r="AN14" s="40"/>
    </row>
    <row r="15" spans="1:55" ht="25.5" customHeight="1" x14ac:dyDescent="0.15">
      <c r="B15" s="24"/>
      <c r="C15" s="859" t="s">
        <v>240</v>
      </c>
      <c r="D15" s="859"/>
      <c r="E15" s="796" t="s">
        <v>260</v>
      </c>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40"/>
    </row>
    <row r="16" spans="1:55" ht="20.25" customHeight="1" x14ac:dyDescent="0.15">
      <c r="B16" s="24"/>
      <c r="C16" s="859" t="s">
        <v>241</v>
      </c>
      <c r="D16" s="859"/>
      <c r="E16" s="796" t="s">
        <v>261</v>
      </c>
      <c r="F16" s="796"/>
      <c r="G16" s="796"/>
      <c r="H16" s="796"/>
      <c r="I16" s="796"/>
      <c r="J16" s="796"/>
      <c r="K16" s="796"/>
      <c r="L16" s="796"/>
      <c r="M16" s="796"/>
      <c r="N16" s="796"/>
      <c r="O16" s="796"/>
      <c r="P16" s="796"/>
      <c r="Q16" s="796"/>
      <c r="R16" s="796"/>
      <c r="S16" s="796"/>
      <c r="T16" s="796"/>
      <c r="U16" s="796"/>
      <c r="V16" s="796"/>
      <c r="W16" s="796"/>
      <c r="X16" s="796"/>
      <c r="Y16" s="796"/>
      <c r="Z16" s="796"/>
      <c r="AA16" s="796"/>
      <c r="AB16" s="796"/>
      <c r="AC16" s="796"/>
      <c r="AD16" s="796"/>
      <c r="AE16" s="796"/>
      <c r="AF16" s="796"/>
      <c r="AG16" s="796"/>
      <c r="AH16" s="796"/>
      <c r="AI16" s="796"/>
      <c r="AJ16" s="796"/>
      <c r="AK16" s="796"/>
      <c r="AL16" s="796"/>
      <c r="AM16" s="796"/>
      <c r="AN16" s="40"/>
    </row>
    <row r="17" spans="2:40" ht="20.25" customHeight="1" x14ac:dyDescent="0.15">
      <c r="B17" s="24"/>
      <c r="C17" s="859" t="s">
        <v>489</v>
      </c>
      <c r="D17" s="859"/>
      <c r="E17" s="796" t="s">
        <v>490</v>
      </c>
      <c r="F17" s="796"/>
      <c r="G17" s="796"/>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c r="AG17" s="796"/>
      <c r="AH17" s="796"/>
      <c r="AI17" s="796"/>
      <c r="AJ17" s="796"/>
      <c r="AK17" s="796"/>
      <c r="AL17" s="796"/>
      <c r="AM17" s="796"/>
      <c r="AN17" s="40"/>
    </row>
    <row r="18" spans="2:40" ht="20.25" customHeight="1" x14ac:dyDescent="0.15">
      <c r="B18" s="24"/>
      <c r="C18" s="75"/>
      <c r="D18" s="75"/>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40"/>
    </row>
    <row r="19" spans="2:40" ht="20.25" customHeight="1" x14ac:dyDescent="0.15">
      <c r="B19" s="24"/>
      <c r="C19" s="75"/>
      <c r="D19" s="75"/>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40"/>
    </row>
    <row r="20" spans="2:40" ht="20.25" customHeight="1" x14ac:dyDescent="0.15">
      <c r="B20" s="24"/>
      <c r="C20" s="75"/>
      <c r="D20" s="75"/>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40"/>
    </row>
    <row r="21" spans="2:40" ht="20.25" customHeight="1" x14ac:dyDescent="0.15">
      <c r="C21" s="75"/>
      <c r="D21" s="75"/>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40"/>
    </row>
    <row r="22" spans="2:40" ht="20.25" customHeight="1" x14ac:dyDescent="0.15">
      <c r="C22" s="75"/>
      <c r="D22" s="75"/>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40"/>
    </row>
    <row r="23" spans="2:40" ht="20.25" customHeight="1" x14ac:dyDescent="0.15">
      <c r="C23" s="75"/>
      <c r="D23" s="75"/>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row>
    <row r="24" spans="2:40" ht="20.25" customHeight="1" x14ac:dyDescent="0.15"/>
    <row r="25" spans="2:40" ht="20.25" customHeight="1" x14ac:dyDescent="0.15"/>
    <row r="26" spans="2:40" ht="20.25" customHeight="1" x14ac:dyDescent="0.15"/>
    <row r="27" spans="2:40" ht="20.25" customHeight="1" x14ac:dyDescent="0.15"/>
    <row r="28" spans="2:40" ht="20.25" customHeight="1" x14ac:dyDescent="0.15"/>
    <row r="29" spans="2:40" ht="20.25" customHeight="1" x14ac:dyDescent="0.15"/>
    <row r="30" spans="2:40" ht="21" customHeight="1" x14ac:dyDescent="0.15">
      <c r="B30" s="24"/>
      <c r="C30" s="75"/>
      <c r="D30" s="75"/>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40"/>
    </row>
    <row r="31" spans="2:40" ht="21" customHeight="1" x14ac:dyDescent="0.15">
      <c r="B31" s="24"/>
      <c r="C31" s="75"/>
      <c r="D31" s="75"/>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40"/>
    </row>
    <row r="32" spans="2:40" ht="21" customHeight="1" x14ac:dyDescent="0.15">
      <c r="B32" s="24"/>
      <c r="C32" s="75"/>
      <c r="D32" s="75"/>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40"/>
    </row>
    <row r="33" spans="1:40" ht="21" customHeight="1" x14ac:dyDescent="0.15">
      <c r="B33" s="24"/>
      <c r="C33" s="75"/>
      <c r="D33" s="75"/>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40"/>
    </row>
    <row r="34" spans="1:40" ht="21" customHeight="1" x14ac:dyDescent="0.15">
      <c r="B34" s="24"/>
      <c r="C34" s="75"/>
      <c r="D34" s="75"/>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40"/>
    </row>
    <row r="35" spans="1:40" ht="21" customHeight="1" x14ac:dyDescent="0.15">
      <c r="B35" s="24"/>
      <c r="C35" s="75"/>
      <c r="D35" s="75"/>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40"/>
    </row>
    <row r="36" spans="1:40" ht="21" customHeight="1" x14ac:dyDescent="0.15">
      <c r="B36" s="24"/>
      <c r="C36" s="75"/>
      <c r="D36" s="75"/>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40"/>
    </row>
    <row r="37" spans="1:40" ht="21" customHeight="1" x14ac:dyDescent="0.15">
      <c r="A37" s="203"/>
      <c r="B37" s="24"/>
      <c r="C37" s="75"/>
      <c r="D37" s="75"/>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40"/>
    </row>
    <row r="38" spans="1:40" ht="21" customHeight="1" x14ac:dyDescent="0.15">
      <c r="C38" s="75"/>
      <c r="D38" s="75"/>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40"/>
    </row>
    <row r="39" spans="1:40" ht="21" customHeight="1" x14ac:dyDescent="0.15">
      <c r="C39" s="75"/>
      <c r="D39" s="75"/>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40"/>
    </row>
    <row r="40" spans="1:40" ht="21" customHeight="1" x14ac:dyDescent="0.15">
      <c r="C40" s="75"/>
      <c r="D40" s="75"/>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row>
    <row r="41" spans="1:40" ht="21" customHeight="1" x14ac:dyDescent="0.15">
      <c r="A41" s="198"/>
    </row>
    <row r="45" spans="1:40" ht="21" customHeight="1" x14ac:dyDescent="0.15">
      <c r="A45" s="198"/>
    </row>
    <row r="74" spans="1:1" ht="21" customHeight="1" x14ac:dyDescent="0.15">
      <c r="A74" s="197"/>
    </row>
    <row r="77" spans="1:1" ht="21" customHeight="1" x14ac:dyDescent="0.15">
      <c r="A77" s="203"/>
    </row>
    <row r="81" spans="1:1" ht="21" customHeight="1" x14ac:dyDescent="0.15">
      <c r="A81" s="198"/>
    </row>
    <row r="85" spans="1:1" ht="21" customHeight="1" x14ac:dyDescent="0.15">
      <c r="A85" s="198"/>
    </row>
    <row r="115" spans="1:1" ht="21" customHeight="1" x14ac:dyDescent="0.15">
      <c r="A115" s="197"/>
    </row>
    <row r="118" spans="1:1" ht="21" customHeight="1" x14ac:dyDescent="0.15">
      <c r="A118" s="198"/>
    </row>
  </sheetData>
  <sheetProtection sheet="1" selectLockedCells="1"/>
  <mergeCells count="21">
    <mergeCell ref="C2:AM2"/>
    <mergeCell ref="U4:X5"/>
    <mergeCell ref="Y4:AM5"/>
    <mergeCell ref="U6:X7"/>
    <mergeCell ref="Y6:AM7"/>
    <mergeCell ref="C4:T7"/>
    <mergeCell ref="C8:T11"/>
    <mergeCell ref="U10:X11"/>
    <mergeCell ref="Y10:AM11"/>
    <mergeCell ref="Y8:AM9"/>
    <mergeCell ref="C17:D17"/>
    <mergeCell ref="E17:AM17"/>
    <mergeCell ref="C16:D16"/>
    <mergeCell ref="C15:D15"/>
    <mergeCell ref="C14:D14"/>
    <mergeCell ref="C13:D13"/>
    <mergeCell ref="E13:AM13"/>
    <mergeCell ref="E16:AM16"/>
    <mergeCell ref="E15:AM15"/>
    <mergeCell ref="E14:AM14"/>
    <mergeCell ref="U8:X9"/>
  </mergeCells>
  <phoneticPr fontId="2"/>
  <conditionalFormatting sqref="A1:A3 A11:A1048576">
    <cfRule type="expression" dxfId="15" priority="6" stopIfTrue="1">
      <formula>$A1="未入力"</formula>
    </cfRule>
  </conditionalFormatting>
  <conditionalFormatting sqref="A1:XFD3 A11:XFD12 B4:C4 B5:B7 U4:XFD7 B10:XFD10 A18:XFD37 A13:B17 AN13:XFD17 B8:Y8 B9:X9 AN8:XFD9">
    <cfRule type="expression" dxfId="14" priority="7" stopIfTrue="1">
      <formula>$A1="○"</formula>
    </cfRule>
  </conditionalFormatting>
  <conditionalFormatting sqref="C1:AM3 C10:AM12 C4 U4:AM7 C18:AM1048576 C8:Y8 C9:X9">
    <cfRule type="expression" dxfId="13" priority="5" stopIfTrue="1">
      <formula>$A1="不要"</formula>
    </cfRule>
  </conditionalFormatting>
  <conditionalFormatting sqref="A4:A10">
    <cfRule type="expression" dxfId="12" priority="3" stopIfTrue="1">
      <formula>$A4="未入力"</formula>
    </cfRule>
  </conditionalFormatting>
  <conditionalFormatting sqref="A4:A10">
    <cfRule type="expression" dxfId="11" priority="4" stopIfTrue="1">
      <formula>$A4="○"</formula>
    </cfRule>
  </conditionalFormatting>
  <conditionalFormatting sqref="C13:AM17">
    <cfRule type="expression" dxfId="10" priority="2" stopIfTrue="1">
      <formula>$A13="○"</formula>
    </cfRule>
  </conditionalFormatting>
  <conditionalFormatting sqref="C13:AM17">
    <cfRule type="expression" dxfId="9" priority="1" stopIfTrue="1">
      <formula>$A13="不要"</formula>
    </cfRule>
  </conditionalFormatting>
  <dataValidations count="1">
    <dataValidation type="list" allowBlank="1" showInputMessage="1" showErrorMessage="1" sqref="U10:X11 V4:X7 U4:U8">
      <formula1>"○"</formula1>
    </dataValidation>
  </dataValidations>
  <pageMargins left="0.70866141732283472" right="0.70866141732283472" top="0.74803149606299213" bottom="0.74803149606299213" header="0.31496062992125984" footer="0.31496062992125984"/>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tint="0.79998168889431442"/>
  </sheetPr>
  <dimension ref="A1:BC121"/>
  <sheetViews>
    <sheetView showGridLines="0" view="pageBreakPreview" zoomScale="70" zoomScaleNormal="100" zoomScaleSheetLayoutView="70" workbookViewId="0">
      <selection activeCell="U4" sqref="U4:X5"/>
    </sheetView>
  </sheetViews>
  <sheetFormatPr defaultColWidth="2.25" defaultRowHeight="21" customHeight="1" x14ac:dyDescent="0.15"/>
  <cols>
    <col min="1" max="1" width="8.5" style="67" bestFit="1" customWidth="1"/>
    <col min="2" max="2" width="2.25" style="22"/>
    <col min="3" max="3" width="3" style="22" bestFit="1" customWidth="1"/>
    <col min="4" max="16384" width="2.25" style="22"/>
  </cols>
  <sheetData>
    <row r="1" spans="1:55" ht="21" customHeight="1" x14ac:dyDescent="0.15">
      <c r="A1" s="202" t="str">
        <f>IF('発注者入力シート(◆◇)'!$H$16="","",IF(COUNTIF(A4:A40,"未入力")&gt;=1,"未入力あり",""))</f>
        <v/>
      </c>
      <c r="C1" s="409"/>
      <c r="AN1" s="39" t="s">
        <v>465</v>
      </c>
      <c r="AO1" s="27"/>
      <c r="AP1" s="43" t="str">
        <f>IF(チェックリスト!I33="○","提出：○","提出：×")</f>
        <v>提出：×</v>
      </c>
      <c r="AQ1" s="43"/>
      <c r="AR1" s="43"/>
      <c r="AS1" s="43"/>
      <c r="AT1" s="43"/>
      <c r="AU1" s="43"/>
      <c r="AV1" s="43"/>
      <c r="AW1" s="43"/>
      <c r="AX1" s="43"/>
      <c r="AY1" s="43"/>
      <c r="AZ1" s="27"/>
      <c r="BA1" s="43"/>
      <c r="BB1" s="43"/>
      <c r="BC1" s="43"/>
    </row>
    <row r="2" spans="1:55" ht="21" customHeight="1" x14ac:dyDescent="0.15">
      <c r="C2" s="798" t="s">
        <v>263</v>
      </c>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O2" s="27"/>
      <c r="AP2" s="43"/>
      <c r="AQ2" s="43"/>
      <c r="AR2" s="43"/>
      <c r="AS2" s="43"/>
      <c r="AT2" s="43"/>
      <c r="AU2" s="43"/>
      <c r="AV2" s="43"/>
      <c r="AW2" s="43"/>
      <c r="AX2" s="43"/>
      <c r="AY2" s="43"/>
      <c r="AZ2" s="27"/>
      <c r="BA2" s="43"/>
      <c r="BB2" s="43"/>
      <c r="BC2" s="43"/>
    </row>
    <row r="3" spans="1:55" s="27" customFormat="1" ht="21" customHeight="1" thickBot="1" x14ac:dyDescent="0.2">
      <c r="A3" s="6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row>
    <row r="4" spans="1:55" ht="21" customHeight="1" x14ac:dyDescent="0.15">
      <c r="A4" s="198" t="str">
        <f>IF(OR(U4="○",U6="○"),"○","未入力")</f>
        <v>未入力</v>
      </c>
      <c r="C4" s="861" t="s">
        <v>332</v>
      </c>
      <c r="D4" s="861"/>
      <c r="E4" s="861"/>
      <c r="F4" s="861"/>
      <c r="G4" s="861"/>
      <c r="H4" s="861"/>
      <c r="I4" s="861"/>
      <c r="J4" s="861"/>
      <c r="K4" s="861"/>
      <c r="L4" s="861"/>
      <c r="M4" s="861"/>
      <c r="N4" s="861"/>
      <c r="O4" s="861"/>
      <c r="P4" s="861"/>
      <c r="Q4" s="861"/>
      <c r="R4" s="861"/>
      <c r="S4" s="861"/>
      <c r="T4" s="862"/>
      <c r="U4" s="717"/>
      <c r="V4" s="1072"/>
      <c r="W4" s="1072"/>
      <c r="X4" s="1073"/>
      <c r="Y4" s="1198" t="s">
        <v>264</v>
      </c>
      <c r="Z4" s="861"/>
      <c r="AA4" s="861"/>
      <c r="AB4" s="861"/>
      <c r="AC4" s="861"/>
      <c r="AD4" s="861"/>
      <c r="AE4" s="861"/>
      <c r="AF4" s="861"/>
      <c r="AG4" s="861"/>
      <c r="AH4" s="861"/>
      <c r="AI4" s="861"/>
      <c r="AJ4" s="861"/>
      <c r="AK4" s="861"/>
      <c r="AL4" s="861"/>
      <c r="AM4" s="861"/>
    </row>
    <row r="5" spans="1:55" ht="21" customHeight="1" x14ac:dyDescent="0.15">
      <c r="C5" s="861"/>
      <c r="D5" s="861"/>
      <c r="E5" s="861"/>
      <c r="F5" s="861"/>
      <c r="G5" s="861"/>
      <c r="H5" s="861"/>
      <c r="I5" s="861"/>
      <c r="J5" s="861"/>
      <c r="K5" s="861"/>
      <c r="L5" s="861"/>
      <c r="M5" s="861"/>
      <c r="N5" s="861"/>
      <c r="O5" s="861"/>
      <c r="P5" s="861"/>
      <c r="Q5" s="861"/>
      <c r="R5" s="861"/>
      <c r="S5" s="861"/>
      <c r="T5" s="862"/>
      <c r="U5" s="1074"/>
      <c r="V5" s="1063"/>
      <c r="W5" s="1063"/>
      <c r="X5" s="1075"/>
      <c r="Y5" s="1199"/>
      <c r="Z5" s="865"/>
      <c r="AA5" s="865"/>
      <c r="AB5" s="865"/>
      <c r="AC5" s="865"/>
      <c r="AD5" s="865"/>
      <c r="AE5" s="865"/>
      <c r="AF5" s="865"/>
      <c r="AG5" s="865"/>
      <c r="AH5" s="865"/>
      <c r="AI5" s="865"/>
      <c r="AJ5" s="865"/>
      <c r="AK5" s="865"/>
      <c r="AL5" s="865"/>
      <c r="AM5" s="865"/>
    </row>
    <row r="6" spans="1:55" ht="21" customHeight="1" x14ac:dyDescent="0.15">
      <c r="A6" s="67" t="str">
        <f>IF(OR(U4="○",U6="○"),"○","未入力")</f>
        <v>未入力</v>
      </c>
      <c r="C6" s="861"/>
      <c r="D6" s="861"/>
      <c r="E6" s="861"/>
      <c r="F6" s="861"/>
      <c r="G6" s="861"/>
      <c r="H6" s="861"/>
      <c r="I6" s="861"/>
      <c r="J6" s="861"/>
      <c r="K6" s="861"/>
      <c r="L6" s="861"/>
      <c r="M6" s="861"/>
      <c r="N6" s="861"/>
      <c r="O6" s="861"/>
      <c r="P6" s="861"/>
      <c r="Q6" s="861"/>
      <c r="R6" s="861"/>
      <c r="S6" s="861"/>
      <c r="T6" s="862"/>
      <c r="U6" s="687"/>
      <c r="V6" s="1065"/>
      <c r="W6" s="1065"/>
      <c r="X6" s="1078"/>
      <c r="Y6" s="866" t="s">
        <v>265</v>
      </c>
      <c r="Z6" s="867"/>
      <c r="AA6" s="867"/>
      <c r="AB6" s="867"/>
      <c r="AC6" s="867"/>
      <c r="AD6" s="867"/>
      <c r="AE6" s="867"/>
      <c r="AF6" s="867"/>
      <c r="AG6" s="867"/>
      <c r="AH6" s="867"/>
      <c r="AI6" s="867"/>
      <c r="AJ6" s="867"/>
      <c r="AK6" s="867"/>
      <c r="AL6" s="867"/>
      <c r="AM6" s="867"/>
    </row>
    <row r="7" spans="1:55" ht="21" customHeight="1" thickBot="1" x14ac:dyDescent="0.2">
      <c r="C7" s="861"/>
      <c r="D7" s="861"/>
      <c r="E7" s="861"/>
      <c r="F7" s="861"/>
      <c r="G7" s="861"/>
      <c r="H7" s="861"/>
      <c r="I7" s="861"/>
      <c r="J7" s="861"/>
      <c r="K7" s="861"/>
      <c r="L7" s="861"/>
      <c r="M7" s="861"/>
      <c r="N7" s="861"/>
      <c r="O7" s="861"/>
      <c r="P7" s="861"/>
      <c r="Q7" s="861"/>
      <c r="R7" s="861"/>
      <c r="S7" s="861"/>
      <c r="T7" s="862"/>
      <c r="U7" s="1079"/>
      <c r="V7" s="1080"/>
      <c r="W7" s="1080"/>
      <c r="X7" s="1081"/>
      <c r="Y7" s="863"/>
      <c r="Z7" s="861"/>
      <c r="AA7" s="861"/>
      <c r="AB7" s="861"/>
      <c r="AC7" s="861"/>
      <c r="AD7" s="861"/>
      <c r="AE7" s="861"/>
      <c r="AF7" s="861"/>
      <c r="AG7" s="861"/>
      <c r="AH7" s="861"/>
      <c r="AI7" s="861"/>
      <c r="AJ7" s="861"/>
      <c r="AK7" s="861"/>
      <c r="AL7" s="861"/>
      <c r="AM7" s="861"/>
    </row>
    <row r="8" spans="1:55" ht="21" customHeight="1" x14ac:dyDescent="0.15">
      <c r="A8" s="198"/>
      <c r="C8" s="59" t="s">
        <v>333</v>
      </c>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row>
    <row r="9" spans="1:55" ht="21" customHeight="1" x14ac:dyDescent="0.15">
      <c r="A9" s="67" t="str">
        <f>IF(U6="○","不要",IF(Q9&lt;&gt;"","○","未入力"))</f>
        <v>未入力</v>
      </c>
      <c r="C9" s="861" t="s">
        <v>266</v>
      </c>
      <c r="D9" s="861"/>
      <c r="E9" s="861"/>
      <c r="F9" s="861"/>
      <c r="G9" s="861"/>
      <c r="H9" s="861"/>
      <c r="I9" s="861" t="s">
        <v>228</v>
      </c>
      <c r="J9" s="861"/>
      <c r="K9" s="861"/>
      <c r="L9" s="861"/>
      <c r="M9" s="861"/>
      <c r="N9" s="861"/>
      <c r="O9" s="861"/>
      <c r="P9" s="861"/>
      <c r="Q9" s="778"/>
      <c r="R9" s="963"/>
      <c r="S9" s="963"/>
      <c r="T9" s="963"/>
      <c r="U9" s="963"/>
      <c r="V9" s="963"/>
      <c r="W9" s="963"/>
      <c r="X9" s="963"/>
      <c r="Y9" s="963"/>
      <c r="Z9" s="963"/>
      <c r="AA9" s="963"/>
      <c r="AB9" s="963"/>
      <c r="AC9" s="963"/>
      <c r="AD9" s="963"/>
      <c r="AE9" s="963"/>
      <c r="AF9" s="963"/>
      <c r="AG9" s="963"/>
      <c r="AH9" s="963"/>
      <c r="AI9" s="963"/>
      <c r="AJ9" s="963"/>
      <c r="AK9" s="963"/>
      <c r="AL9" s="963"/>
      <c r="AM9" s="963"/>
    </row>
    <row r="10" spans="1:55" ht="21" customHeight="1" x14ac:dyDescent="0.15">
      <c r="C10" s="861"/>
      <c r="D10" s="861"/>
      <c r="E10" s="861"/>
      <c r="F10" s="861"/>
      <c r="G10" s="861"/>
      <c r="H10" s="861"/>
      <c r="I10" s="861"/>
      <c r="J10" s="861"/>
      <c r="K10" s="861"/>
      <c r="L10" s="861"/>
      <c r="M10" s="861"/>
      <c r="N10" s="861"/>
      <c r="O10" s="861"/>
      <c r="P10" s="861"/>
      <c r="Q10" s="963"/>
      <c r="R10" s="963"/>
      <c r="S10" s="963"/>
      <c r="T10" s="963"/>
      <c r="U10" s="963"/>
      <c r="V10" s="963"/>
      <c r="W10" s="963"/>
      <c r="X10" s="963"/>
      <c r="Y10" s="963"/>
      <c r="Z10" s="963"/>
      <c r="AA10" s="963"/>
      <c r="AB10" s="963"/>
      <c r="AC10" s="963"/>
      <c r="AD10" s="963"/>
      <c r="AE10" s="963"/>
      <c r="AF10" s="963"/>
      <c r="AG10" s="963"/>
      <c r="AH10" s="963"/>
      <c r="AI10" s="963"/>
      <c r="AJ10" s="963"/>
      <c r="AK10" s="963"/>
      <c r="AL10" s="963"/>
      <c r="AM10" s="963"/>
    </row>
    <row r="11" spans="1:55" ht="21" customHeight="1" x14ac:dyDescent="0.15">
      <c r="A11" s="67" t="str">
        <f>IF(U6="○","不要",IF(Q11&lt;&gt;"","○","未入力"))</f>
        <v>未入力</v>
      </c>
      <c r="C11" s="861"/>
      <c r="D11" s="861"/>
      <c r="E11" s="861"/>
      <c r="F11" s="861"/>
      <c r="G11" s="861"/>
      <c r="H11" s="861"/>
      <c r="I11" s="861" t="s">
        <v>267</v>
      </c>
      <c r="J11" s="861"/>
      <c r="K11" s="861"/>
      <c r="L11" s="861"/>
      <c r="M11" s="861"/>
      <c r="N11" s="861"/>
      <c r="O11" s="861"/>
      <c r="P11" s="861"/>
      <c r="Q11" s="778"/>
      <c r="R11" s="963"/>
      <c r="S11" s="963"/>
      <c r="T11" s="963"/>
      <c r="U11" s="963"/>
      <c r="V11" s="963"/>
      <c r="W11" s="963"/>
      <c r="X11" s="963"/>
      <c r="Y11" s="963"/>
      <c r="Z11" s="963"/>
      <c r="AA11" s="963"/>
      <c r="AB11" s="963"/>
      <c r="AC11" s="963"/>
      <c r="AD11" s="963"/>
      <c r="AE11" s="963"/>
      <c r="AF11" s="963"/>
      <c r="AG11" s="963"/>
      <c r="AH11" s="963"/>
      <c r="AI11" s="963"/>
      <c r="AJ11" s="963"/>
      <c r="AK11" s="963"/>
      <c r="AL11" s="963"/>
      <c r="AM11" s="963"/>
    </row>
    <row r="12" spans="1:55" ht="21" customHeight="1" x14ac:dyDescent="0.15">
      <c r="C12" s="861"/>
      <c r="D12" s="861"/>
      <c r="E12" s="861"/>
      <c r="F12" s="861"/>
      <c r="G12" s="861"/>
      <c r="H12" s="861"/>
      <c r="I12" s="861"/>
      <c r="J12" s="861"/>
      <c r="K12" s="861"/>
      <c r="L12" s="861"/>
      <c r="M12" s="861"/>
      <c r="N12" s="861"/>
      <c r="O12" s="861"/>
      <c r="P12" s="861"/>
      <c r="Q12" s="963"/>
      <c r="R12" s="963"/>
      <c r="S12" s="963"/>
      <c r="T12" s="963"/>
      <c r="U12" s="963"/>
      <c r="V12" s="963"/>
      <c r="W12" s="963"/>
      <c r="X12" s="963"/>
      <c r="Y12" s="963"/>
      <c r="Z12" s="963"/>
      <c r="AA12" s="963"/>
      <c r="AB12" s="963"/>
      <c r="AC12" s="963"/>
      <c r="AD12" s="963"/>
      <c r="AE12" s="963"/>
      <c r="AF12" s="963"/>
      <c r="AG12" s="963"/>
      <c r="AH12" s="963"/>
      <c r="AI12" s="963"/>
      <c r="AJ12" s="963"/>
      <c r="AK12" s="963"/>
      <c r="AL12" s="963"/>
      <c r="AM12" s="963"/>
    </row>
    <row r="13" spans="1:55" ht="5.25" customHeight="1" x14ac:dyDescent="0.15">
      <c r="B13" s="24"/>
      <c r="C13" s="75"/>
      <c r="D13" s="75"/>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40"/>
    </row>
    <row r="14" spans="1:55" ht="21" customHeight="1" x14ac:dyDescent="0.15">
      <c r="C14" s="1205" t="s">
        <v>243</v>
      </c>
      <c r="D14" s="1205"/>
      <c r="E14" s="1206" t="s">
        <v>472</v>
      </c>
      <c r="F14" s="1206"/>
      <c r="G14" s="1206"/>
      <c r="H14" s="1206"/>
      <c r="I14" s="120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6"/>
      <c r="AM14" s="1206"/>
      <c r="AN14" s="40"/>
    </row>
    <row r="15" spans="1:55" ht="20.25" customHeight="1" x14ac:dyDescent="0.15"/>
    <row r="16" spans="1:55" ht="20.25" customHeight="1" x14ac:dyDescent="0.15"/>
    <row r="17" spans="2:40" ht="20.25" customHeight="1" x14ac:dyDescent="0.15"/>
    <row r="18" spans="2:40" ht="20.25" customHeight="1" x14ac:dyDescent="0.15"/>
    <row r="19" spans="2:40" ht="20.25" customHeight="1" x14ac:dyDescent="0.15"/>
    <row r="20" spans="2:40" ht="20.25" customHeight="1" x14ac:dyDescent="0.15"/>
    <row r="21" spans="2:40" ht="20.25" customHeight="1" x14ac:dyDescent="0.15"/>
    <row r="22" spans="2:40" ht="20.25" customHeight="1" x14ac:dyDescent="0.15">
      <c r="B22" s="24"/>
      <c r="C22" s="75"/>
      <c r="D22" s="75"/>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40"/>
    </row>
    <row r="23" spans="2:40" ht="20.25" customHeight="1" x14ac:dyDescent="0.15">
      <c r="B23" s="24"/>
      <c r="C23" s="75"/>
      <c r="D23" s="75"/>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40"/>
    </row>
    <row r="24" spans="2:40" ht="20.25" customHeight="1" x14ac:dyDescent="0.15">
      <c r="C24" s="75"/>
      <c r="D24" s="75"/>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40"/>
    </row>
    <row r="25" spans="2:40" ht="20.25" customHeight="1" x14ac:dyDescent="0.15">
      <c r="C25" s="75"/>
      <c r="D25" s="75"/>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40"/>
    </row>
    <row r="26" spans="2:40" ht="20.25" customHeight="1" x14ac:dyDescent="0.15">
      <c r="C26" s="75"/>
      <c r="D26" s="75"/>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row>
    <row r="27" spans="2:40" ht="20.25" customHeight="1" x14ac:dyDescent="0.15"/>
    <row r="28" spans="2:40" ht="20.25" customHeight="1" x14ac:dyDescent="0.15"/>
    <row r="29" spans="2:40" ht="20.25" customHeight="1" x14ac:dyDescent="0.15"/>
    <row r="30" spans="2:40" ht="20.25" customHeight="1" x14ac:dyDescent="0.15"/>
    <row r="31" spans="2:40" ht="20.25" customHeight="1" x14ac:dyDescent="0.15"/>
    <row r="32" spans="2:40" ht="20.25" customHeight="1" x14ac:dyDescent="0.15"/>
    <row r="33" spans="1:40" ht="21" customHeight="1" x14ac:dyDescent="0.15">
      <c r="B33" s="24"/>
      <c r="C33" s="75"/>
      <c r="D33" s="75"/>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40"/>
    </row>
    <row r="34" spans="1:40" ht="21" customHeight="1" x14ac:dyDescent="0.15">
      <c r="B34" s="24"/>
      <c r="C34" s="75"/>
      <c r="D34" s="75"/>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40"/>
    </row>
    <row r="35" spans="1:40" ht="21" customHeight="1" x14ac:dyDescent="0.15">
      <c r="B35" s="24"/>
      <c r="C35" s="75"/>
      <c r="D35" s="75"/>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40"/>
    </row>
    <row r="36" spans="1:40" ht="21" customHeight="1" x14ac:dyDescent="0.15">
      <c r="B36" s="24"/>
      <c r="C36" s="75"/>
      <c r="D36" s="75"/>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40"/>
    </row>
    <row r="37" spans="1:40" ht="21" customHeight="1" x14ac:dyDescent="0.15">
      <c r="B37" s="24"/>
      <c r="C37" s="75"/>
      <c r="D37" s="75"/>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40"/>
    </row>
    <row r="38" spans="1:40" ht="21" customHeight="1" x14ac:dyDescent="0.15">
      <c r="B38" s="24"/>
      <c r="C38" s="75"/>
      <c r="D38" s="75"/>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40"/>
    </row>
    <row r="39" spans="1:40" ht="21" customHeight="1" x14ac:dyDescent="0.15">
      <c r="B39" s="24"/>
      <c r="C39" s="75"/>
      <c r="D39" s="75"/>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40"/>
    </row>
    <row r="40" spans="1:40" ht="21" customHeight="1" x14ac:dyDescent="0.15">
      <c r="A40" s="203"/>
      <c r="B40" s="24"/>
      <c r="C40" s="75"/>
      <c r="D40" s="75"/>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40"/>
    </row>
    <row r="41" spans="1:40" ht="21" customHeight="1" x14ac:dyDescent="0.15">
      <c r="B41" s="24"/>
      <c r="C41" s="75"/>
      <c r="D41" s="75"/>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40"/>
    </row>
    <row r="42" spans="1:40" ht="21" customHeight="1" x14ac:dyDescent="0.15">
      <c r="C42" s="75"/>
      <c r="D42" s="75"/>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40"/>
    </row>
    <row r="43" spans="1:40" ht="21" customHeight="1" x14ac:dyDescent="0.15">
      <c r="C43" s="75"/>
      <c r="D43" s="75"/>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40"/>
    </row>
    <row r="44" spans="1:40" ht="21" customHeight="1" x14ac:dyDescent="0.15">
      <c r="A44" s="198"/>
      <c r="C44" s="75"/>
      <c r="D44" s="7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row>
    <row r="48" spans="1:40" ht="21" customHeight="1" x14ac:dyDescent="0.15">
      <c r="A48" s="198"/>
    </row>
    <row r="77" spans="1:1" ht="21" customHeight="1" x14ac:dyDescent="0.15">
      <c r="A77" s="197"/>
    </row>
    <row r="80" spans="1:1" ht="21" customHeight="1" x14ac:dyDescent="0.15">
      <c r="A80" s="203"/>
    </row>
    <row r="84" spans="1:1" ht="21" customHeight="1" x14ac:dyDescent="0.15">
      <c r="A84" s="198"/>
    </row>
    <row r="88" spans="1:1" ht="21" customHeight="1" x14ac:dyDescent="0.15">
      <c r="A88" s="198"/>
    </row>
    <row r="118" spans="1:1" ht="21" customHeight="1" x14ac:dyDescent="0.15">
      <c r="A118" s="197"/>
    </row>
    <row r="121" spans="1:1" ht="21" customHeight="1" x14ac:dyDescent="0.15">
      <c r="A121" s="198"/>
    </row>
  </sheetData>
  <sheetProtection sheet="1" selectLockedCells="1"/>
  <customSheetViews>
    <customSheetView guid="{1C967CD3-22AF-4928-9CB8-5279C2ED784C}" scale="70" showPageBreaks="1" showGridLines="0" printArea="1" view="pageBreakPreview">
      <selection activeCell="U4" sqref="U4:X5"/>
      <pageMargins left="0.7" right="0.7" top="0.75" bottom="0.75" header="0.3" footer="0.3"/>
      <pageSetup paperSize="9" orientation="portrait" r:id="rId1"/>
    </customSheetView>
  </customSheetViews>
  <mergeCells count="13">
    <mergeCell ref="C14:D14"/>
    <mergeCell ref="Q11:AM12"/>
    <mergeCell ref="C2:AM2"/>
    <mergeCell ref="C4:T7"/>
    <mergeCell ref="U4:X5"/>
    <mergeCell ref="Y4:AM5"/>
    <mergeCell ref="U6:X7"/>
    <mergeCell ref="C9:H12"/>
    <mergeCell ref="I11:P12"/>
    <mergeCell ref="I9:P10"/>
    <mergeCell ref="Y6:AM7"/>
    <mergeCell ref="E14:AM14"/>
    <mergeCell ref="Q9:AM10"/>
  </mergeCells>
  <phoneticPr fontId="2"/>
  <conditionalFormatting sqref="C1:AM1048576">
    <cfRule type="expression" dxfId="8" priority="5" stopIfTrue="1">
      <formula>$A1="不要"</formula>
    </cfRule>
  </conditionalFormatting>
  <conditionalFormatting sqref="A1:A1048576">
    <cfRule type="expression" dxfId="7" priority="1" stopIfTrue="1">
      <formula>$A1="未入力"</formula>
    </cfRule>
  </conditionalFormatting>
  <conditionalFormatting sqref="A1:XFD39">
    <cfRule type="expression" dxfId="6" priority="2" stopIfTrue="1">
      <formula>$A1="○"</formula>
    </cfRule>
  </conditionalFormatting>
  <dataValidations count="1">
    <dataValidation type="list" allowBlank="1" showInputMessage="1" showErrorMessage="1" sqref="U4:X7">
      <formula1>"○"</formula1>
    </dataValidation>
  </dataValidations>
  <pageMargins left="0.70866141732283472" right="0.70866141732283472" top="0.74803149606299213" bottom="0.74803149606299213" header="0.31496062992125984" footer="0.31496062992125984"/>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tint="0.79998168889431442"/>
  </sheetPr>
  <dimension ref="A1:AZ122"/>
  <sheetViews>
    <sheetView showGridLines="0" view="pageBreakPreview" zoomScale="160" zoomScaleNormal="100" zoomScaleSheetLayoutView="160" workbookViewId="0">
      <selection activeCell="AJ3" sqref="AJ3:AM3"/>
    </sheetView>
  </sheetViews>
  <sheetFormatPr defaultColWidth="2.25" defaultRowHeight="21" customHeight="1" x14ac:dyDescent="0.15"/>
  <cols>
    <col min="1" max="1" width="8.5" style="67" bestFit="1" customWidth="1"/>
    <col min="2" max="16384" width="2.25" style="43"/>
  </cols>
  <sheetData>
    <row r="1" spans="1:52" ht="21" customHeight="1" x14ac:dyDescent="0.15">
      <c r="A1" s="202" t="str">
        <f>IF('発注者入力シート(◆◇)'!$H$16="","",IF(COUNTIF(A4:A39,"未入力")&gt;=1,"未入力あり",""))</f>
        <v/>
      </c>
      <c r="AN1" s="151" t="s">
        <v>480</v>
      </c>
      <c r="AO1" s="147"/>
      <c r="AP1" s="43" t="str">
        <f>IF(チェックリスト!I34="◎","提出：○","提出：×")</f>
        <v>提出：×</v>
      </c>
      <c r="AZ1" s="147"/>
    </row>
    <row r="2" spans="1:52" ht="21" customHeight="1" x14ac:dyDescent="0.15">
      <c r="C2" s="679" t="s">
        <v>268</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52" ht="21" customHeight="1" x14ac:dyDescent="0.15">
      <c r="AJ3" s="764"/>
      <c r="AK3" s="764"/>
      <c r="AL3" s="764"/>
      <c r="AM3" s="764"/>
    </row>
    <row r="4" spans="1:52" ht="21" customHeight="1" x14ac:dyDescent="0.15">
      <c r="A4" s="198" t="str">
        <f>IF(OR(H4="",H4="「発注者用 入力シート」の工事名欄を入力"),"未入力","○")</f>
        <v>未入力</v>
      </c>
      <c r="C4" s="737" t="s">
        <v>74</v>
      </c>
      <c r="D4" s="738"/>
      <c r="E4" s="738"/>
      <c r="F4" s="738"/>
      <c r="G4" s="739"/>
      <c r="H4" s="1207" t="str">
        <f>IF('発注者入力シート(◆◇)'!$H$16="","",IF(OR('発注者入力シート(◆◇)'!H4=""),"「発注者用 入力シート」の工事名欄を入力",'発注者入力シート(◆◇)'!H4))</f>
        <v/>
      </c>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9"/>
    </row>
    <row r="5" spans="1:52" ht="21" customHeight="1" x14ac:dyDescent="0.15">
      <c r="A5" s="198" t="str">
        <f>IF(OR(H5="",H5="「発注者用 入力シート」の技術提案事項を入力"),"未入力","○")</f>
        <v>未入力</v>
      </c>
      <c r="C5" s="1210" t="s">
        <v>269</v>
      </c>
      <c r="D5" s="744"/>
      <c r="E5" s="744"/>
      <c r="F5" s="744"/>
      <c r="G5" s="745"/>
      <c r="H5" s="1211" t="str">
        <f>IF('発注者入力シート(◆◇)'!$H$16="","",IF(OR('発注者入力シート(◆◇)'!H27=""),"「発注者用 入力シート」の技術提案事項を入力",'発注者入力シート(◆◇)'!H27))</f>
        <v/>
      </c>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3"/>
    </row>
    <row r="6" spans="1:52" ht="21" customHeight="1" x14ac:dyDescent="0.15">
      <c r="C6" s="746"/>
      <c r="D6" s="747"/>
      <c r="E6" s="747"/>
      <c r="F6" s="747"/>
      <c r="G6" s="748"/>
      <c r="H6" s="1214"/>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6"/>
    </row>
    <row r="8" spans="1:52" ht="21" customHeight="1" x14ac:dyDescent="0.15">
      <c r="C8" s="562" t="s">
        <v>270</v>
      </c>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row>
    <row r="9" spans="1:52" ht="21" customHeight="1" x14ac:dyDescent="0.15">
      <c r="A9" s="198" t="str">
        <f>IF(OR(C9="※「１．提案値（単位）」を必ず記載してください。「２．提案値を満足させるための根拠」を説明してください。 (入力時にこの文章は削除してください。)",C9=""),"未入力","○")</f>
        <v>未入力</v>
      </c>
      <c r="C9" s="749"/>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1"/>
    </row>
    <row r="10" spans="1:52" ht="21" customHeight="1" x14ac:dyDescent="0.15">
      <c r="C10" s="752"/>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4"/>
    </row>
    <row r="11" spans="1:52" ht="21" customHeight="1" x14ac:dyDescent="0.15">
      <c r="C11" s="752"/>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4"/>
    </row>
    <row r="12" spans="1:52" ht="21" customHeight="1" x14ac:dyDescent="0.15">
      <c r="C12" s="752"/>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4"/>
    </row>
    <row r="13" spans="1:52" ht="21" customHeight="1" x14ac:dyDescent="0.15">
      <c r="C13" s="752"/>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4"/>
    </row>
    <row r="14" spans="1:52" ht="21" customHeight="1" x14ac:dyDescent="0.15">
      <c r="C14" s="752"/>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4"/>
    </row>
    <row r="15" spans="1:52" ht="21" customHeight="1" x14ac:dyDescent="0.15">
      <c r="C15" s="752"/>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4"/>
    </row>
    <row r="16" spans="1:52" ht="21" customHeight="1" x14ac:dyDescent="0.15">
      <c r="C16" s="752"/>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4"/>
    </row>
    <row r="17" spans="3:39" ht="21" customHeight="1" x14ac:dyDescent="0.15">
      <c r="C17" s="752"/>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4"/>
    </row>
    <row r="18" spans="3:39" ht="21" customHeight="1" x14ac:dyDescent="0.15">
      <c r="C18" s="752"/>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4"/>
    </row>
    <row r="19" spans="3:39" ht="21" customHeight="1" x14ac:dyDescent="0.15">
      <c r="C19" s="752"/>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4"/>
    </row>
    <row r="20" spans="3:39" ht="21" customHeight="1" x14ac:dyDescent="0.15">
      <c r="C20" s="752"/>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row>
    <row r="21" spans="3:39" ht="21" customHeight="1" x14ac:dyDescent="0.15">
      <c r="C21" s="752"/>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4"/>
    </row>
    <row r="22" spans="3:39" ht="21" customHeight="1" x14ac:dyDescent="0.15">
      <c r="C22" s="752"/>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3:39" ht="21" customHeight="1" x14ac:dyDescent="0.15">
      <c r="C23" s="752"/>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4"/>
    </row>
    <row r="24" spans="3:39" ht="21" customHeight="1" x14ac:dyDescent="0.15">
      <c r="C24" s="752"/>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3:39" ht="21" customHeight="1" x14ac:dyDescent="0.15">
      <c r="C25" s="752"/>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4"/>
    </row>
    <row r="26" spans="3:39" ht="21" customHeight="1" x14ac:dyDescent="0.15">
      <c r="C26" s="752"/>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3:39" ht="21" customHeight="1" x14ac:dyDescent="0.15">
      <c r="C27" s="752"/>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3:39" ht="21" customHeight="1" x14ac:dyDescent="0.15">
      <c r="C28" s="752"/>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4"/>
    </row>
    <row r="29" spans="3:39" ht="21" customHeight="1" x14ac:dyDescent="0.15">
      <c r="C29" s="752"/>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4"/>
    </row>
    <row r="30" spans="3:39" ht="21" customHeight="1" x14ac:dyDescent="0.15">
      <c r="C30" s="752"/>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4"/>
    </row>
    <row r="31" spans="3:39" ht="21" customHeight="1" x14ac:dyDescent="0.15">
      <c r="C31" s="752"/>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4"/>
    </row>
    <row r="32" spans="3:39" ht="21" customHeight="1" x14ac:dyDescent="0.15">
      <c r="C32" s="752"/>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4"/>
    </row>
    <row r="33" spans="1:40" ht="21" customHeight="1" x14ac:dyDescent="0.15">
      <c r="C33" s="752"/>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4"/>
    </row>
    <row r="34" spans="1:40" ht="21" customHeight="1" x14ac:dyDescent="0.15">
      <c r="C34" s="752"/>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4"/>
    </row>
    <row r="35" spans="1:40" ht="21" customHeight="1" x14ac:dyDescent="0.15">
      <c r="C35" s="752"/>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4"/>
    </row>
    <row r="36" spans="1:40" ht="21" customHeight="1" x14ac:dyDescent="0.15">
      <c r="C36" s="755"/>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7"/>
    </row>
    <row r="37" spans="1:40" ht="6" customHeight="1" x14ac:dyDescent="0.15">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row>
    <row r="38" spans="1:40" ht="24.75" customHeight="1" x14ac:dyDescent="0.15">
      <c r="C38" s="733" t="s">
        <v>237</v>
      </c>
      <c r="D38" s="733"/>
      <c r="E38" s="734" t="s">
        <v>473</v>
      </c>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155"/>
    </row>
    <row r="39" spans="1:40" ht="24" customHeight="1" x14ac:dyDescent="0.15">
      <c r="C39" s="733" t="s">
        <v>238</v>
      </c>
      <c r="D39" s="733"/>
      <c r="E39" s="736" t="s">
        <v>439</v>
      </c>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155"/>
    </row>
    <row r="40" spans="1:40" ht="21" customHeight="1" x14ac:dyDescent="0.15">
      <c r="A40" s="197"/>
    </row>
    <row r="44" spans="1:40" ht="21" customHeight="1" x14ac:dyDescent="0.15">
      <c r="A44" s="198"/>
    </row>
    <row r="50" spans="1:1" ht="21" customHeight="1" x14ac:dyDescent="0.15">
      <c r="A50" s="199"/>
    </row>
    <row r="51" spans="1:1" ht="21" customHeight="1" x14ac:dyDescent="0.15">
      <c r="A51" s="199"/>
    </row>
    <row r="78" spans="1:1" ht="21" customHeight="1" x14ac:dyDescent="0.15">
      <c r="A78" s="197"/>
    </row>
    <row r="79" spans="1:1" ht="21" customHeight="1" x14ac:dyDescent="0.15">
      <c r="A79" s="197"/>
    </row>
    <row r="81" spans="1:1" ht="21" customHeight="1" x14ac:dyDescent="0.15">
      <c r="A81" s="198"/>
    </row>
    <row r="83" spans="1:1" ht="21" customHeight="1" x14ac:dyDescent="0.15">
      <c r="A83" s="198"/>
    </row>
    <row r="119" spans="1:1" ht="21" customHeight="1" x14ac:dyDescent="0.15">
      <c r="A119" s="197"/>
    </row>
    <row r="122" spans="1:1" ht="21" customHeight="1" x14ac:dyDescent="0.15">
      <c r="A122" s="198"/>
    </row>
  </sheetData>
  <sheetProtection sheet="1" formatCells="0" selectLockedCells="1"/>
  <customSheetViews>
    <customSheetView guid="{1C967CD3-22AF-4928-9CB8-5279C2ED784C}" scale="70" showPageBreaks="1" showGridLines="0" printArea="1" view="pageBreakPreview">
      <selection activeCell="C9" sqref="C9:AM36"/>
      <pageMargins left="0.7" right="0.7" top="0.75" bottom="0.75" header="0.3" footer="0.3"/>
      <pageSetup paperSize="9" orientation="portrait" r:id="rId1"/>
    </customSheetView>
  </customSheetViews>
  <mergeCells count="12">
    <mergeCell ref="C39:D39"/>
    <mergeCell ref="E39:AM39"/>
    <mergeCell ref="C8:AM8"/>
    <mergeCell ref="AJ3:AM3"/>
    <mergeCell ref="C9:AM36"/>
    <mergeCell ref="C38:D38"/>
    <mergeCell ref="E38:AM38"/>
    <mergeCell ref="C2:AM2"/>
    <mergeCell ref="C4:G4"/>
    <mergeCell ref="H4:AM4"/>
    <mergeCell ref="C5:G6"/>
    <mergeCell ref="H5:AM6"/>
  </mergeCells>
  <phoneticPr fontId="2"/>
  <conditionalFormatting sqref="A1:A1048576">
    <cfRule type="expression" dxfId="5" priority="3" stopIfTrue="1">
      <formula>$A1="未入力"</formula>
    </cfRule>
  </conditionalFormatting>
  <conditionalFormatting sqref="A1:XFD39">
    <cfRule type="expression" dxfId="4" priority="2" stopIfTrue="1">
      <formula>$A1="○"</formula>
    </cfRule>
  </conditionalFormatting>
  <conditionalFormatting sqref="C1:AM1048576">
    <cfRule type="expression" dxfId="3" priority="1" stopIfTrue="1">
      <formula>$A1="不要"</formula>
    </cfRule>
  </conditionalFormatting>
  <pageMargins left="0.70866141732283472" right="0.70866141732283472" top="0.74803149606299213" bottom="0.74803149606299213" header="0.31496062992125984" footer="0.31496062992125984"/>
  <pageSetup paperSize="9" scale="97"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79998168889431442"/>
  </sheetPr>
  <dimension ref="A1:AZ120"/>
  <sheetViews>
    <sheetView showGridLines="0" view="pageBreakPreview" zoomScale="115" zoomScaleNormal="100" zoomScaleSheetLayoutView="115" workbookViewId="0">
      <selection activeCell="C9" sqref="C9:AM36"/>
    </sheetView>
  </sheetViews>
  <sheetFormatPr defaultColWidth="2.25" defaultRowHeight="21" customHeight="1" x14ac:dyDescent="0.15"/>
  <cols>
    <col min="1" max="1" width="8.5" style="67" bestFit="1" customWidth="1"/>
    <col min="2" max="38" width="2.25" style="43"/>
    <col min="39" max="39" width="3" style="43" bestFit="1" customWidth="1"/>
    <col min="40" max="16384" width="2.25" style="43"/>
  </cols>
  <sheetData>
    <row r="1" spans="1:52" ht="21" customHeight="1" x14ac:dyDescent="0.15">
      <c r="A1" s="202" t="str">
        <f>IF('発注者入力シート(◆◇)'!$H$16="","",IF(COUNTIF(A4:A40,"未入力")&gt;=1,"未入力あり",""))</f>
        <v/>
      </c>
      <c r="AN1" s="151" t="s">
        <v>479</v>
      </c>
      <c r="AO1" s="147"/>
      <c r="AP1" s="43" t="str">
        <f>IF(チェックリスト!I35="◎","提出：○","提出：×")</f>
        <v>提出：×</v>
      </c>
      <c r="AZ1" s="147"/>
    </row>
    <row r="2" spans="1:52" ht="21" customHeight="1" x14ac:dyDescent="0.15">
      <c r="C2" s="679" t="s">
        <v>271</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52" ht="21" customHeight="1" x14ac:dyDescent="0.15">
      <c r="AJ3" s="764"/>
      <c r="AK3" s="764"/>
      <c r="AL3" s="764"/>
      <c r="AM3" s="764"/>
    </row>
    <row r="4" spans="1:52" ht="21" customHeight="1" x14ac:dyDescent="0.15">
      <c r="A4" s="198" t="str">
        <f>IF(OR(H4="",H4="「発注者用 入力シート」の工事名欄を入力"),"未入力","○")</f>
        <v>未入力</v>
      </c>
      <c r="C4" s="737" t="s">
        <v>74</v>
      </c>
      <c r="D4" s="738"/>
      <c r="E4" s="738"/>
      <c r="F4" s="738"/>
      <c r="G4" s="739"/>
      <c r="H4" s="1207" t="str">
        <f>IF('発注者入力シート(◆◇)'!$H$16="","",IF(OR('発注者入力シート(◆◇)'!H4=""),"「発注者用 入力シート」の工事名欄を入力",'発注者入力シート(◆◇)'!H4))</f>
        <v/>
      </c>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9"/>
    </row>
    <row r="5" spans="1:52" ht="21" customHeight="1" x14ac:dyDescent="0.15">
      <c r="A5" s="198" t="str">
        <f>IF(OR(H5="",H5="「発注者用 入力シート」の技術提案事項を入力"),"未入力","○")</f>
        <v>未入力</v>
      </c>
      <c r="C5" s="1210" t="s">
        <v>269</v>
      </c>
      <c r="D5" s="744"/>
      <c r="E5" s="744"/>
      <c r="F5" s="744"/>
      <c r="G5" s="745"/>
      <c r="H5" s="1211" t="str">
        <f>IF('発注者入力シート(◆◇)'!$H$16="","",IF(OR('発注者入力シート(◆◇)'!H27=""),"「発注者用 入力シート」の技術提案事項を入力",'発注者入力シート(◆◇)'!H27))</f>
        <v/>
      </c>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3"/>
    </row>
    <row r="6" spans="1:52" ht="21" customHeight="1" x14ac:dyDescent="0.15">
      <c r="C6" s="746"/>
      <c r="D6" s="747"/>
      <c r="E6" s="747"/>
      <c r="F6" s="747"/>
      <c r="G6" s="748"/>
      <c r="H6" s="1214"/>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6"/>
    </row>
    <row r="8" spans="1:52" ht="21" customHeight="1" x14ac:dyDescent="0.15">
      <c r="C8" s="562" t="s">
        <v>270</v>
      </c>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row>
    <row r="9" spans="1:52" ht="21" customHeight="1" x14ac:dyDescent="0.15">
      <c r="A9" s="198" t="str">
        <f>IF(OR(C9="",C9="※現地条件にあった適切な施工計画等を記載し、様式―１５－１に提案した内容との整合を図ってください。(入力時にこの文章は削除してください。)"),"未入力","○")</f>
        <v>○</v>
      </c>
      <c r="C9" s="749" t="s">
        <v>487</v>
      </c>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1"/>
    </row>
    <row r="10" spans="1:52" ht="21" customHeight="1" x14ac:dyDescent="0.15">
      <c r="C10" s="752"/>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4"/>
    </row>
    <row r="11" spans="1:52" ht="21" customHeight="1" x14ac:dyDescent="0.15">
      <c r="C11" s="752"/>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4"/>
    </row>
    <row r="12" spans="1:52" ht="21" customHeight="1" x14ac:dyDescent="0.15">
      <c r="C12" s="752"/>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4"/>
    </row>
    <row r="13" spans="1:52" ht="21" customHeight="1" x14ac:dyDescent="0.15">
      <c r="C13" s="752"/>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4"/>
    </row>
    <row r="14" spans="1:52" ht="21" customHeight="1" x14ac:dyDescent="0.15">
      <c r="C14" s="752"/>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4"/>
    </row>
    <row r="15" spans="1:52" ht="21" customHeight="1" x14ac:dyDescent="0.15">
      <c r="C15" s="752"/>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4"/>
    </row>
    <row r="16" spans="1:52" ht="21" customHeight="1" x14ac:dyDescent="0.15">
      <c r="C16" s="752"/>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4"/>
    </row>
    <row r="17" spans="3:39" ht="21" customHeight="1" x14ac:dyDescent="0.15">
      <c r="C17" s="752"/>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4"/>
    </row>
    <row r="18" spans="3:39" ht="21" customHeight="1" x14ac:dyDescent="0.15">
      <c r="C18" s="752"/>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4"/>
    </row>
    <row r="19" spans="3:39" ht="21" customHeight="1" x14ac:dyDescent="0.15">
      <c r="C19" s="752"/>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4"/>
    </row>
    <row r="20" spans="3:39" ht="21" customHeight="1" x14ac:dyDescent="0.15">
      <c r="C20" s="752"/>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row>
    <row r="21" spans="3:39" ht="21" customHeight="1" x14ac:dyDescent="0.15">
      <c r="C21" s="752"/>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4"/>
    </row>
    <row r="22" spans="3:39" ht="21" customHeight="1" x14ac:dyDescent="0.15">
      <c r="C22" s="752"/>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3:39" ht="21" customHeight="1" x14ac:dyDescent="0.15">
      <c r="C23" s="752"/>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4"/>
    </row>
    <row r="24" spans="3:39" ht="21" customHeight="1" x14ac:dyDescent="0.15">
      <c r="C24" s="752"/>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3:39" ht="21" customHeight="1" x14ac:dyDescent="0.15">
      <c r="C25" s="752"/>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4"/>
    </row>
    <row r="26" spans="3:39" ht="21" customHeight="1" x14ac:dyDescent="0.15">
      <c r="C26" s="752"/>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3:39" ht="21" customHeight="1" x14ac:dyDescent="0.15">
      <c r="C27" s="752"/>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3:39" ht="21" customHeight="1" x14ac:dyDescent="0.15">
      <c r="C28" s="752"/>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4"/>
    </row>
    <row r="29" spans="3:39" ht="21" customHeight="1" x14ac:dyDescent="0.15">
      <c r="C29" s="752"/>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4"/>
    </row>
    <row r="30" spans="3:39" ht="21" customHeight="1" x14ac:dyDescent="0.15">
      <c r="C30" s="752"/>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4"/>
    </row>
    <row r="31" spans="3:39" ht="21" customHeight="1" x14ac:dyDescent="0.15">
      <c r="C31" s="752"/>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4"/>
    </row>
    <row r="32" spans="3:39" ht="21" customHeight="1" x14ac:dyDescent="0.15">
      <c r="C32" s="752"/>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4"/>
    </row>
    <row r="33" spans="1:40" ht="21" customHeight="1" x14ac:dyDescent="0.15">
      <c r="C33" s="752"/>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4"/>
    </row>
    <row r="34" spans="1:40" ht="21" customHeight="1" x14ac:dyDescent="0.15">
      <c r="C34" s="752"/>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4"/>
    </row>
    <row r="35" spans="1:40" ht="21" customHeight="1" x14ac:dyDescent="0.15">
      <c r="C35" s="752"/>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4"/>
    </row>
    <row r="36" spans="1:40" ht="21" customHeight="1" x14ac:dyDescent="0.15">
      <c r="C36" s="755"/>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7"/>
    </row>
    <row r="37" spans="1:40" ht="6" customHeight="1" x14ac:dyDescent="0.15">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row>
    <row r="38" spans="1:40" ht="12" customHeight="1" x14ac:dyDescent="0.15">
      <c r="C38" s="733" t="s">
        <v>237</v>
      </c>
      <c r="D38" s="733"/>
      <c r="E38" s="734" t="s">
        <v>440</v>
      </c>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155"/>
    </row>
    <row r="39" spans="1:40" ht="12" customHeight="1" x14ac:dyDescent="0.15">
      <c r="C39" s="733" t="s">
        <v>238</v>
      </c>
      <c r="D39" s="733"/>
      <c r="E39" s="734" t="s">
        <v>272</v>
      </c>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155"/>
    </row>
    <row r="40" spans="1:40" ht="21.75" customHeight="1" x14ac:dyDescent="0.15">
      <c r="A40" s="197"/>
      <c r="C40" s="733" t="s">
        <v>239</v>
      </c>
      <c r="D40" s="733"/>
      <c r="E40" s="736" t="s">
        <v>441</v>
      </c>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155"/>
    </row>
    <row r="41" spans="1:40" ht="21" customHeight="1" x14ac:dyDescent="0.15">
      <c r="A41" s="202" t="str">
        <f>IF('発注者入力シート(◆◇)'!$H$16="","",IF(COUNTIF(A44:A79,"未入力")&gt;=1,"未入力あり(必要時)",""))</f>
        <v/>
      </c>
      <c r="AN41" s="151" t="s">
        <v>479</v>
      </c>
    </row>
    <row r="42" spans="1:40" ht="21" customHeight="1" x14ac:dyDescent="0.15">
      <c r="C42" s="679" t="s">
        <v>271</v>
      </c>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row>
    <row r="43" spans="1:40" ht="21" customHeight="1" x14ac:dyDescent="0.15">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735" t="str">
        <f>IF(AJ3="","",AJ3)</f>
        <v/>
      </c>
      <c r="AK43" s="735"/>
      <c r="AL43" s="735"/>
      <c r="AM43" s="735"/>
    </row>
    <row r="44" spans="1:40" ht="21" customHeight="1" x14ac:dyDescent="0.15">
      <c r="A44" s="198"/>
      <c r="C44" s="562" t="s">
        <v>270</v>
      </c>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row>
    <row r="45" spans="1:40" ht="21" customHeight="1" x14ac:dyDescent="0.15">
      <c r="A45" s="198" t="str">
        <f>IF(OR(C45="",C45="※現地条件にあった適切な施工計画等を記載し、様式―１６－１に提案した内容との整合を図ってください。(入力時にこの文章は削除してください。)"),"未入力","○")</f>
        <v>未入力</v>
      </c>
      <c r="C45" s="749"/>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50"/>
      <c r="AM45" s="751"/>
    </row>
    <row r="46" spans="1:40" ht="21" customHeight="1" x14ac:dyDescent="0.15">
      <c r="C46" s="752"/>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4"/>
    </row>
    <row r="47" spans="1:40" ht="21" customHeight="1" x14ac:dyDescent="0.15">
      <c r="C47" s="752"/>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4"/>
    </row>
    <row r="48" spans="1:40" ht="21" customHeight="1" x14ac:dyDescent="0.15">
      <c r="C48" s="752"/>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4"/>
    </row>
    <row r="49" spans="1:39" ht="21" customHeight="1" x14ac:dyDescent="0.15">
      <c r="C49" s="752"/>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4"/>
    </row>
    <row r="50" spans="1:39" ht="21" customHeight="1" x14ac:dyDescent="0.15">
      <c r="A50" s="199"/>
      <c r="C50" s="752"/>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4"/>
    </row>
    <row r="51" spans="1:39" ht="21" customHeight="1" x14ac:dyDescent="0.15">
      <c r="A51" s="199"/>
      <c r="C51" s="752"/>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4"/>
    </row>
    <row r="52" spans="1:39" ht="21" customHeight="1" x14ac:dyDescent="0.15">
      <c r="C52" s="752"/>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4"/>
    </row>
    <row r="53" spans="1:39" ht="21" customHeight="1" x14ac:dyDescent="0.15">
      <c r="C53" s="752"/>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4"/>
    </row>
    <row r="54" spans="1:39" ht="21" customHeight="1" x14ac:dyDescent="0.15">
      <c r="C54" s="752"/>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4"/>
    </row>
    <row r="55" spans="1:39" ht="21" customHeight="1" x14ac:dyDescent="0.15">
      <c r="C55" s="752"/>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4"/>
    </row>
    <row r="56" spans="1:39" ht="21" customHeight="1" x14ac:dyDescent="0.15">
      <c r="C56" s="752"/>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4"/>
    </row>
    <row r="57" spans="1:39" ht="21" customHeight="1" x14ac:dyDescent="0.15">
      <c r="C57" s="752"/>
      <c r="D57" s="753"/>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4"/>
    </row>
    <row r="58" spans="1:39" ht="21" customHeight="1" x14ac:dyDescent="0.15">
      <c r="C58" s="752"/>
      <c r="D58" s="753"/>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3"/>
      <c r="AK58" s="753"/>
      <c r="AL58" s="753"/>
      <c r="AM58" s="754"/>
    </row>
    <row r="59" spans="1:39" ht="21" customHeight="1" x14ac:dyDescent="0.15">
      <c r="C59" s="752"/>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4"/>
    </row>
    <row r="60" spans="1:39" ht="21" customHeight="1" x14ac:dyDescent="0.15">
      <c r="C60" s="752"/>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3"/>
      <c r="AJ60" s="753"/>
      <c r="AK60" s="753"/>
      <c r="AL60" s="753"/>
      <c r="AM60" s="754"/>
    </row>
    <row r="61" spans="1:39" ht="21" customHeight="1" x14ac:dyDescent="0.15">
      <c r="C61" s="752"/>
      <c r="D61" s="753"/>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3"/>
      <c r="AJ61" s="753"/>
      <c r="AK61" s="753"/>
      <c r="AL61" s="753"/>
      <c r="AM61" s="754"/>
    </row>
    <row r="62" spans="1:39" ht="21" customHeight="1" x14ac:dyDescent="0.15">
      <c r="C62" s="752"/>
      <c r="D62" s="753"/>
      <c r="E62" s="753"/>
      <c r="F62" s="753"/>
      <c r="G62" s="753"/>
      <c r="H62" s="753"/>
      <c r="I62" s="753"/>
      <c r="J62" s="753"/>
      <c r="K62" s="753"/>
      <c r="L62" s="753"/>
      <c r="M62" s="753"/>
      <c r="N62" s="753"/>
      <c r="O62" s="753"/>
      <c r="P62" s="753"/>
      <c r="Q62" s="753"/>
      <c r="R62" s="753"/>
      <c r="S62" s="753"/>
      <c r="T62" s="753"/>
      <c r="U62" s="753"/>
      <c r="V62" s="753"/>
      <c r="W62" s="753"/>
      <c r="X62" s="753"/>
      <c r="Y62" s="753"/>
      <c r="Z62" s="753"/>
      <c r="AA62" s="753"/>
      <c r="AB62" s="753"/>
      <c r="AC62" s="753"/>
      <c r="AD62" s="753"/>
      <c r="AE62" s="753"/>
      <c r="AF62" s="753"/>
      <c r="AG62" s="753"/>
      <c r="AH62" s="753"/>
      <c r="AI62" s="753"/>
      <c r="AJ62" s="753"/>
      <c r="AK62" s="753"/>
      <c r="AL62" s="753"/>
      <c r="AM62" s="754"/>
    </row>
    <row r="63" spans="1:39" ht="21" customHeight="1" x14ac:dyDescent="0.15">
      <c r="C63" s="752"/>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4"/>
    </row>
    <row r="64" spans="1:39" ht="21" customHeight="1" x14ac:dyDescent="0.15">
      <c r="C64" s="752"/>
      <c r="D64" s="753"/>
      <c r="E64" s="753"/>
      <c r="F64" s="753"/>
      <c r="G64" s="753"/>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4"/>
    </row>
    <row r="65" spans="1:40" ht="21" customHeight="1" x14ac:dyDescent="0.15">
      <c r="C65" s="752"/>
      <c r="D65" s="753"/>
      <c r="E65" s="753"/>
      <c r="F65" s="753"/>
      <c r="G65" s="753"/>
      <c r="H65" s="753"/>
      <c r="I65" s="753"/>
      <c r="J65" s="753"/>
      <c r="K65" s="753"/>
      <c r="L65" s="753"/>
      <c r="M65" s="753"/>
      <c r="N65" s="753"/>
      <c r="O65" s="753"/>
      <c r="P65" s="753"/>
      <c r="Q65" s="753"/>
      <c r="R65" s="753"/>
      <c r="S65" s="753"/>
      <c r="T65" s="753"/>
      <c r="U65" s="753"/>
      <c r="V65" s="753"/>
      <c r="W65" s="753"/>
      <c r="X65" s="753"/>
      <c r="Y65" s="753"/>
      <c r="Z65" s="753"/>
      <c r="AA65" s="753"/>
      <c r="AB65" s="753"/>
      <c r="AC65" s="753"/>
      <c r="AD65" s="753"/>
      <c r="AE65" s="753"/>
      <c r="AF65" s="753"/>
      <c r="AG65" s="753"/>
      <c r="AH65" s="753"/>
      <c r="AI65" s="753"/>
      <c r="AJ65" s="753"/>
      <c r="AK65" s="753"/>
      <c r="AL65" s="753"/>
      <c r="AM65" s="754"/>
    </row>
    <row r="66" spans="1:40" ht="21" customHeight="1" x14ac:dyDescent="0.15">
      <c r="C66" s="752"/>
      <c r="D66" s="753"/>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53"/>
      <c r="AC66" s="753"/>
      <c r="AD66" s="753"/>
      <c r="AE66" s="753"/>
      <c r="AF66" s="753"/>
      <c r="AG66" s="753"/>
      <c r="AH66" s="753"/>
      <c r="AI66" s="753"/>
      <c r="AJ66" s="753"/>
      <c r="AK66" s="753"/>
      <c r="AL66" s="753"/>
      <c r="AM66" s="754"/>
    </row>
    <row r="67" spans="1:40" ht="21" customHeight="1" x14ac:dyDescent="0.15">
      <c r="C67" s="752"/>
      <c r="D67" s="753"/>
      <c r="E67" s="753"/>
      <c r="F67" s="753"/>
      <c r="G67" s="753"/>
      <c r="H67" s="753"/>
      <c r="I67" s="753"/>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3"/>
      <c r="AI67" s="753"/>
      <c r="AJ67" s="753"/>
      <c r="AK67" s="753"/>
      <c r="AL67" s="753"/>
      <c r="AM67" s="754"/>
    </row>
    <row r="68" spans="1:40" ht="21" customHeight="1" x14ac:dyDescent="0.15">
      <c r="C68" s="752"/>
      <c r="D68" s="753"/>
      <c r="E68" s="753"/>
      <c r="F68" s="753"/>
      <c r="G68" s="753"/>
      <c r="H68" s="753"/>
      <c r="I68" s="753"/>
      <c r="J68" s="753"/>
      <c r="K68" s="753"/>
      <c r="L68" s="753"/>
      <c r="M68" s="753"/>
      <c r="N68" s="753"/>
      <c r="O68" s="753"/>
      <c r="P68" s="753"/>
      <c r="Q68" s="753"/>
      <c r="R68" s="753"/>
      <c r="S68" s="753"/>
      <c r="T68" s="753"/>
      <c r="U68" s="753"/>
      <c r="V68" s="753"/>
      <c r="W68" s="753"/>
      <c r="X68" s="753"/>
      <c r="Y68" s="753"/>
      <c r="Z68" s="753"/>
      <c r="AA68" s="753"/>
      <c r="AB68" s="753"/>
      <c r="AC68" s="753"/>
      <c r="AD68" s="753"/>
      <c r="AE68" s="753"/>
      <c r="AF68" s="753"/>
      <c r="AG68" s="753"/>
      <c r="AH68" s="753"/>
      <c r="AI68" s="753"/>
      <c r="AJ68" s="753"/>
      <c r="AK68" s="753"/>
      <c r="AL68" s="753"/>
      <c r="AM68" s="754"/>
    </row>
    <row r="69" spans="1:40" ht="21" customHeight="1" x14ac:dyDescent="0.15">
      <c r="C69" s="752"/>
      <c r="D69" s="753"/>
      <c r="E69" s="753"/>
      <c r="F69" s="753"/>
      <c r="G69" s="753"/>
      <c r="H69" s="753"/>
      <c r="I69" s="753"/>
      <c r="J69" s="753"/>
      <c r="K69" s="753"/>
      <c r="L69" s="753"/>
      <c r="M69" s="753"/>
      <c r="N69" s="753"/>
      <c r="O69" s="753"/>
      <c r="P69" s="753"/>
      <c r="Q69" s="753"/>
      <c r="R69" s="753"/>
      <c r="S69" s="753"/>
      <c r="T69" s="753"/>
      <c r="U69" s="753"/>
      <c r="V69" s="753"/>
      <c r="W69" s="753"/>
      <c r="X69" s="753"/>
      <c r="Y69" s="753"/>
      <c r="Z69" s="753"/>
      <c r="AA69" s="753"/>
      <c r="AB69" s="753"/>
      <c r="AC69" s="753"/>
      <c r="AD69" s="753"/>
      <c r="AE69" s="753"/>
      <c r="AF69" s="753"/>
      <c r="AG69" s="753"/>
      <c r="AH69" s="753"/>
      <c r="AI69" s="753"/>
      <c r="AJ69" s="753"/>
      <c r="AK69" s="753"/>
      <c r="AL69" s="753"/>
      <c r="AM69" s="754"/>
    </row>
    <row r="70" spans="1:40" ht="21" customHeight="1" x14ac:dyDescent="0.15">
      <c r="C70" s="752"/>
      <c r="D70" s="753"/>
      <c r="E70" s="753"/>
      <c r="F70" s="753"/>
      <c r="G70" s="753"/>
      <c r="H70" s="753"/>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3"/>
      <c r="AI70" s="753"/>
      <c r="AJ70" s="753"/>
      <c r="AK70" s="753"/>
      <c r="AL70" s="753"/>
      <c r="AM70" s="754"/>
    </row>
    <row r="71" spans="1:40" ht="21" customHeight="1" x14ac:dyDescent="0.15">
      <c r="C71" s="752"/>
      <c r="D71" s="753"/>
      <c r="E71" s="753"/>
      <c r="F71" s="753"/>
      <c r="G71" s="753"/>
      <c r="H71" s="753"/>
      <c r="I71" s="753"/>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4"/>
    </row>
    <row r="72" spans="1:40" ht="21" customHeight="1" x14ac:dyDescent="0.15">
      <c r="C72" s="752"/>
      <c r="D72" s="753"/>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4"/>
    </row>
    <row r="73" spans="1:40" ht="21.75" customHeight="1" x14ac:dyDescent="0.15">
      <c r="C73" s="752"/>
      <c r="D73" s="753"/>
      <c r="E73" s="753"/>
      <c r="F73" s="753"/>
      <c r="G73" s="753"/>
      <c r="H73" s="753"/>
      <c r="I73" s="753"/>
      <c r="J73" s="753"/>
      <c r="K73" s="753"/>
      <c r="L73" s="753"/>
      <c r="M73" s="753"/>
      <c r="N73" s="753"/>
      <c r="O73" s="753"/>
      <c r="P73" s="753"/>
      <c r="Q73" s="753"/>
      <c r="R73" s="753"/>
      <c r="S73" s="753"/>
      <c r="T73" s="753"/>
      <c r="U73" s="753"/>
      <c r="V73" s="753"/>
      <c r="W73" s="753"/>
      <c r="X73" s="753"/>
      <c r="Y73" s="753"/>
      <c r="Z73" s="753"/>
      <c r="AA73" s="753"/>
      <c r="AB73" s="753"/>
      <c r="AC73" s="753"/>
      <c r="AD73" s="753"/>
      <c r="AE73" s="753"/>
      <c r="AF73" s="753"/>
      <c r="AG73" s="753"/>
      <c r="AH73" s="753"/>
      <c r="AI73" s="753"/>
      <c r="AJ73" s="753"/>
      <c r="AK73" s="753"/>
      <c r="AL73" s="753"/>
      <c r="AM73" s="754"/>
    </row>
    <row r="74" spans="1:40" ht="21.75" customHeight="1" x14ac:dyDescent="0.15">
      <c r="C74" s="752"/>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3"/>
      <c r="AL74" s="753"/>
      <c r="AM74" s="754"/>
      <c r="AN74" s="155"/>
    </row>
    <row r="75" spans="1:40" ht="21.75" customHeight="1" x14ac:dyDescent="0.15">
      <c r="C75" s="752"/>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4"/>
      <c r="AN75" s="155"/>
    </row>
    <row r="76" spans="1:40" ht="21.75" customHeight="1" x14ac:dyDescent="0.15">
      <c r="C76" s="752"/>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4"/>
      <c r="AN76" s="155"/>
    </row>
    <row r="77" spans="1:40" ht="21.75" customHeight="1" x14ac:dyDescent="0.15">
      <c r="A77" s="197"/>
      <c r="C77" s="755"/>
      <c r="D77" s="756"/>
      <c r="E77" s="756"/>
      <c r="F77" s="756"/>
      <c r="G77" s="756"/>
      <c r="H77" s="756"/>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7"/>
    </row>
    <row r="78" spans="1:40" ht="6" customHeight="1" x14ac:dyDescent="0.15">
      <c r="A78" s="197"/>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row>
    <row r="79" spans="1:40" ht="21.75" customHeight="1" x14ac:dyDescent="0.15">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401" t="s">
        <v>296</v>
      </c>
      <c r="AM79" s="401">
        <v>2</v>
      </c>
      <c r="AN79" s="155"/>
    </row>
    <row r="80" spans="1:40" ht="21" customHeight="1" x14ac:dyDescent="0.15">
      <c r="A80" s="202" t="str">
        <f>IF('発注者入力シート(◆◇)'!$H$16="","",IF(COUNTIF(A83:A118,"未入力")&gt;=1,"未入力あり(必要時)",""))</f>
        <v/>
      </c>
      <c r="AN80" s="151" t="s">
        <v>479</v>
      </c>
    </row>
    <row r="81" spans="1:39" ht="21" customHeight="1" x14ac:dyDescent="0.15">
      <c r="C81" s="679" t="s">
        <v>271</v>
      </c>
      <c r="D81" s="679"/>
      <c r="E81" s="679"/>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row>
    <row r="82" spans="1:39" ht="21" customHeight="1" x14ac:dyDescent="0.15">
      <c r="A82" s="198"/>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735" t="str">
        <f>IF(AJ3="","",AJ3)</f>
        <v/>
      </c>
      <c r="AK82" s="735"/>
      <c r="AL82" s="735"/>
      <c r="AM82" s="735"/>
    </row>
    <row r="83" spans="1:39" ht="21" customHeight="1" x14ac:dyDescent="0.15">
      <c r="C83" s="562" t="s">
        <v>270</v>
      </c>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2"/>
      <c r="AL83" s="562"/>
      <c r="AM83" s="562"/>
    </row>
    <row r="84" spans="1:39" ht="21" customHeight="1" x14ac:dyDescent="0.15">
      <c r="A84" s="198" t="str">
        <f>IF(OR(C84="",C84="※現地条件にあった適切な施工計画等を記載し、様式―１６－１に提案した内容との整合を図ってください。(入力時にこの文章は削除してください。)"),"未入力","○")</f>
        <v>未入力</v>
      </c>
      <c r="C84" s="749"/>
      <c r="D84" s="750"/>
      <c r="E84" s="750"/>
      <c r="F84" s="750"/>
      <c r="G84" s="750"/>
      <c r="H84" s="750"/>
      <c r="I84" s="750"/>
      <c r="J84" s="750"/>
      <c r="K84" s="750"/>
      <c r="L84" s="750"/>
      <c r="M84" s="750"/>
      <c r="N84" s="750"/>
      <c r="O84" s="750"/>
      <c r="P84" s="750"/>
      <c r="Q84" s="750"/>
      <c r="R84" s="750"/>
      <c r="S84" s="750"/>
      <c r="T84" s="750"/>
      <c r="U84" s="750"/>
      <c r="V84" s="750"/>
      <c r="W84" s="750"/>
      <c r="X84" s="750"/>
      <c r="Y84" s="750"/>
      <c r="Z84" s="750"/>
      <c r="AA84" s="750"/>
      <c r="AB84" s="750"/>
      <c r="AC84" s="750"/>
      <c r="AD84" s="750"/>
      <c r="AE84" s="750"/>
      <c r="AF84" s="750"/>
      <c r="AG84" s="750"/>
      <c r="AH84" s="750"/>
      <c r="AI84" s="750"/>
      <c r="AJ84" s="750"/>
      <c r="AK84" s="750"/>
      <c r="AL84" s="750"/>
      <c r="AM84" s="751"/>
    </row>
    <row r="85" spans="1:39" ht="21" customHeight="1" x14ac:dyDescent="0.15">
      <c r="C85" s="752"/>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K85" s="753"/>
      <c r="AL85" s="753"/>
      <c r="AM85" s="754"/>
    </row>
    <row r="86" spans="1:39" ht="21" customHeight="1" x14ac:dyDescent="0.15">
      <c r="C86" s="752"/>
      <c r="D86" s="753"/>
      <c r="E86" s="753"/>
      <c r="F86" s="753"/>
      <c r="G86" s="753"/>
      <c r="H86" s="753"/>
      <c r="I86" s="753"/>
      <c r="J86" s="753"/>
      <c r="K86" s="753"/>
      <c r="L86" s="753"/>
      <c r="M86" s="753"/>
      <c r="N86" s="753"/>
      <c r="O86" s="753"/>
      <c r="P86" s="753"/>
      <c r="Q86" s="753"/>
      <c r="R86" s="753"/>
      <c r="S86" s="753"/>
      <c r="T86" s="753"/>
      <c r="U86" s="753"/>
      <c r="V86" s="753"/>
      <c r="W86" s="753"/>
      <c r="X86" s="753"/>
      <c r="Y86" s="753"/>
      <c r="Z86" s="753"/>
      <c r="AA86" s="753"/>
      <c r="AB86" s="753"/>
      <c r="AC86" s="753"/>
      <c r="AD86" s="753"/>
      <c r="AE86" s="753"/>
      <c r="AF86" s="753"/>
      <c r="AG86" s="753"/>
      <c r="AH86" s="753"/>
      <c r="AI86" s="753"/>
      <c r="AJ86" s="753"/>
      <c r="AK86" s="753"/>
      <c r="AL86" s="753"/>
      <c r="AM86" s="754"/>
    </row>
    <row r="87" spans="1:39" ht="21" customHeight="1" x14ac:dyDescent="0.15">
      <c r="C87" s="752"/>
      <c r="D87" s="753"/>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4"/>
    </row>
    <row r="88" spans="1:39" ht="21" customHeight="1" x14ac:dyDescent="0.15">
      <c r="C88" s="752"/>
      <c r="D88" s="753"/>
      <c r="E88" s="753"/>
      <c r="F88" s="753"/>
      <c r="G88" s="753"/>
      <c r="H88" s="753"/>
      <c r="I88" s="753"/>
      <c r="J88" s="753"/>
      <c r="K88" s="753"/>
      <c r="L88" s="753"/>
      <c r="M88" s="753"/>
      <c r="N88" s="753"/>
      <c r="O88" s="753"/>
      <c r="P88" s="753"/>
      <c r="Q88" s="753"/>
      <c r="R88" s="753"/>
      <c r="S88" s="753"/>
      <c r="T88" s="753"/>
      <c r="U88" s="753"/>
      <c r="V88" s="753"/>
      <c r="W88" s="753"/>
      <c r="X88" s="753"/>
      <c r="Y88" s="753"/>
      <c r="Z88" s="753"/>
      <c r="AA88" s="753"/>
      <c r="AB88" s="753"/>
      <c r="AC88" s="753"/>
      <c r="AD88" s="753"/>
      <c r="AE88" s="753"/>
      <c r="AF88" s="753"/>
      <c r="AG88" s="753"/>
      <c r="AH88" s="753"/>
      <c r="AI88" s="753"/>
      <c r="AJ88" s="753"/>
      <c r="AK88" s="753"/>
      <c r="AL88" s="753"/>
      <c r="AM88" s="754"/>
    </row>
    <row r="89" spans="1:39" ht="21" customHeight="1" x14ac:dyDescent="0.15">
      <c r="C89" s="752"/>
      <c r="D89" s="753"/>
      <c r="E89" s="753"/>
      <c r="F89" s="753"/>
      <c r="G89" s="753"/>
      <c r="H89" s="753"/>
      <c r="I89" s="753"/>
      <c r="J89" s="753"/>
      <c r="K89" s="753"/>
      <c r="L89" s="753"/>
      <c r="M89" s="753"/>
      <c r="N89" s="753"/>
      <c r="O89" s="753"/>
      <c r="P89" s="753"/>
      <c r="Q89" s="753"/>
      <c r="R89" s="753"/>
      <c r="S89" s="753"/>
      <c r="T89" s="753"/>
      <c r="U89" s="753"/>
      <c r="V89" s="753"/>
      <c r="W89" s="753"/>
      <c r="X89" s="753"/>
      <c r="Y89" s="753"/>
      <c r="Z89" s="753"/>
      <c r="AA89" s="753"/>
      <c r="AB89" s="753"/>
      <c r="AC89" s="753"/>
      <c r="AD89" s="753"/>
      <c r="AE89" s="753"/>
      <c r="AF89" s="753"/>
      <c r="AG89" s="753"/>
      <c r="AH89" s="753"/>
      <c r="AI89" s="753"/>
      <c r="AJ89" s="753"/>
      <c r="AK89" s="753"/>
      <c r="AL89" s="753"/>
      <c r="AM89" s="754"/>
    </row>
    <row r="90" spans="1:39" ht="21" customHeight="1" x14ac:dyDescent="0.15">
      <c r="C90" s="752"/>
      <c r="D90" s="753"/>
      <c r="E90" s="753"/>
      <c r="F90" s="753"/>
      <c r="G90" s="753"/>
      <c r="H90" s="753"/>
      <c r="I90" s="753"/>
      <c r="J90" s="753"/>
      <c r="K90" s="753"/>
      <c r="L90" s="753"/>
      <c r="M90" s="753"/>
      <c r="N90" s="753"/>
      <c r="O90" s="753"/>
      <c r="P90" s="753"/>
      <c r="Q90" s="753"/>
      <c r="R90" s="753"/>
      <c r="S90" s="753"/>
      <c r="T90" s="753"/>
      <c r="U90" s="753"/>
      <c r="V90" s="753"/>
      <c r="W90" s="753"/>
      <c r="X90" s="753"/>
      <c r="Y90" s="753"/>
      <c r="Z90" s="753"/>
      <c r="AA90" s="753"/>
      <c r="AB90" s="753"/>
      <c r="AC90" s="753"/>
      <c r="AD90" s="753"/>
      <c r="AE90" s="753"/>
      <c r="AF90" s="753"/>
      <c r="AG90" s="753"/>
      <c r="AH90" s="753"/>
      <c r="AI90" s="753"/>
      <c r="AJ90" s="753"/>
      <c r="AK90" s="753"/>
      <c r="AL90" s="753"/>
      <c r="AM90" s="754"/>
    </row>
    <row r="91" spans="1:39" ht="21" customHeight="1" x14ac:dyDescent="0.15">
      <c r="C91" s="752"/>
      <c r="D91" s="753"/>
      <c r="E91" s="753"/>
      <c r="F91" s="753"/>
      <c r="G91" s="753"/>
      <c r="H91" s="753"/>
      <c r="I91" s="753"/>
      <c r="J91" s="753"/>
      <c r="K91" s="753"/>
      <c r="L91" s="753"/>
      <c r="M91" s="753"/>
      <c r="N91" s="753"/>
      <c r="O91" s="753"/>
      <c r="P91" s="753"/>
      <c r="Q91" s="753"/>
      <c r="R91" s="753"/>
      <c r="S91" s="753"/>
      <c r="T91" s="753"/>
      <c r="U91" s="753"/>
      <c r="V91" s="753"/>
      <c r="W91" s="753"/>
      <c r="X91" s="753"/>
      <c r="Y91" s="753"/>
      <c r="Z91" s="753"/>
      <c r="AA91" s="753"/>
      <c r="AB91" s="753"/>
      <c r="AC91" s="753"/>
      <c r="AD91" s="753"/>
      <c r="AE91" s="753"/>
      <c r="AF91" s="753"/>
      <c r="AG91" s="753"/>
      <c r="AH91" s="753"/>
      <c r="AI91" s="753"/>
      <c r="AJ91" s="753"/>
      <c r="AK91" s="753"/>
      <c r="AL91" s="753"/>
      <c r="AM91" s="754"/>
    </row>
    <row r="92" spans="1:39" ht="21" customHeight="1" x14ac:dyDescent="0.15">
      <c r="C92" s="752"/>
      <c r="D92" s="753"/>
      <c r="E92" s="753"/>
      <c r="F92" s="753"/>
      <c r="G92" s="753"/>
      <c r="H92" s="753"/>
      <c r="I92" s="753"/>
      <c r="J92" s="753"/>
      <c r="K92" s="753"/>
      <c r="L92" s="753"/>
      <c r="M92" s="753"/>
      <c r="N92" s="753"/>
      <c r="O92" s="753"/>
      <c r="P92" s="753"/>
      <c r="Q92" s="753"/>
      <c r="R92" s="753"/>
      <c r="S92" s="753"/>
      <c r="T92" s="753"/>
      <c r="U92" s="753"/>
      <c r="V92" s="753"/>
      <c r="W92" s="753"/>
      <c r="X92" s="753"/>
      <c r="Y92" s="753"/>
      <c r="Z92" s="753"/>
      <c r="AA92" s="753"/>
      <c r="AB92" s="753"/>
      <c r="AC92" s="753"/>
      <c r="AD92" s="753"/>
      <c r="AE92" s="753"/>
      <c r="AF92" s="753"/>
      <c r="AG92" s="753"/>
      <c r="AH92" s="753"/>
      <c r="AI92" s="753"/>
      <c r="AJ92" s="753"/>
      <c r="AK92" s="753"/>
      <c r="AL92" s="753"/>
      <c r="AM92" s="754"/>
    </row>
    <row r="93" spans="1:39" ht="21" customHeight="1" x14ac:dyDescent="0.15">
      <c r="C93" s="752"/>
      <c r="D93" s="753"/>
      <c r="E93" s="753"/>
      <c r="F93" s="753"/>
      <c r="G93" s="753"/>
      <c r="H93" s="753"/>
      <c r="I93" s="753"/>
      <c r="J93" s="753"/>
      <c r="K93" s="753"/>
      <c r="L93" s="753"/>
      <c r="M93" s="753"/>
      <c r="N93" s="753"/>
      <c r="O93" s="753"/>
      <c r="P93" s="753"/>
      <c r="Q93" s="753"/>
      <c r="R93" s="753"/>
      <c r="S93" s="753"/>
      <c r="T93" s="753"/>
      <c r="U93" s="753"/>
      <c r="V93" s="753"/>
      <c r="W93" s="753"/>
      <c r="X93" s="753"/>
      <c r="Y93" s="753"/>
      <c r="Z93" s="753"/>
      <c r="AA93" s="753"/>
      <c r="AB93" s="753"/>
      <c r="AC93" s="753"/>
      <c r="AD93" s="753"/>
      <c r="AE93" s="753"/>
      <c r="AF93" s="753"/>
      <c r="AG93" s="753"/>
      <c r="AH93" s="753"/>
      <c r="AI93" s="753"/>
      <c r="AJ93" s="753"/>
      <c r="AK93" s="753"/>
      <c r="AL93" s="753"/>
      <c r="AM93" s="754"/>
    </row>
    <row r="94" spans="1:39" ht="21" customHeight="1" x14ac:dyDescent="0.15">
      <c r="C94" s="752"/>
      <c r="D94" s="753"/>
      <c r="E94" s="753"/>
      <c r="F94" s="753"/>
      <c r="G94" s="753"/>
      <c r="H94" s="753"/>
      <c r="I94" s="753"/>
      <c r="J94" s="753"/>
      <c r="K94" s="753"/>
      <c r="L94" s="753"/>
      <c r="M94" s="753"/>
      <c r="N94" s="753"/>
      <c r="O94" s="753"/>
      <c r="P94" s="753"/>
      <c r="Q94" s="753"/>
      <c r="R94" s="753"/>
      <c r="S94" s="753"/>
      <c r="T94" s="753"/>
      <c r="U94" s="753"/>
      <c r="V94" s="753"/>
      <c r="W94" s="753"/>
      <c r="X94" s="753"/>
      <c r="Y94" s="753"/>
      <c r="Z94" s="753"/>
      <c r="AA94" s="753"/>
      <c r="AB94" s="753"/>
      <c r="AC94" s="753"/>
      <c r="AD94" s="753"/>
      <c r="AE94" s="753"/>
      <c r="AF94" s="753"/>
      <c r="AG94" s="753"/>
      <c r="AH94" s="753"/>
      <c r="AI94" s="753"/>
      <c r="AJ94" s="753"/>
      <c r="AK94" s="753"/>
      <c r="AL94" s="753"/>
      <c r="AM94" s="754"/>
    </row>
    <row r="95" spans="1:39" ht="21" customHeight="1" x14ac:dyDescent="0.15">
      <c r="C95" s="752"/>
      <c r="D95" s="753"/>
      <c r="E95" s="753"/>
      <c r="F95" s="753"/>
      <c r="G95" s="753"/>
      <c r="H95" s="753"/>
      <c r="I95" s="753"/>
      <c r="J95" s="753"/>
      <c r="K95" s="753"/>
      <c r="L95" s="753"/>
      <c r="M95" s="753"/>
      <c r="N95" s="753"/>
      <c r="O95" s="753"/>
      <c r="P95" s="753"/>
      <c r="Q95" s="753"/>
      <c r="R95" s="753"/>
      <c r="S95" s="753"/>
      <c r="T95" s="753"/>
      <c r="U95" s="753"/>
      <c r="V95" s="753"/>
      <c r="W95" s="753"/>
      <c r="X95" s="753"/>
      <c r="Y95" s="753"/>
      <c r="Z95" s="753"/>
      <c r="AA95" s="753"/>
      <c r="AB95" s="753"/>
      <c r="AC95" s="753"/>
      <c r="AD95" s="753"/>
      <c r="AE95" s="753"/>
      <c r="AF95" s="753"/>
      <c r="AG95" s="753"/>
      <c r="AH95" s="753"/>
      <c r="AI95" s="753"/>
      <c r="AJ95" s="753"/>
      <c r="AK95" s="753"/>
      <c r="AL95" s="753"/>
      <c r="AM95" s="754"/>
    </row>
    <row r="96" spans="1:39" ht="21" customHeight="1" x14ac:dyDescent="0.15">
      <c r="C96" s="752"/>
      <c r="D96" s="753"/>
      <c r="E96" s="753"/>
      <c r="F96" s="753"/>
      <c r="G96" s="753"/>
      <c r="H96" s="753"/>
      <c r="I96" s="753"/>
      <c r="J96" s="753"/>
      <c r="K96" s="753"/>
      <c r="L96" s="753"/>
      <c r="M96" s="753"/>
      <c r="N96" s="753"/>
      <c r="O96" s="753"/>
      <c r="P96" s="753"/>
      <c r="Q96" s="753"/>
      <c r="R96" s="753"/>
      <c r="S96" s="753"/>
      <c r="T96" s="753"/>
      <c r="U96" s="753"/>
      <c r="V96" s="753"/>
      <c r="W96" s="753"/>
      <c r="X96" s="753"/>
      <c r="Y96" s="753"/>
      <c r="Z96" s="753"/>
      <c r="AA96" s="753"/>
      <c r="AB96" s="753"/>
      <c r="AC96" s="753"/>
      <c r="AD96" s="753"/>
      <c r="AE96" s="753"/>
      <c r="AF96" s="753"/>
      <c r="AG96" s="753"/>
      <c r="AH96" s="753"/>
      <c r="AI96" s="753"/>
      <c r="AJ96" s="753"/>
      <c r="AK96" s="753"/>
      <c r="AL96" s="753"/>
      <c r="AM96" s="754"/>
    </row>
    <row r="97" spans="3:39" ht="21" customHeight="1" x14ac:dyDescent="0.15">
      <c r="C97" s="752"/>
      <c r="D97" s="753"/>
      <c r="E97" s="753"/>
      <c r="F97" s="753"/>
      <c r="G97" s="753"/>
      <c r="H97" s="753"/>
      <c r="I97" s="753"/>
      <c r="J97" s="753"/>
      <c r="K97" s="753"/>
      <c r="L97" s="753"/>
      <c r="M97" s="753"/>
      <c r="N97" s="753"/>
      <c r="O97" s="753"/>
      <c r="P97" s="753"/>
      <c r="Q97" s="753"/>
      <c r="R97" s="753"/>
      <c r="S97" s="753"/>
      <c r="T97" s="753"/>
      <c r="U97" s="753"/>
      <c r="V97" s="753"/>
      <c r="W97" s="753"/>
      <c r="X97" s="753"/>
      <c r="Y97" s="753"/>
      <c r="Z97" s="753"/>
      <c r="AA97" s="753"/>
      <c r="AB97" s="753"/>
      <c r="AC97" s="753"/>
      <c r="AD97" s="753"/>
      <c r="AE97" s="753"/>
      <c r="AF97" s="753"/>
      <c r="AG97" s="753"/>
      <c r="AH97" s="753"/>
      <c r="AI97" s="753"/>
      <c r="AJ97" s="753"/>
      <c r="AK97" s="753"/>
      <c r="AL97" s="753"/>
      <c r="AM97" s="754"/>
    </row>
    <row r="98" spans="3:39" ht="21" customHeight="1" x14ac:dyDescent="0.15">
      <c r="C98" s="752"/>
      <c r="D98" s="753"/>
      <c r="E98" s="753"/>
      <c r="F98" s="753"/>
      <c r="G98" s="753"/>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4"/>
    </row>
    <row r="99" spans="3:39" ht="21" customHeight="1" x14ac:dyDescent="0.15">
      <c r="C99" s="752"/>
      <c r="D99" s="753"/>
      <c r="E99" s="753"/>
      <c r="F99" s="753"/>
      <c r="G99" s="753"/>
      <c r="H99" s="753"/>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4"/>
    </row>
    <row r="100" spans="3:39" ht="21" customHeight="1" x14ac:dyDescent="0.15">
      <c r="C100" s="752"/>
      <c r="D100" s="753"/>
      <c r="E100" s="753"/>
      <c r="F100" s="753"/>
      <c r="G100" s="753"/>
      <c r="H100" s="753"/>
      <c r="I100" s="753"/>
      <c r="J100" s="753"/>
      <c r="K100" s="753"/>
      <c r="L100" s="753"/>
      <c r="M100" s="753"/>
      <c r="N100" s="753"/>
      <c r="O100" s="753"/>
      <c r="P100" s="753"/>
      <c r="Q100" s="753"/>
      <c r="R100" s="753"/>
      <c r="S100" s="753"/>
      <c r="T100" s="753"/>
      <c r="U100" s="753"/>
      <c r="V100" s="753"/>
      <c r="W100" s="753"/>
      <c r="X100" s="753"/>
      <c r="Y100" s="753"/>
      <c r="Z100" s="753"/>
      <c r="AA100" s="753"/>
      <c r="AB100" s="753"/>
      <c r="AC100" s="753"/>
      <c r="AD100" s="753"/>
      <c r="AE100" s="753"/>
      <c r="AF100" s="753"/>
      <c r="AG100" s="753"/>
      <c r="AH100" s="753"/>
      <c r="AI100" s="753"/>
      <c r="AJ100" s="753"/>
      <c r="AK100" s="753"/>
      <c r="AL100" s="753"/>
      <c r="AM100" s="754"/>
    </row>
    <row r="101" spans="3:39" ht="21" customHeight="1" x14ac:dyDescent="0.15">
      <c r="C101" s="752"/>
      <c r="D101" s="753"/>
      <c r="E101" s="753"/>
      <c r="F101" s="753"/>
      <c r="G101" s="753"/>
      <c r="H101" s="753"/>
      <c r="I101" s="753"/>
      <c r="J101" s="753"/>
      <c r="K101" s="753"/>
      <c r="L101" s="753"/>
      <c r="M101" s="753"/>
      <c r="N101" s="753"/>
      <c r="O101" s="753"/>
      <c r="P101" s="753"/>
      <c r="Q101" s="753"/>
      <c r="R101" s="753"/>
      <c r="S101" s="753"/>
      <c r="T101" s="753"/>
      <c r="U101" s="753"/>
      <c r="V101" s="753"/>
      <c r="W101" s="753"/>
      <c r="X101" s="753"/>
      <c r="Y101" s="753"/>
      <c r="Z101" s="753"/>
      <c r="AA101" s="753"/>
      <c r="AB101" s="753"/>
      <c r="AC101" s="753"/>
      <c r="AD101" s="753"/>
      <c r="AE101" s="753"/>
      <c r="AF101" s="753"/>
      <c r="AG101" s="753"/>
      <c r="AH101" s="753"/>
      <c r="AI101" s="753"/>
      <c r="AJ101" s="753"/>
      <c r="AK101" s="753"/>
      <c r="AL101" s="753"/>
      <c r="AM101" s="754"/>
    </row>
    <row r="102" spans="3:39" ht="21" customHeight="1" x14ac:dyDescent="0.15">
      <c r="C102" s="752"/>
      <c r="D102" s="753"/>
      <c r="E102" s="753"/>
      <c r="F102" s="753"/>
      <c r="G102" s="753"/>
      <c r="H102" s="753"/>
      <c r="I102" s="753"/>
      <c r="J102" s="753"/>
      <c r="K102" s="753"/>
      <c r="L102" s="753"/>
      <c r="M102" s="753"/>
      <c r="N102" s="753"/>
      <c r="O102" s="753"/>
      <c r="P102" s="753"/>
      <c r="Q102" s="753"/>
      <c r="R102" s="753"/>
      <c r="S102" s="753"/>
      <c r="T102" s="753"/>
      <c r="U102" s="753"/>
      <c r="V102" s="753"/>
      <c r="W102" s="753"/>
      <c r="X102" s="753"/>
      <c r="Y102" s="753"/>
      <c r="Z102" s="753"/>
      <c r="AA102" s="753"/>
      <c r="AB102" s="753"/>
      <c r="AC102" s="753"/>
      <c r="AD102" s="753"/>
      <c r="AE102" s="753"/>
      <c r="AF102" s="753"/>
      <c r="AG102" s="753"/>
      <c r="AH102" s="753"/>
      <c r="AI102" s="753"/>
      <c r="AJ102" s="753"/>
      <c r="AK102" s="753"/>
      <c r="AL102" s="753"/>
      <c r="AM102" s="754"/>
    </row>
    <row r="103" spans="3:39" ht="21" customHeight="1" x14ac:dyDescent="0.15">
      <c r="C103" s="752"/>
      <c r="D103" s="753"/>
      <c r="E103" s="753"/>
      <c r="F103" s="753"/>
      <c r="G103" s="753"/>
      <c r="H103" s="753"/>
      <c r="I103" s="753"/>
      <c r="J103" s="753"/>
      <c r="K103" s="753"/>
      <c r="L103" s="753"/>
      <c r="M103" s="753"/>
      <c r="N103" s="753"/>
      <c r="O103" s="753"/>
      <c r="P103" s="753"/>
      <c r="Q103" s="753"/>
      <c r="R103" s="753"/>
      <c r="S103" s="753"/>
      <c r="T103" s="753"/>
      <c r="U103" s="753"/>
      <c r="V103" s="753"/>
      <c r="W103" s="753"/>
      <c r="X103" s="753"/>
      <c r="Y103" s="753"/>
      <c r="Z103" s="753"/>
      <c r="AA103" s="753"/>
      <c r="AB103" s="753"/>
      <c r="AC103" s="753"/>
      <c r="AD103" s="753"/>
      <c r="AE103" s="753"/>
      <c r="AF103" s="753"/>
      <c r="AG103" s="753"/>
      <c r="AH103" s="753"/>
      <c r="AI103" s="753"/>
      <c r="AJ103" s="753"/>
      <c r="AK103" s="753"/>
      <c r="AL103" s="753"/>
      <c r="AM103" s="754"/>
    </row>
    <row r="104" spans="3:39" ht="21" customHeight="1" x14ac:dyDescent="0.15">
      <c r="C104" s="752"/>
      <c r="D104" s="753"/>
      <c r="E104" s="753"/>
      <c r="F104" s="753"/>
      <c r="G104" s="753"/>
      <c r="H104" s="753"/>
      <c r="I104" s="753"/>
      <c r="J104" s="753"/>
      <c r="K104" s="753"/>
      <c r="L104" s="753"/>
      <c r="M104" s="753"/>
      <c r="N104" s="753"/>
      <c r="O104" s="753"/>
      <c r="P104" s="753"/>
      <c r="Q104" s="753"/>
      <c r="R104" s="753"/>
      <c r="S104" s="753"/>
      <c r="T104" s="753"/>
      <c r="U104" s="753"/>
      <c r="V104" s="753"/>
      <c r="W104" s="753"/>
      <c r="X104" s="753"/>
      <c r="Y104" s="753"/>
      <c r="Z104" s="753"/>
      <c r="AA104" s="753"/>
      <c r="AB104" s="753"/>
      <c r="AC104" s="753"/>
      <c r="AD104" s="753"/>
      <c r="AE104" s="753"/>
      <c r="AF104" s="753"/>
      <c r="AG104" s="753"/>
      <c r="AH104" s="753"/>
      <c r="AI104" s="753"/>
      <c r="AJ104" s="753"/>
      <c r="AK104" s="753"/>
      <c r="AL104" s="753"/>
      <c r="AM104" s="754"/>
    </row>
    <row r="105" spans="3:39" ht="21" customHeight="1" x14ac:dyDescent="0.15">
      <c r="C105" s="752"/>
      <c r="D105" s="753"/>
      <c r="E105" s="753"/>
      <c r="F105" s="753"/>
      <c r="G105" s="753"/>
      <c r="H105" s="753"/>
      <c r="I105" s="753"/>
      <c r="J105" s="753"/>
      <c r="K105" s="753"/>
      <c r="L105" s="753"/>
      <c r="M105" s="753"/>
      <c r="N105" s="753"/>
      <c r="O105" s="753"/>
      <c r="P105" s="753"/>
      <c r="Q105" s="753"/>
      <c r="R105" s="753"/>
      <c r="S105" s="753"/>
      <c r="T105" s="753"/>
      <c r="U105" s="753"/>
      <c r="V105" s="753"/>
      <c r="W105" s="753"/>
      <c r="X105" s="753"/>
      <c r="Y105" s="753"/>
      <c r="Z105" s="753"/>
      <c r="AA105" s="753"/>
      <c r="AB105" s="753"/>
      <c r="AC105" s="753"/>
      <c r="AD105" s="753"/>
      <c r="AE105" s="753"/>
      <c r="AF105" s="753"/>
      <c r="AG105" s="753"/>
      <c r="AH105" s="753"/>
      <c r="AI105" s="753"/>
      <c r="AJ105" s="753"/>
      <c r="AK105" s="753"/>
      <c r="AL105" s="753"/>
      <c r="AM105" s="754"/>
    </row>
    <row r="106" spans="3:39" ht="21" customHeight="1" x14ac:dyDescent="0.15">
      <c r="C106" s="752"/>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4"/>
    </row>
    <row r="107" spans="3:39" ht="21" customHeight="1" x14ac:dyDescent="0.15">
      <c r="C107" s="752"/>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4"/>
    </row>
    <row r="108" spans="3:39" ht="21" customHeight="1" x14ac:dyDescent="0.15">
      <c r="C108" s="752"/>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4"/>
    </row>
    <row r="109" spans="3:39" ht="21" customHeight="1" x14ac:dyDescent="0.15">
      <c r="C109" s="752"/>
      <c r="D109" s="753"/>
      <c r="E109" s="753"/>
      <c r="F109" s="753"/>
      <c r="G109" s="753"/>
      <c r="H109" s="753"/>
      <c r="I109" s="753"/>
      <c r="J109" s="753"/>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3"/>
      <c r="AI109" s="753"/>
      <c r="AJ109" s="753"/>
      <c r="AK109" s="753"/>
      <c r="AL109" s="753"/>
      <c r="AM109" s="754"/>
    </row>
    <row r="110" spans="3:39" ht="21" customHeight="1" x14ac:dyDescent="0.15">
      <c r="C110" s="752"/>
      <c r="D110" s="753"/>
      <c r="E110" s="753"/>
      <c r="F110" s="753"/>
      <c r="G110" s="753"/>
      <c r="H110" s="753"/>
      <c r="I110" s="753"/>
      <c r="J110" s="753"/>
      <c r="K110" s="753"/>
      <c r="L110" s="753"/>
      <c r="M110" s="753"/>
      <c r="N110" s="753"/>
      <c r="O110" s="753"/>
      <c r="P110" s="753"/>
      <c r="Q110" s="753"/>
      <c r="R110" s="753"/>
      <c r="S110" s="753"/>
      <c r="T110" s="753"/>
      <c r="U110" s="753"/>
      <c r="V110" s="753"/>
      <c r="W110" s="753"/>
      <c r="X110" s="753"/>
      <c r="Y110" s="753"/>
      <c r="Z110" s="753"/>
      <c r="AA110" s="753"/>
      <c r="AB110" s="753"/>
      <c r="AC110" s="753"/>
      <c r="AD110" s="753"/>
      <c r="AE110" s="753"/>
      <c r="AF110" s="753"/>
      <c r="AG110" s="753"/>
      <c r="AH110" s="753"/>
      <c r="AI110" s="753"/>
      <c r="AJ110" s="753"/>
      <c r="AK110" s="753"/>
      <c r="AL110" s="753"/>
      <c r="AM110" s="754"/>
    </row>
    <row r="111" spans="3:39" ht="21" customHeight="1" x14ac:dyDescent="0.15">
      <c r="C111" s="752"/>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753"/>
      <c r="AA111" s="753"/>
      <c r="AB111" s="753"/>
      <c r="AC111" s="753"/>
      <c r="AD111" s="753"/>
      <c r="AE111" s="753"/>
      <c r="AF111" s="753"/>
      <c r="AG111" s="753"/>
      <c r="AH111" s="753"/>
      <c r="AI111" s="753"/>
      <c r="AJ111" s="753"/>
      <c r="AK111" s="753"/>
      <c r="AL111" s="753"/>
      <c r="AM111" s="754"/>
    </row>
    <row r="112" spans="3:39" ht="21.75" customHeight="1" x14ac:dyDescent="0.15">
      <c r="C112" s="752"/>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3"/>
      <c r="AA112" s="753"/>
      <c r="AB112" s="753"/>
      <c r="AC112" s="753"/>
      <c r="AD112" s="753"/>
      <c r="AE112" s="753"/>
      <c r="AF112" s="753"/>
      <c r="AG112" s="753"/>
      <c r="AH112" s="753"/>
      <c r="AI112" s="753"/>
      <c r="AJ112" s="753"/>
      <c r="AK112" s="753"/>
      <c r="AL112" s="753"/>
      <c r="AM112" s="754"/>
    </row>
    <row r="113" spans="1:40" ht="21.75" customHeight="1" x14ac:dyDescent="0.15">
      <c r="C113" s="752"/>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3"/>
      <c r="AA113" s="753"/>
      <c r="AB113" s="753"/>
      <c r="AC113" s="753"/>
      <c r="AD113" s="753"/>
      <c r="AE113" s="753"/>
      <c r="AF113" s="753"/>
      <c r="AG113" s="753"/>
      <c r="AH113" s="753"/>
      <c r="AI113" s="753"/>
      <c r="AJ113" s="753"/>
      <c r="AK113" s="753"/>
      <c r="AL113" s="753"/>
      <c r="AM113" s="754"/>
      <c r="AN113" s="155"/>
    </row>
    <row r="114" spans="1:40" ht="21.75" customHeight="1" x14ac:dyDescent="0.15">
      <c r="C114" s="752"/>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3"/>
      <c r="AA114" s="753"/>
      <c r="AB114" s="753"/>
      <c r="AC114" s="753"/>
      <c r="AD114" s="753"/>
      <c r="AE114" s="753"/>
      <c r="AF114" s="753"/>
      <c r="AG114" s="753"/>
      <c r="AH114" s="753"/>
      <c r="AI114" s="753"/>
      <c r="AJ114" s="753"/>
      <c r="AK114" s="753"/>
      <c r="AL114" s="753"/>
      <c r="AM114" s="754"/>
      <c r="AN114" s="155"/>
    </row>
    <row r="115" spans="1:40" ht="21.75" customHeight="1" x14ac:dyDescent="0.15">
      <c r="C115" s="752"/>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3"/>
      <c r="AB115" s="753"/>
      <c r="AC115" s="753"/>
      <c r="AD115" s="753"/>
      <c r="AE115" s="753"/>
      <c r="AF115" s="753"/>
      <c r="AG115" s="753"/>
      <c r="AH115" s="753"/>
      <c r="AI115" s="753"/>
      <c r="AJ115" s="753"/>
      <c r="AK115" s="753"/>
      <c r="AL115" s="753"/>
      <c r="AM115" s="754"/>
      <c r="AN115" s="155"/>
    </row>
    <row r="116" spans="1:40" ht="21.75" customHeight="1" x14ac:dyDescent="0.15">
      <c r="C116" s="755"/>
      <c r="D116" s="756"/>
      <c r="E116" s="756"/>
      <c r="F116" s="756"/>
      <c r="G116" s="756"/>
      <c r="H116" s="756"/>
      <c r="I116" s="756"/>
      <c r="J116" s="756"/>
      <c r="K116" s="756"/>
      <c r="L116" s="756"/>
      <c r="M116" s="756"/>
      <c r="N116" s="756"/>
      <c r="O116" s="756"/>
      <c r="P116" s="756"/>
      <c r="Q116" s="756"/>
      <c r="R116" s="756"/>
      <c r="S116" s="756"/>
      <c r="T116" s="756"/>
      <c r="U116" s="756"/>
      <c r="V116" s="756"/>
      <c r="W116" s="756"/>
      <c r="X116" s="756"/>
      <c r="Y116" s="756"/>
      <c r="Z116" s="756"/>
      <c r="AA116" s="756"/>
      <c r="AB116" s="756"/>
      <c r="AC116" s="756"/>
      <c r="AD116" s="756"/>
      <c r="AE116" s="756"/>
      <c r="AF116" s="756"/>
      <c r="AG116" s="756"/>
      <c r="AH116" s="756"/>
      <c r="AI116" s="756"/>
      <c r="AJ116" s="756"/>
      <c r="AK116" s="756"/>
      <c r="AL116" s="756"/>
      <c r="AM116" s="757"/>
    </row>
    <row r="117" spans="1:40" ht="6" customHeight="1" x14ac:dyDescent="0.15">
      <c r="A117" s="197"/>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40" ht="21.75" customHeight="1" x14ac:dyDescent="0.15">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401" t="s">
        <v>296</v>
      </c>
      <c r="AM118" s="401">
        <v>3</v>
      </c>
      <c r="AN118" s="155"/>
    </row>
    <row r="120" spans="1:40" ht="21" customHeight="1" x14ac:dyDescent="0.15">
      <c r="A120" s="198"/>
    </row>
  </sheetData>
  <sheetProtection sheet="1" formatCells="0" selectLockedCells="1"/>
  <customSheetViews>
    <customSheetView guid="{1C967CD3-22AF-4928-9CB8-5279C2ED784C}" scale="70" showPageBreaks="1" showGridLines="0" printArea="1" view="pageBreakPreview">
      <selection activeCell="C9" sqref="C9:AM36"/>
      <rowBreaks count="2" manualBreakCount="2">
        <brk id="40" min="1" max="39" man="1"/>
        <brk id="80" min="1" max="39" man="1"/>
      </rowBreaks>
      <pageMargins left="0.7" right="0.7" top="0.75" bottom="0.75" header="0.3" footer="0.3"/>
      <pageSetup paperSize="9" scale="97" orientation="portrait" r:id="rId1"/>
    </customSheetView>
  </customSheetViews>
  <mergeCells count="22">
    <mergeCell ref="E40:AM40"/>
    <mergeCell ref="C40:D40"/>
    <mergeCell ref="C84:AM116"/>
    <mergeCell ref="C81:AM81"/>
    <mergeCell ref="C83:AM83"/>
    <mergeCell ref="C45:AM77"/>
    <mergeCell ref="C42:AM42"/>
    <mergeCell ref="C44:AM44"/>
    <mergeCell ref="AJ43:AM43"/>
    <mergeCell ref="AJ82:AM82"/>
    <mergeCell ref="E39:AM39"/>
    <mergeCell ref="C2:AM2"/>
    <mergeCell ref="C4:G4"/>
    <mergeCell ref="H4:AM4"/>
    <mergeCell ref="C5:G6"/>
    <mergeCell ref="H5:AM6"/>
    <mergeCell ref="C8:AM8"/>
    <mergeCell ref="AJ3:AM3"/>
    <mergeCell ref="C9:AM36"/>
    <mergeCell ref="C38:D38"/>
    <mergeCell ref="E38:AM38"/>
    <mergeCell ref="C39:D39"/>
  </mergeCells>
  <phoneticPr fontId="2"/>
  <conditionalFormatting sqref="A1:A1048576">
    <cfRule type="expression" dxfId="2" priority="9" stopIfTrue="1">
      <formula>$A1="未入力"</formula>
    </cfRule>
  </conditionalFormatting>
  <conditionalFormatting sqref="A1:XFD118">
    <cfRule type="expression" dxfId="1" priority="8" stopIfTrue="1">
      <formula>$A1="○"</formula>
    </cfRule>
  </conditionalFormatting>
  <conditionalFormatting sqref="C1:AM1048576">
    <cfRule type="expression" dxfId="0" priority="7" stopIfTrue="1">
      <formula>$A1="不要"</formula>
    </cfRule>
  </conditionalFormatting>
  <pageMargins left="0.70866141732283472" right="0.70866141732283472" top="0.74803149606299213" bottom="0.74803149606299213" header="0.31496062992125984" footer="0.31496062992125984"/>
  <pageSetup paperSize="9" scale="97" orientation="portrait" r:id="rId2"/>
  <rowBreaks count="2" manualBreakCount="2">
    <brk id="40" min="1" max="39" man="1"/>
    <brk id="79" min="1" max="39" man="1"/>
  </row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L52"/>
  <sheetViews>
    <sheetView showGridLines="0" view="pageBreakPreview" zoomScale="85" zoomScaleNormal="85" zoomScaleSheetLayoutView="85" workbookViewId="0">
      <selection activeCell="BD35" sqref="BD35"/>
    </sheetView>
  </sheetViews>
  <sheetFormatPr defaultColWidth="2.625" defaultRowHeight="18.75" customHeight="1" x14ac:dyDescent="0.15"/>
  <cols>
    <col min="1" max="1" width="2.625" style="91" customWidth="1"/>
    <col min="2" max="2" width="2.625" style="232" customWidth="1"/>
    <col min="3" max="4" width="2.625" style="91" customWidth="1"/>
    <col min="5" max="5" width="3.375" style="67" customWidth="1"/>
    <col min="6" max="6" width="2.625" customWidth="1"/>
    <col min="7" max="33" width="2.625" style="43" customWidth="1"/>
    <col min="34" max="34" width="2.625" style="44" customWidth="1"/>
    <col min="35" max="35" width="2.625" style="43"/>
    <col min="36" max="36" width="2.625" style="45" customWidth="1"/>
    <col min="37" max="38" width="2.625" style="46" customWidth="1"/>
    <col min="39" max="39" width="2.625" style="43" customWidth="1"/>
    <col min="40" max="41" width="2.625" style="43"/>
    <col min="42" max="42" width="2.625" style="43" customWidth="1"/>
    <col min="43" max="16384" width="2.625" style="43"/>
  </cols>
  <sheetData>
    <row r="1" spans="1:38" ht="18.75" customHeight="1" x14ac:dyDescent="0.15">
      <c r="A1" s="436" t="s">
        <v>292</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8"/>
      <c r="AH1" s="43"/>
      <c r="AJ1" s="43"/>
      <c r="AK1" s="43"/>
      <c r="AL1" s="43"/>
    </row>
    <row r="2" spans="1:38" ht="17.25" customHeight="1" thickBo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1"/>
      <c r="AH2" s="43"/>
      <c r="AJ2" s="43"/>
      <c r="AK2" s="43"/>
      <c r="AL2" s="43"/>
    </row>
    <row r="3" spans="1:38" ht="21" customHeight="1" thickTop="1" x14ac:dyDescent="0.15">
      <c r="A3" s="233"/>
      <c r="B3" s="226" t="s">
        <v>350</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34"/>
      <c r="AH3" s="43"/>
      <c r="AJ3" s="43"/>
      <c r="AK3" s="43"/>
      <c r="AL3" s="43"/>
    </row>
    <row r="4" spans="1:38" s="22" customFormat="1" ht="21" customHeight="1" x14ac:dyDescent="0.15">
      <c r="A4" s="235"/>
      <c r="B4" s="80">
        <v>1</v>
      </c>
      <c r="C4" s="545" t="s">
        <v>365</v>
      </c>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6"/>
    </row>
    <row r="5" spans="1:38" s="22" customFormat="1" ht="21" customHeight="1" x14ac:dyDescent="0.15">
      <c r="A5" s="235"/>
      <c r="B5" s="35">
        <v>2</v>
      </c>
      <c r="C5" s="539" t="s">
        <v>424</v>
      </c>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40"/>
    </row>
    <row r="6" spans="1:38" s="22" customFormat="1" ht="21" customHeight="1" x14ac:dyDescent="0.15">
      <c r="A6" s="235"/>
      <c r="B6" s="35"/>
      <c r="C6" s="237" t="s">
        <v>423</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69"/>
    </row>
    <row r="7" spans="1:38" s="22" customFormat="1" ht="21" customHeight="1" x14ac:dyDescent="0.15">
      <c r="A7" s="235"/>
      <c r="B7" s="35">
        <v>3</v>
      </c>
      <c r="C7" s="548" t="s">
        <v>351</v>
      </c>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9"/>
    </row>
    <row r="8" spans="1:38" s="22" customFormat="1" ht="21" customHeight="1" x14ac:dyDescent="0.15">
      <c r="A8" s="235"/>
      <c r="B8" s="35"/>
      <c r="C8" s="550" t="s">
        <v>366</v>
      </c>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1"/>
    </row>
    <row r="9" spans="1:38" s="150" customFormat="1" ht="21" customHeight="1" x14ac:dyDescent="0.15">
      <c r="A9" s="238"/>
      <c r="B9" s="35">
        <v>4</v>
      </c>
      <c r="C9" s="539" t="s">
        <v>293</v>
      </c>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40"/>
    </row>
    <row r="10" spans="1:38" s="150" customFormat="1" ht="21" customHeight="1" x14ac:dyDescent="0.15">
      <c r="A10" s="238"/>
      <c r="B10" s="35"/>
      <c r="C10" s="262" t="s">
        <v>40</v>
      </c>
      <c r="D10" s="541" t="s">
        <v>352</v>
      </c>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2"/>
    </row>
    <row r="11" spans="1:38" s="150" customFormat="1" ht="21" customHeight="1" x14ac:dyDescent="0.15">
      <c r="A11" s="238"/>
      <c r="B11" s="35"/>
      <c r="C11" s="262" t="s">
        <v>41</v>
      </c>
      <c r="D11" s="541" t="s">
        <v>353</v>
      </c>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2"/>
    </row>
    <row r="12" spans="1:38" s="150" customFormat="1" ht="21" customHeight="1" x14ac:dyDescent="0.15">
      <c r="A12" s="238"/>
      <c r="B12" s="35"/>
      <c r="C12" s="262" t="s">
        <v>42</v>
      </c>
      <c r="D12" s="541" t="s">
        <v>367</v>
      </c>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2"/>
    </row>
    <row r="13" spans="1:38" s="150" customFormat="1" ht="25.5" customHeight="1" x14ac:dyDescent="0.15">
      <c r="A13" s="238"/>
      <c r="B13" s="35"/>
      <c r="C13" s="262" t="s">
        <v>411</v>
      </c>
      <c r="D13" s="544" t="s">
        <v>410</v>
      </c>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7"/>
    </row>
    <row r="14" spans="1:38" s="150" customFormat="1" ht="21" customHeight="1" x14ac:dyDescent="0.15">
      <c r="A14" s="238"/>
      <c r="B14" s="35"/>
      <c r="C14" s="262" t="s">
        <v>44</v>
      </c>
      <c r="D14" s="541" t="s">
        <v>462</v>
      </c>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2"/>
    </row>
    <row r="15" spans="1:38" s="150" customFormat="1" ht="21" customHeight="1" x14ac:dyDescent="0.15">
      <c r="A15" s="238"/>
      <c r="B15" s="35"/>
      <c r="C15" s="262"/>
      <c r="D15" s="263" t="s">
        <v>354</v>
      </c>
      <c r="E15" s="544" t="s">
        <v>391</v>
      </c>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7"/>
    </row>
    <row r="16" spans="1:38" s="150" customFormat="1" ht="21" customHeight="1" x14ac:dyDescent="0.15">
      <c r="A16" s="238"/>
      <c r="B16" s="35"/>
      <c r="C16" s="262"/>
      <c r="D16" s="263" t="s">
        <v>354</v>
      </c>
      <c r="E16" s="541" t="s">
        <v>295</v>
      </c>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2"/>
    </row>
    <row r="17" spans="1:33" s="150" customFormat="1" ht="21" customHeight="1" x14ac:dyDescent="0.15">
      <c r="A17" s="238"/>
      <c r="B17" s="35"/>
      <c r="C17" s="262"/>
      <c r="D17" s="263" t="s">
        <v>355</v>
      </c>
      <c r="E17" s="541" t="s">
        <v>294</v>
      </c>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2"/>
    </row>
    <row r="18" spans="1:33" s="150" customFormat="1" ht="11.25" customHeight="1" x14ac:dyDescent="0.15">
      <c r="A18" s="238"/>
      <c r="B18" s="35"/>
      <c r="C18" s="236"/>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69"/>
    </row>
    <row r="19" spans="1:33" s="22" customFormat="1" ht="17.25" customHeight="1" x14ac:dyDescent="0.15">
      <c r="A19" s="235"/>
      <c r="B19" s="35" t="s">
        <v>243</v>
      </c>
      <c r="C19" s="539" t="s">
        <v>356</v>
      </c>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40"/>
    </row>
    <row r="20" spans="1:33" s="22" customFormat="1" ht="17.25" customHeight="1" x14ac:dyDescent="0.15">
      <c r="A20" s="235"/>
      <c r="B20" s="35"/>
      <c r="C20" s="545" t="s">
        <v>357</v>
      </c>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6"/>
    </row>
    <row r="21" spans="1:33" s="22" customFormat="1" ht="17.25" customHeight="1" x14ac:dyDescent="0.15">
      <c r="A21" s="235"/>
      <c r="B21" s="35"/>
      <c r="C21" s="545" t="s">
        <v>358</v>
      </c>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6"/>
    </row>
    <row r="22" spans="1:33" s="22" customFormat="1" ht="17.25" customHeight="1" x14ac:dyDescent="0.15">
      <c r="A22" s="235"/>
      <c r="B22" s="35"/>
      <c r="C22" s="544" t="s">
        <v>360</v>
      </c>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268"/>
    </row>
    <row r="23" spans="1:33" s="22" customFormat="1" ht="17.25" customHeight="1" x14ac:dyDescent="0.15">
      <c r="A23" s="235"/>
      <c r="B23" s="35"/>
      <c r="C23" s="544" t="s">
        <v>409</v>
      </c>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268"/>
    </row>
    <row r="24" spans="1:33" s="22" customFormat="1" ht="17.25" customHeight="1" thickBot="1" x14ac:dyDescent="0.2">
      <c r="A24" s="239"/>
      <c r="B24" s="229"/>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0"/>
    </row>
    <row r="25" spans="1:33" s="227" customFormat="1" ht="21" customHeight="1" thickTop="1" x14ac:dyDescent="0.15">
      <c r="A25" s="240"/>
      <c r="B25" s="260" t="s">
        <v>359</v>
      </c>
      <c r="C25" s="261"/>
      <c r="D25" s="261"/>
      <c r="E25" s="261"/>
      <c r="F25" s="261"/>
      <c r="G25" s="261"/>
      <c r="H25" s="261"/>
      <c r="I25" s="261"/>
      <c r="J25" s="261"/>
      <c r="K25" s="261"/>
      <c r="L25" s="261"/>
      <c r="M25" s="261"/>
      <c r="N25" s="261"/>
      <c r="O25" s="261"/>
      <c r="P25" s="261"/>
      <c r="Q25" s="261"/>
      <c r="R25" s="261"/>
      <c r="S25" s="261"/>
      <c r="T25" s="241"/>
      <c r="U25" s="241"/>
      <c r="V25" s="241"/>
      <c r="W25" s="241"/>
      <c r="X25" s="241"/>
      <c r="Y25" s="241"/>
      <c r="Z25" s="241"/>
      <c r="AA25" s="241"/>
      <c r="AB25" s="241"/>
      <c r="AC25" s="241"/>
      <c r="AD25" s="241"/>
      <c r="AE25" s="241"/>
      <c r="AF25" s="241"/>
      <c r="AG25" s="242"/>
    </row>
    <row r="26" spans="1:33" s="227" customFormat="1" ht="21" customHeight="1" x14ac:dyDescent="0.15">
      <c r="A26" s="243"/>
      <c r="B26" s="244"/>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2"/>
    </row>
    <row r="27" spans="1:33" s="227" customFormat="1" ht="21" customHeight="1" x14ac:dyDescent="0.15">
      <c r="A27" s="245"/>
      <c r="B27" s="244"/>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2"/>
    </row>
    <row r="28" spans="1:33" s="227" customFormat="1" ht="21" customHeight="1" x14ac:dyDescent="0.15">
      <c r="A28" s="245"/>
      <c r="B28" s="246"/>
      <c r="C28" s="247"/>
      <c r="D28" s="247"/>
      <c r="E28" s="247"/>
      <c r="F28" s="247"/>
      <c r="G28" s="247"/>
      <c r="H28" s="247"/>
      <c r="I28" s="247"/>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2"/>
    </row>
    <row r="29" spans="1:33" s="227" customFormat="1" ht="21" customHeight="1" x14ac:dyDescent="0.15">
      <c r="A29" s="245"/>
      <c r="B29" s="246"/>
      <c r="C29" s="247"/>
      <c r="D29" s="247"/>
      <c r="E29" s="247"/>
      <c r="F29" s="247"/>
      <c r="G29" s="247"/>
      <c r="H29" s="247"/>
      <c r="I29" s="247"/>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2"/>
    </row>
    <row r="30" spans="1:33" s="227" customFormat="1" ht="21" customHeight="1" x14ac:dyDescent="0.15">
      <c r="A30" s="248"/>
      <c r="B30" s="246"/>
      <c r="C30" s="247"/>
      <c r="D30" s="247"/>
      <c r="E30" s="247"/>
      <c r="F30" s="247"/>
      <c r="G30" s="247"/>
      <c r="H30" s="247"/>
      <c r="I30" s="247"/>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2"/>
    </row>
    <row r="31" spans="1:33" s="227" customFormat="1" ht="21" customHeight="1" x14ac:dyDescent="0.15">
      <c r="A31" s="245"/>
      <c r="B31" s="246"/>
      <c r="C31" s="247"/>
      <c r="D31" s="247"/>
      <c r="E31" s="247"/>
      <c r="F31" s="247"/>
      <c r="G31" s="247"/>
      <c r="H31" s="247"/>
      <c r="I31" s="247"/>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2"/>
    </row>
    <row r="32" spans="1:33" s="227" customFormat="1" ht="21" customHeight="1" x14ac:dyDescent="0.15">
      <c r="A32" s="240"/>
      <c r="B32" s="246"/>
      <c r="C32" s="249"/>
      <c r="D32" s="249"/>
      <c r="E32" s="249"/>
      <c r="F32" s="249"/>
      <c r="G32" s="249"/>
      <c r="H32" s="249"/>
      <c r="I32" s="249"/>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2"/>
    </row>
    <row r="33" spans="1:33" s="227" customFormat="1" ht="21" customHeight="1" x14ac:dyDescent="0.15">
      <c r="A33" s="250"/>
      <c r="B33" s="246"/>
      <c r="C33" s="249"/>
      <c r="D33" s="249"/>
      <c r="E33" s="249"/>
      <c r="F33" s="249"/>
      <c r="G33" s="249"/>
      <c r="H33" s="249"/>
      <c r="I33" s="249"/>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2"/>
    </row>
    <row r="34" spans="1:33" s="227" customFormat="1" ht="21" customHeight="1" x14ac:dyDescent="0.15">
      <c r="A34" s="250"/>
      <c r="B34" s="246"/>
      <c r="C34" s="249"/>
      <c r="D34" s="249"/>
      <c r="E34" s="249"/>
      <c r="F34" s="249"/>
      <c r="G34" s="249"/>
      <c r="H34" s="249"/>
      <c r="I34" s="249"/>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2"/>
    </row>
    <row r="35" spans="1:33" s="227" customFormat="1" ht="21" customHeight="1" x14ac:dyDescent="0.15">
      <c r="A35" s="250"/>
      <c r="B35" s="246"/>
      <c r="C35" s="249"/>
      <c r="D35" s="249"/>
      <c r="E35" s="249"/>
      <c r="F35" s="249"/>
      <c r="G35" s="249"/>
      <c r="H35" s="249"/>
      <c r="I35" s="249"/>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2"/>
    </row>
    <row r="36" spans="1:33" s="227" customFormat="1" ht="21" customHeight="1" x14ac:dyDescent="0.15">
      <c r="A36" s="250"/>
      <c r="B36" s="246"/>
      <c r="C36" s="249"/>
      <c r="D36" s="249"/>
      <c r="E36" s="249"/>
      <c r="F36" s="249"/>
      <c r="G36" s="249"/>
      <c r="H36" s="249"/>
      <c r="I36" s="249"/>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2"/>
    </row>
    <row r="37" spans="1:33" s="227" customFormat="1" ht="21" customHeight="1" x14ac:dyDescent="0.15">
      <c r="A37" s="250"/>
      <c r="B37" s="246"/>
      <c r="C37" s="249"/>
      <c r="D37" s="249"/>
      <c r="E37" s="249"/>
      <c r="F37" s="249"/>
      <c r="G37" s="249"/>
      <c r="H37" s="249"/>
      <c r="I37" s="249"/>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2"/>
    </row>
    <row r="38" spans="1:33" s="227" customFormat="1" ht="21" customHeight="1" x14ac:dyDescent="0.15">
      <c r="A38" s="250"/>
      <c r="B38" s="246"/>
      <c r="C38" s="249"/>
      <c r="D38" s="249"/>
      <c r="E38" s="249"/>
      <c r="F38" s="249"/>
      <c r="G38" s="249"/>
      <c r="H38" s="249"/>
      <c r="I38" s="249"/>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2"/>
    </row>
    <row r="39" spans="1:33" s="227" customFormat="1" ht="21" customHeight="1" x14ac:dyDescent="0.15">
      <c r="A39" s="250"/>
      <c r="B39" s="246"/>
      <c r="C39" s="249"/>
      <c r="D39" s="249"/>
      <c r="E39" s="249"/>
      <c r="F39" s="249"/>
      <c r="G39" s="249"/>
      <c r="H39" s="249"/>
      <c r="I39" s="249"/>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2"/>
    </row>
    <row r="40" spans="1:33" s="227" customFormat="1" ht="21" customHeight="1" x14ac:dyDescent="0.15">
      <c r="A40" s="240"/>
      <c r="B40" s="543" t="s">
        <v>369</v>
      </c>
      <c r="C40" s="543"/>
      <c r="D40" s="543"/>
      <c r="E40" s="543"/>
      <c r="F40" s="543"/>
      <c r="G40" s="543"/>
      <c r="H40" s="543"/>
      <c r="I40" s="543"/>
      <c r="J40" s="543"/>
      <c r="K40" s="543"/>
      <c r="L40" s="543"/>
      <c r="M40" s="543"/>
      <c r="N40" s="543"/>
      <c r="O40" s="543"/>
      <c r="P40" s="543"/>
      <c r="Q40" s="264"/>
      <c r="R40" s="241"/>
      <c r="S40" s="264"/>
      <c r="T40" s="264"/>
      <c r="U40" s="543" t="s">
        <v>368</v>
      </c>
      <c r="V40" s="543"/>
      <c r="W40" s="543"/>
      <c r="X40" s="543"/>
      <c r="Y40" s="543"/>
      <c r="Z40" s="543"/>
      <c r="AA40" s="543"/>
      <c r="AB40" s="543"/>
      <c r="AC40" s="543"/>
      <c r="AD40" s="543"/>
      <c r="AE40" s="543"/>
      <c r="AF40" s="543"/>
      <c r="AG40" s="265"/>
    </row>
    <row r="41" spans="1:33" s="227" customFormat="1" ht="21" customHeight="1" x14ac:dyDescent="0.15">
      <c r="A41" s="251"/>
      <c r="B41" s="252"/>
      <c r="C41" s="253"/>
      <c r="D41" s="253"/>
      <c r="E41" s="253"/>
      <c r="F41" s="253"/>
      <c r="G41" s="253"/>
      <c r="H41" s="253"/>
      <c r="I41" s="253"/>
      <c r="J41" s="254"/>
      <c r="K41" s="254"/>
      <c r="L41" s="254"/>
      <c r="M41" s="254"/>
      <c r="N41" s="254"/>
      <c r="O41" s="254"/>
      <c r="P41" s="254"/>
      <c r="Q41" s="254"/>
      <c r="R41" s="254"/>
      <c r="S41" s="254"/>
      <c r="T41" s="254"/>
      <c r="U41" s="538" t="s">
        <v>392</v>
      </c>
      <c r="V41" s="538"/>
      <c r="W41" s="538"/>
      <c r="X41" s="538"/>
      <c r="Y41" s="538"/>
      <c r="Z41" s="538"/>
      <c r="AA41" s="538"/>
      <c r="AB41" s="538"/>
      <c r="AC41" s="538"/>
      <c r="AD41" s="538"/>
      <c r="AE41" s="538"/>
      <c r="AF41" s="538"/>
      <c r="AG41" s="255"/>
    </row>
    <row r="42" spans="1:33" s="227" customFormat="1" ht="21" customHeight="1" x14ac:dyDescent="0.15">
      <c r="A42" s="228"/>
      <c r="B42" s="230"/>
      <c r="C42" s="228"/>
      <c r="D42" s="228"/>
      <c r="E42" s="228"/>
      <c r="F42" s="228"/>
      <c r="G42" s="228"/>
      <c r="H42" s="228"/>
      <c r="I42" s="228"/>
    </row>
    <row r="43" spans="1:33" s="227" customFormat="1" ht="21" customHeight="1" x14ac:dyDescent="0.15">
      <c r="A43" s="228"/>
      <c r="B43" s="230"/>
      <c r="C43" s="228"/>
      <c r="D43" s="228"/>
      <c r="E43" s="228"/>
      <c r="F43" s="228"/>
      <c r="G43" s="228"/>
      <c r="H43" s="228"/>
      <c r="I43" s="228"/>
    </row>
    <row r="44" spans="1:33" s="227" customFormat="1" ht="21" customHeight="1" x14ac:dyDescent="0.15">
      <c r="A44" s="228"/>
      <c r="B44" s="230"/>
      <c r="C44" s="228"/>
      <c r="D44" s="228"/>
      <c r="E44" s="228"/>
      <c r="F44" s="228"/>
      <c r="G44" s="228"/>
      <c r="H44" s="228"/>
      <c r="I44" s="228"/>
    </row>
    <row r="45" spans="1:33" s="193" customFormat="1" ht="21" customHeight="1" x14ac:dyDescent="0.15">
      <c r="A45" s="196"/>
      <c r="B45" s="231"/>
      <c r="C45" s="196"/>
      <c r="D45" s="196"/>
      <c r="E45" s="196"/>
      <c r="F45" s="196"/>
      <c r="G45" s="196"/>
      <c r="H45" s="196"/>
      <c r="I45" s="196"/>
    </row>
    <row r="46" spans="1:33" s="193" customFormat="1" ht="21" customHeight="1" x14ac:dyDescent="0.15">
      <c r="A46" s="196"/>
      <c r="B46" s="231"/>
      <c r="C46" s="196"/>
      <c r="D46" s="196"/>
      <c r="E46" s="196"/>
      <c r="F46" s="196"/>
      <c r="G46" s="196"/>
      <c r="H46" s="196"/>
      <c r="I46" s="196"/>
    </row>
    <row r="47" spans="1:33" s="193" customFormat="1" ht="21" customHeight="1" x14ac:dyDescent="0.15">
      <c r="A47" s="196"/>
      <c r="B47" s="231"/>
      <c r="C47" s="196"/>
      <c r="D47" s="196"/>
      <c r="E47" s="196"/>
      <c r="F47" s="196"/>
      <c r="G47" s="196"/>
      <c r="H47" s="196"/>
      <c r="I47" s="196"/>
    </row>
    <row r="48" spans="1:33" s="193" customFormat="1" ht="21" customHeight="1" x14ac:dyDescent="0.15">
      <c r="A48" s="196"/>
      <c r="B48" s="231"/>
      <c r="C48" s="196"/>
      <c r="D48" s="196"/>
      <c r="E48" s="196"/>
      <c r="F48" s="196"/>
      <c r="G48" s="196"/>
      <c r="H48" s="196"/>
      <c r="I48" s="196"/>
    </row>
    <row r="49" spans="1:14" s="193" customFormat="1" ht="21" customHeight="1" x14ac:dyDescent="0.15">
      <c r="A49" s="194"/>
      <c r="B49" s="231"/>
      <c r="C49" s="194"/>
      <c r="D49" s="194"/>
      <c r="E49" s="194"/>
      <c r="F49" s="194"/>
      <c r="G49" s="194"/>
      <c r="H49" s="194"/>
      <c r="I49" s="194"/>
      <c r="L49" s="195"/>
      <c r="M49" s="195"/>
      <c r="N49" s="195"/>
    </row>
    <row r="50" spans="1:14" s="193" customFormat="1" ht="21" customHeight="1" x14ac:dyDescent="0.15">
      <c r="A50" s="194"/>
      <c r="B50" s="231"/>
      <c r="C50" s="194"/>
      <c r="D50" s="194"/>
      <c r="E50" s="194"/>
      <c r="F50" s="194"/>
      <c r="G50" s="194"/>
      <c r="H50" s="194"/>
      <c r="I50" s="194"/>
    </row>
    <row r="51" spans="1:14" s="193" customFormat="1" ht="21" customHeight="1" x14ac:dyDescent="0.15">
      <c r="A51" s="194"/>
      <c r="B51" s="231"/>
      <c r="C51" s="194"/>
      <c r="D51" s="194"/>
      <c r="E51" s="194"/>
      <c r="F51" s="194"/>
      <c r="G51" s="194"/>
      <c r="H51" s="194"/>
      <c r="I51" s="194"/>
    </row>
    <row r="52" spans="1:14" s="193" customFormat="1" ht="21" customHeight="1" x14ac:dyDescent="0.15">
      <c r="A52" s="194"/>
      <c r="B52" s="231"/>
      <c r="C52" s="194"/>
      <c r="D52" s="194"/>
      <c r="E52" s="194"/>
      <c r="F52" s="194"/>
      <c r="G52" s="194"/>
      <c r="H52" s="194"/>
      <c r="I52" s="194"/>
    </row>
  </sheetData>
  <sheetProtection sheet="1" objects="1" scenarios="1" selectLockedCells="1"/>
  <customSheetViews>
    <customSheetView guid="{1C967CD3-22AF-4928-9CB8-5279C2ED784C}" scale="85" showPageBreaks="1" showGridLines="0" printArea="1" view="pageBreakPreview">
      <selection activeCell="C7" sqref="C7:AG7"/>
      <pageMargins left="0.70866141732283472" right="0.70866141732283472" top="0.74803149606299213" bottom="0.74803149606299213" header="0.31496062992125984" footer="0.31496062992125984"/>
      <printOptions horizontalCentered="1" verticalCentered="1"/>
      <pageSetup paperSize="9" scale="98" orientation="portrait" r:id="rId1"/>
    </customSheetView>
  </customSheetViews>
  <mergeCells count="22">
    <mergeCell ref="C4:AG4"/>
    <mergeCell ref="A1:AG2"/>
    <mergeCell ref="D13:AG13"/>
    <mergeCell ref="D12:AG12"/>
    <mergeCell ref="C20:AG20"/>
    <mergeCell ref="E15:AG15"/>
    <mergeCell ref="C7:AG7"/>
    <mergeCell ref="C5:AG5"/>
    <mergeCell ref="C8:AG8"/>
    <mergeCell ref="U41:AF41"/>
    <mergeCell ref="C9:AG9"/>
    <mergeCell ref="D11:AG11"/>
    <mergeCell ref="D10:AG10"/>
    <mergeCell ref="B40:P40"/>
    <mergeCell ref="C19:AG19"/>
    <mergeCell ref="E17:AG17"/>
    <mergeCell ref="E16:AG16"/>
    <mergeCell ref="U40:AF40"/>
    <mergeCell ref="C22:AF22"/>
    <mergeCell ref="C23:AF23"/>
    <mergeCell ref="C21:AG21"/>
    <mergeCell ref="D14:AG14"/>
  </mergeCells>
  <phoneticPr fontId="2"/>
  <printOptions horizontalCentered="1" verticalCentered="1"/>
  <pageMargins left="0.70866141732283472" right="0.70866141732283472" top="0.74803149606299213" bottom="0.74803149606299213" header="0.31496062992125984" footer="0.31496062992125984"/>
  <pageSetup paperSize="9" scale="9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AL52"/>
  <sheetViews>
    <sheetView showGridLines="0" view="pageBreakPreview" zoomScale="70" zoomScaleNormal="85" zoomScaleSheetLayoutView="70" workbookViewId="0">
      <selection activeCell="I26" sqref="I26:AG26"/>
    </sheetView>
  </sheetViews>
  <sheetFormatPr defaultColWidth="2.625" defaultRowHeight="18.75" customHeight="1" x14ac:dyDescent="0.15"/>
  <cols>
    <col min="1" max="1" width="7.875" style="67" customWidth="1"/>
    <col min="2" max="5" width="2.625" style="91" customWidth="1"/>
    <col min="6" max="6" width="3.375" style="67" customWidth="1"/>
    <col min="7" max="7" width="2.625" style="310" customWidth="1"/>
    <col min="8" max="34" width="2.625" style="43" customWidth="1"/>
    <col min="35" max="37" width="2.625" style="43"/>
    <col min="38" max="38" width="4.125" style="43" bestFit="1" customWidth="1"/>
    <col min="39" max="16384" width="2.625" style="43"/>
  </cols>
  <sheetData>
    <row r="1" spans="1:38" ht="18.75" customHeight="1" x14ac:dyDescent="0.15">
      <c r="A1" s="202" t="str">
        <f>IF(COUNTIF(A3:A43,"未入力")&gt;=1,"未入力あり","")</f>
        <v>未入力あり</v>
      </c>
      <c r="B1" s="266"/>
      <c r="C1" s="437" t="s">
        <v>362</v>
      </c>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84"/>
    </row>
    <row r="2" spans="1:38" ht="17.25" customHeight="1" thickBot="1" x14ac:dyDescent="0.2">
      <c r="A2" s="197"/>
      <c r="B2" s="267"/>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272"/>
      <c r="AL2" s="394" t="s">
        <v>464</v>
      </c>
    </row>
    <row r="3" spans="1:38" ht="18.75" customHeight="1" thickTop="1" thickBot="1" x14ac:dyDescent="0.2">
      <c r="A3" s="197"/>
      <c r="B3" s="273"/>
      <c r="C3" s="303" t="s">
        <v>40</v>
      </c>
      <c r="D3" s="50" t="s">
        <v>315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85"/>
      <c r="AL3" s="394">
        <v>2</v>
      </c>
    </row>
    <row r="4" spans="1:38" ht="18.75" customHeight="1" thickBot="1" x14ac:dyDescent="0.2">
      <c r="A4" s="197" t="str">
        <f>IF(I4&lt;&gt;"","○","未入力")</f>
        <v>未入力</v>
      </c>
      <c r="B4" s="273"/>
      <c r="C4" s="303"/>
      <c r="D4" s="467" t="s">
        <v>70</v>
      </c>
      <c r="E4" s="467"/>
      <c r="F4" s="467"/>
      <c r="G4" s="467"/>
      <c r="H4" s="465"/>
      <c r="I4" s="554"/>
      <c r="J4" s="555"/>
      <c r="K4" s="555"/>
      <c r="L4" s="555"/>
      <c r="M4" s="555"/>
      <c r="N4" s="556"/>
      <c r="O4" s="304" t="s">
        <v>316</v>
      </c>
      <c r="P4" s="305"/>
      <c r="Q4" s="305"/>
      <c r="R4" s="305"/>
      <c r="S4" s="305"/>
      <c r="T4" s="305"/>
      <c r="U4" s="305"/>
      <c r="V4" s="305"/>
      <c r="W4" s="305"/>
      <c r="X4" s="305"/>
      <c r="Y4" s="305"/>
      <c r="Z4" s="305"/>
      <c r="AA4" s="305"/>
      <c r="AB4" s="305"/>
      <c r="AC4" s="305"/>
      <c r="AD4" s="305"/>
      <c r="AE4" s="305"/>
      <c r="AF4" s="305"/>
      <c r="AG4" s="305"/>
      <c r="AH4" s="85"/>
      <c r="AL4" s="394">
        <v>3</v>
      </c>
    </row>
    <row r="5" spans="1:38" ht="18.75" customHeight="1" x14ac:dyDescent="0.15">
      <c r="A5" s="197"/>
      <c r="B5" s="273"/>
      <c r="C5" s="303"/>
      <c r="D5" s="42"/>
      <c r="E5" s="42"/>
      <c r="F5" s="42"/>
      <c r="G5" s="42"/>
      <c r="H5" s="42"/>
      <c r="J5" s="306"/>
      <c r="K5" s="306"/>
      <c r="L5" s="306"/>
      <c r="M5" s="306"/>
      <c r="N5" s="306"/>
      <c r="O5" s="304"/>
      <c r="P5" s="305"/>
      <c r="Q5" s="305"/>
      <c r="R5" s="305"/>
      <c r="S5" s="305"/>
      <c r="T5" s="305"/>
      <c r="U5" s="305"/>
      <c r="V5" s="305"/>
      <c r="W5" s="305"/>
      <c r="X5" s="305"/>
      <c r="Y5" s="305"/>
      <c r="Z5" s="305"/>
      <c r="AA5" s="305"/>
      <c r="AB5" s="305"/>
      <c r="AC5" s="305"/>
      <c r="AD5" s="305"/>
      <c r="AE5" s="305"/>
      <c r="AF5" s="305"/>
      <c r="AG5" s="305"/>
      <c r="AH5" s="85"/>
      <c r="AL5" s="394">
        <v>4</v>
      </c>
    </row>
    <row r="6" spans="1:38" ht="18.75" customHeight="1" x14ac:dyDescent="0.15">
      <c r="B6" s="273"/>
      <c r="C6" s="303" t="s">
        <v>41</v>
      </c>
      <c r="D6" s="53" t="s">
        <v>313</v>
      </c>
      <c r="E6" s="42"/>
      <c r="F6" s="42"/>
      <c r="G6" s="42"/>
      <c r="H6" s="42"/>
      <c r="I6" s="51"/>
      <c r="J6" s="51"/>
      <c r="K6" s="51"/>
      <c r="L6" s="51"/>
      <c r="M6" s="51"/>
      <c r="N6" s="51"/>
      <c r="O6" s="51"/>
      <c r="P6" s="51"/>
      <c r="Q6" s="51"/>
      <c r="R6" s="51"/>
      <c r="S6" s="51"/>
      <c r="T6" s="51"/>
      <c r="U6" s="51"/>
      <c r="V6" s="51"/>
      <c r="W6" s="51"/>
      <c r="X6" s="51"/>
      <c r="Y6" s="51"/>
      <c r="Z6" s="51"/>
      <c r="AA6" s="51"/>
      <c r="AB6" s="51"/>
      <c r="AC6" s="51"/>
      <c r="AD6" s="51"/>
      <c r="AE6" s="51"/>
      <c r="AF6" s="51"/>
      <c r="AG6" s="51"/>
      <c r="AH6" s="85"/>
      <c r="AL6" s="394">
        <v>5</v>
      </c>
    </row>
    <row r="7" spans="1:38" ht="18.75" customHeight="1" thickBot="1" x14ac:dyDescent="0.2">
      <c r="A7" s="197" t="str">
        <f>IF(I4="特定共同企業体","不要","")</f>
        <v/>
      </c>
      <c r="B7" s="273"/>
      <c r="C7" s="303"/>
      <c r="D7" s="186" t="s">
        <v>314</v>
      </c>
      <c r="E7" s="187"/>
      <c r="F7" s="187"/>
      <c r="G7" s="187"/>
      <c r="H7" s="18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85"/>
      <c r="AL7" s="394">
        <v>6</v>
      </c>
    </row>
    <row r="8" spans="1:38" ht="18.75" customHeight="1" thickBot="1" x14ac:dyDescent="0.2">
      <c r="A8" s="197" t="str">
        <f>IF(I4="特定共同企業体","不要",IF(I8&lt;&gt;"","○","未入力"))</f>
        <v>未入力</v>
      </c>
      <c r="B8" s="273"/>
      <c r="C8" s="303"/>
      <c r="D8" s="467" t="s">
        <v>114</v>
      </c>
      <c r="E8" s="467"/>
      <c r="F8" s="467"/>
      <c r="G8" s="467"/>
      <c r="H8" s="465"/>
      <c r="I8" s="560"/>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85"/>
      <c r="AL8" s="394">
        <v>7</v>
      </c>
    </row>
    <row r="9" spans="1:38" ht="18.75" customHeight="1" x14ac:dyDescent="0.15">
      <c r="A9" s="197"/>
      <c r="B9" s="273"/>
      <c r="C9" s="303"/>
      <c r="D9" s="42"/>
      <c r="E9" s="42"/>
      <c r="F9" s="42"/>
      <c r="G9" s="42"/>
      <c r="H9" s="42"/>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85"/>
      <c r="AL9" s="394">
        <v>8</v>
      </c>
    </row>
    <row r="10" spans="1:38" ht="18.75" customHeight="1" x14ac:dyDescent="0.15">
      <c r="A10" s="197"/>
      <c r="B10" s="273"/>
      <c r="C10" s="303" t="s">
        <v>42</v>
      </c>
      <c r="D10" s="53" t="s">
        <v>311</v>
      </c>
      <c r="E10" s="42"/>
      <c r="F10" s="42"/>
      <c r="G10" s="42"/>
      <c r="H10" s="42"/>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85"/>
      <c r="AL10" s="394">
        <v>9</v>
      </c>
    </row>
    <row r="11" spans="1:38" ht="18.75" customHeight="1" thickBot="1" x14ac:dyDescent="0.2">
      <c r="A11" s="197" t="str">
        <f>IF(I4="単体","不要","")</f>
        <v/>
      </c>
      <c r="B11" s="273"/>
      <c r="C11" s="303"/>
      <c r="D11" s="53" t="s">
        <v>312</v>
      </c>
      <c r="E11" s="42"/>
      <c r="F11" s="42"/>
      <c r="G11" s="42"/>
      <c r="H11" s="42"/>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85"/>
      <c r="AL11" s="394">
        <v>10</v>
      </c>
    </row>
    <row r="12" spans="1:38" ht="18.75" customHeight="1" thickBot="1" x14ac:dyDescent="0.2">
      <c r="A12" s="197" t="str">
        <f>IF(I4="単体","不要",IF(I12&lt;&gt;"","○","未入力"))</f>
        <v>未入力</v>
      </c>
      <c r="B12" s="273"/>
      <c r="C12" s="303"/>
      <c r="D12" s="557" t="s">
        <v>113</v>
      </c>
      <c r="E12" s="558"/>
      <c r="F12" s="558"/>
      <c r="G12" s="558"/>
      <c r="H12" s="559"/>
      <c r="I12" s="560"/>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85"/>
      <c r="AL12" s="394">
        <v>11</v>
      </c>
    </row>
    <row r="13" spans="1:38" ht="18.75" customHeight="1" thickBot="1" x14ac:dyDescent="0.2">
      <c r="A13" s="197" t="str">
        <f>IF(I4="単体","不要","")</f>
        <v/>
      </c>
      <c r="B13" s="273"/>
      <c r="C13" s="303"/>
      <c r="D13" s="186" t="s">
        <v>317</v>
      </c>
      <c r="E13" s="187"/>
      <c r="F13" s="187"/>
      <c r="G13" s="187"/>
      <c r="H13" s="18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85"/>
      <c r="AL13" s="394">
        <v>12</v>
      </c>
    </row>
    <row r="14" spans="1:38" ht="18.75" customHeight="1" thickBot="1" x14ac:dyDescent="0.2">
      <c r="A14" s="197" t="str">
        <f>IF(I4="単体","不要",IF(I14&lt;&gt;"","○","未入力"))</f>
        <v>未入力</v>
      </c>
      <c r="B14" s="273"/>
      <c r="C14" s="303"/>
      <c r="D14" s="467" t="s">
        <v>318</v>
      </c>
      <c r="E14" s="467"/>
      <c r="F14" s="467"/>
      <c r="G14" s="467"/>
      <c r="H14" s="465"/>
      <c r="I14" s="560"/>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85"/>
      <c r="AL14" s="394">
        <v>13</v>
      </c>
    </row>
    <row r="15" spans="1:38" ht="18.75" customHeight="1" thickBot="1" x14ac:dyDescent="0.2">
      <c r="A15" s="197" t="str">
        <f>IF(I4="単体","不要",IF(I15&lt;&gt;"","○","未入力"))</f>
        <v>未入力</v>
      </c>
      <c r="B15" s="273"/>
      <c r="C15" s="303"/>
      <c r="D15" s="467" t="s">
        <v>319</v>
      </c>
      <c r="E15" s="467"/>
      <c r="F15" s="467"/>
      <c r="G15" s="467"/>
      <c r="H15" s="465"/>
      <c r="I15" s="560"/>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85"/>
      <c r="AL15" s="394">
        <v>14</v>
      </c>
    </row>
    <row r="16" spans="1:38" ht="18.75" customHeight="1" thickBot="1" x14ac:dyDescent="0.2">
      <c r="A16" s="197" t="str">
        <f>IF(I4="単体","不要",IF(I16&lt;&gt;"","○","未入力"))</f>
        <v>未入力</v>
      </c>
      <c r="B16" s="273"/>
      <c r="C16" s="303"/>
      <c r="D16" s="467" t="s">
        <v>319</v>
      </c>
      <c r="E16" s="467"/>
      <c r="F16" s="467"/>
      <c r="G16" s="467"/>
      <c r="H16" s="465"/>
      <c r="I16" s="560"/>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85"/>
      <c r="AL16" s="394">
        <v>15</v>
      </c>
    </row>
    <row r="17" spans="1:38" ht="18.75" customHeight="1" x14ac:dyDescent="0.15">
      <c r="A17" s="197"/>
      <c r="B17" s="273"/>
      <c r="C17" s="303"/>
      <c r="D17" s="90"/>
      <c r="E17" s="90"/>
      <c r="F17" s="90"/>
      <c r="G17" s="90"/>
      <c r="H17" s="90"/>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85"/>
      <c r="AL17" s="394">
        <v>16</v>
      </c>
    </row>
    <row r="18" spans="1:38" ht="18.75" customHeight="1" thickBot="1" x14ac:dyDescent="0.2">
      <c r="A18" s="43"/>
      <c r="B18" s="273"/>
      <c r="C18" s="303" t="s">
        <v>363</v>
      </c>
      <c r="D18" s="50" t="s">
        <v>361</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85"/>
      <c r="AL18" s="394">
        <v>17</v>
      </c>
    </row>
    <row r="19" spans="1:38" ht="18.75" customHeight="1" thickBot="1" x14ac:dyDescent="0.2">
      <c r="A19" s="197" t="str">
        <f>IF(I19&lt;&gt;"","○","未入力")</f>
        <v>未入力</v>
      </c>
      <c r="B19" s="273"/>
      <c r="C19" s="303"/>
      <c r="D19" s="467" t="s">
        <v>115</v>
      </c>
      <c r="E19" s="467"/>
      <c r="F19" s="467"/>
      <c r="G19" s="467"/>
      <c r="H19" s="465"/>
      <c r="I19" s="560"/>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85"/>
      <c r="AL19" s="394">
        <v>18</v>
      </c>
    </row>
    <row r="20" spans="1:38" ht="18.75" customHeight="1" thickBot="1" x14ac:dyDescent="0.2">
      <c r="A20" s="197" t="str">
        <f>IF(I20&lt;&gt;"","○","未入力")</f>
        <v>未入力</v>
      </c>
      <c r="B20" s="273"/>
      <c r="C20" s="303"/>
      <c r="D20" s="467" t="s">
        <v>62</v>
      </c>
      <c r="E20" s="467"/>
      <c r="F20" s="467"/>
      <c r="G20" s="467"/>
      <c r="H20" s="465"/>
      <c r="I20" s="560"/>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85"/>
      <c r="AL20" s="394">
        <v>19</v>
      </c>
    </row>
    <row r="21" spans="1:38" ht="18.75" customHeight="1" thickBot="1" x14ac:dyDescent="0.2">
      <c r="A21" s="197" t="str">
        <f>IF(I21&lt;&gt;"","○","未入力")</f>
        <v>未入力</v>
      </c>
      <c r="B21" s="273"/>
      <c r="C21" s="303"/>
      <c r="D21" s="467" t="s">
        <v>71</v>
      </c>
      <c r="E21" s="467"/>
      <c r="F21" s="467"/>
      <c r="G21" s="467"/>
      <c r="H21" s="465"/>
      <c r="I21" s="560"/>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85"/>
      <c r="AL21" s="394">
        <v>20</v>
      </c>
    </row>
    <row r="22" spans="1:38" ht="18.75" customHeight="1" x14ac:dyDescent="0.15">
      <c r="A22" s="197"/>
      <c r="B22" s="273"/>
      <c r="C22" s="303"/>
      <c r="D22" s="42"/>
      <c r="E22" s="42"/>
      <c r="F22" s="42"/>
      <c r="G22" s="42"/>
      <c r="H22" s="42"/>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85"/>
      <c r="AL22" s="394">
        <v>21</v>
      </c>
    </row>
    <row r="23" spans="1:38" ht="18.75" customHeight="1" thickBot="1" x14ac:dyDescent="0.2">
      <c r="A23" s="197"/>
      <c r="B23" s="273"/>
      <c r="C23" s="303" t="s">
        <v>364</v>
      </c>
      <c r="D23" s="53" t="s">
        <v>320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85"/>
      <c r="AL23" s="394">
        <v>22</v>
      </c>
    </row>
    <row r="24" spans="1:38" ht="18.75" customHeight="1" thickBot="1" x14ac:dyDescent="0.2">
      <c r="A24" s="197" t="str">
        <f>IF(I24&lt;&gt;"","○","未入力")</f>
        <v>未入力</v>
      </c>
      <c r="B24" s="273"/>
      <c r="C24" s="303"/>
      <c r="D24" s="467" t="s">
        <v>116</v>
      </c>
      <c r="E24" s="467"/>
      <c r="F24" s="467"/>
      <c r="G24" s="467"/>
      <c r="H24" s="465"/>
      <c r="I24" s="560"/>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85"/>
      <c r="AL24" s="394">
        <v>23</v>
      </c>
    </row>
    <row r="25" spans="1:38" ht="18.75" customHeight="1" thickBot="1" x14ac:dyDescent="0.2">
      <c r="A25" s="197" t="str">
        <f>IF(I25&lt;&gt;"","○","未入力")</f>
        <v>未入力</v>
      </c>
      <c r="B25" s="273"/>
      <c r="C25" s="303"/>
      <c r="D25" s="467" t="s">
        <v>69</v>
      </c>
      <c r="E25" s="467"/>
      <c r="F25" s="467"/>
      <c r="G25" s="467"/>
      <c r="H25" s="465"/>
      <c r="I25" s="560"/>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85"/>
      <c r="AL25" s="394">
        <v>24</v>
      </c>
    </row>
    <row r="26" spans="1:38" ht="18.75" customHeight="1" thickBot="1" x14ac:dyDescent="0.2">
      <c r="A26" s="197" t="str">
        <f>IF(I26&lt;&gt;"","○","未入力")</f>
        <v>未入力</v>
      </c>
      <c r="B26" s="273"/>
      <c r="C26" s="303"/>
      <c r="D26" s="467" t="s">
        <v>117</v>
      </c>
      <c r="E26" s="467"/>
      <c r="F26" s="467"/>
      <c r="G26" s="467"/>
      <c r="H26" s="465"/>
      <c r="I26" s="560"/>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85"/>
      <c r="AL26" s="394">
        <v>25</v>
      </c>
    </row>
    <row r="27" spans="1:38" ht="18.75" customHeight="1" x14ac:dyDescent="0.15">
      <c r="A27" s="197"/>
      <c r="B27" s="273"/>
      <c r="C27" s="303"/>
      <c r="D27" s="42"/>
      <c r="E27" s="42"/>
      <c r="F27" s="42"/>
      <c r="G27" s="42"/>
      <c r="H27" s="42"/>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85"/>
      <c r="AL27" s="394">
        <v>26</v>
      </c>
    </row>
    <row r="28" spans="1:38" ht="18.75" customHeight="1" thickBot="1" x14ac:dyDescent="0.2">
      <c r="A28" s="197"/>
      <c r="B28" s="273"/>
      <c r="C28" s="303" t="s">
        <v>45</v>
      </c>
      <c r="D28" s="50" t="s">
        <v>118</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85"/>
      <c r="AL28" s="394">
        <v>27</v>
      </c>
    </row>
    <row r="29" spans="1:38" ht="18.75" customHeight="1" thickBot="1" x14ac:dyDescent="0.2">
      <c r="A29" s="197" t="str">
        <f>IF(AND(K29&lt;&gt;"",O29&lt;&gt;"",S29&lt;&gt;""),"○","未入力")</f>
        <v>未入力</v>
      </c>
      <c r="B29" s="273"/>
      <c r="C29" s="303"/>
      <c r="D29" s="467" t="s">
        <v>119</v>
      </c>
      <c r="E29" s="467"/>
      <c r="F29" s="467"/>
      <c r="G29" s="467"/>
      <c r="H29" s="465"/>
      <c r="I29" s="562" t="s">
        <v>463</v>
      </c>
      <c r="J29" s="553"/>
      <c r="K29" s="563"/>
      <c r="L29" s="564"/>
      <c r="M29" s="552" t="s">
        <v>60</v>
      </c>
      <c r="N29" s="553"/>
      <c r="O29" s="563"/>
      <c r="P29" s="564"/>
      <c r="Q29" s="552" t="s">
        <v>120</v>
      </c>
      <c r="R29" s="553"/>
      <c r="S29" s="563"/>
      <c r="T29" s="564"/>
      <c r="U29" s="552" t="s">
        <v>121</v>
      </c>
      <c r="V29" s="562"/>
      <c r="W29" s="305"/>
      <c r="X29" s="305"/>
      <c r="Y29" s="305"/>
      <c r="Z29" s="50"/>
      <c r="AA29" s="305"/>
      <c r="AB29" s="305"/>
      <c r="AC29" s="305"/>
      <c r="AD29" s="305"/>
      <c r="AE29" s="305"/>
      <c r="AF29" s="305"/>
      <c r="AG29" s="305"/>
      <c r="AH29" s="85"/>
      <c r="AL29" s="394">
        <v>28</v>
      </c>
    </row>
    <row r="30" spans="1:38" ht="18.75" customHeight="1" x14ac:dyDescent="0.15">
      <c r="A30" s="197"/>
      <c r="B30" s="273"/>
      <c r="C30" s="303"/>
      <c r="D30" s="42"/>
      <c r="E30" s="42"/>
      <c r="F30" s="42"/>
      <c r="G30" s="42"/>
      <c r="H30" s="42"/>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85"/>
      <c r="AL30" s="394">
        <v>29</v>
      </c>
    </row>
    <row r="31" spans="1:38" ht="18.75" customHeight="1" x14ac:dyDescent="0.15">
      <c r="A31" s="197"/>
      <c r="B31" s="273"/>
      <c r="C31" s="303" t="s">
        <v>46</v>
      </c>
      <c r="D31" s="567" t="s">
        <v>412</v>
      </c>
      <c r="E31" s="567"/>
      <c r="F31" s="567"/>
      <c r="G31" s="567"/>
      <c r="H31" s="567"/>
      <c r="I31" s="567"/>
      <c r="J31" s="567"/>
      <c r="K31" s="567"/>
      <c r="L31" s="567"/>
      <c r="M31" s="567"/>
      <c r="N31" s="567"/>
      <c r="O31" s="566" t="s">
        <v>413</v>
      </c>
      <c r="P31" s="566"/>
      <c r="Q31" s="566"/>
      <c r="R31" s="566"/>
      <c r="S31" s="566"/>
      <c r="T31" s="566"/>
      <c r="U31" s="567" t="s">
        <v>414</v>
      </c>
      <c r="V31" s="567"/>
      <c r="W31" s="567"/>
      <c r="X31" s="567"/>
      <c r="Y31" s="567"/>
      <c r="Z31" s="567"/>
      <c r="AA31" s="567"/>
      <c r="AB31" s="567"/>
      <c r="AC31" s="567"/>
      <c r="AD31" s="567"/>
      <c r="AE31" s="567"/>
      <c r="AF31" s="567"/>
      <c r="AG31" s="567"/>
      <c r="AH31" s="85"/>
      <c r="AL31" s="394">
        <v>30</v>
      </c>
    </row>
    <row r="32" spans="1:38" ht="18.75" customHeight="1" thickBot="1" x14ac:dyDescent="0.2">
      <c r="A32" s="197"/>
      <c r="B32" s="273"/>
      <c r="C32" s="303"/>
      <c r="D32" s="56" t="str">
        <f>IF(D33&lt;&gt;"","","内容に問題がないことを確認したら入力")</f>
        <v>内容に問題がないことを確認したら入力</v>
      </c>
      <c r="E32" s="50"/>
      <c r="F32" s="50"/>
      <c r="G32" s="50"/>
      <c r="H32" s="50"/>
      <c r="I32" s="50"/>
      <c r="J32" s="305"/>
      <c r="K32" s="305"/>
      <c r="L32" s="305"/>
      <c r="M32" s="305"/>
      <c r="N32" s="305"/>
      <c r="O32" s="62"/>
      <c r="P32" s="61"/>
      <c r="Q32" s="61"/>
      <c r="R32" s="61"/>
      <c r="S32" s="61"/>
      <c r="T32" s="565"/>
      <c r="U32" s="565"/>
      <c r="V32" s="565"/>
      <c r="W32" s="565"/>
      <c r="X32" s="565"/>
      <c r="Y32" s="50"/>
      <c r="Z32" s="50"/>
      <c r="AA32" s="50"/>
      <c r="AB32" s="50"/>
      <c r="AC32" s="50"/>
      <c r="AD32" s="50"/>
      <c r="AE32" s="50"/>
      <c r="AF32" s="50"/>
      <c r="AG32" s="50"/>
      <c r="AH32" s="85"/>
    </row>
    <row r="33" spans="1:34" ht="18.75" customHeight="1" thickBot="1" x14ac:dyDescent="0.2">
      <c r="A33" s="197" t="str">
        <f>IF(D33&lt;&gt;"","○","未入力")</f>
        <v>未入力</v>
      </c>
      <c r="B33" s="273"/>
      <c r="C33" s="303"/>
      <c r="D33" s="554"/>
      <c r="E33" s="555"/>
      <c r="F33" s="555"/>
      <c r="G33" s="555"/>
      <c r="H33" s="556"/>
      <c r="I33" s="50"/>
      <c r="J33" s="66"/>
      <c r="K33" s="62"/>
      <c r="L33" s="62"/>
      <c r="M33" s="62"/>
      <c r="N33" s="62"/>
      <c r="O33" s="62"/>
      <c r="P33" s="61"/>
      <c r="Q33" s="61"/>
      <c r="R33" s="61"/>
      <c r="S33" s="61"/>
      <c r="T33" s="63"/>
      <c r="U33" s="63"/>
      <c r="V33" s="63"/>
      <c r="W33" s="63"/>
      <c r="X33" s="63"/>
      <c r="Y33" s="50"/>
      <c r="Z33" s="50"/>
      <c r="AA33" s="50"/>
      <c r="AB33" s="50"/>
      <c r="AC33" s="50"/>
      <c r="AD33" s="50"/>
      <c r="AE33" s="50"/>
      <c r="AF33" s="50"/>
      <c r="AG33" s="50"/>
      <c r="AH33" s="85"/>
    </row>
    <row r="34" spans="1:34" ht="18.75" customHeight="1" x14ac:dyDescent="0.15">
      <c r="A34" s="197"/>
      <c r="B34" s="273"/>
      <c r="C34" s="303"/>
      <c r="D34" s="56" t="str">
        <f>IF(D33&lt;&gt;"","PDFに変換してください。","")</f>
        <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85"/>
    </row>
    <row r="35" spans="1:34" ht="18.75" customHeight="1" x14ac:dyDescent="0.15">
      <c r="A35" s="197"/>
      <c r="B35" s="273"/>
      <c r="C35" s="303"/>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85"/>
    </row>
    <row r="36" spans="1:34" ht="18.75" customHeight="1" x14ac:dyDescent="0.15">
      <c r="A36" s="197"/>
      <c r="B36" s="273"/>
      <c r="C36" s="303"/>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85"/>
    </row>
    <row r="37" spans="1:34" ht="18.75" customHeight="1" x14ac:dyDescent="0.15">
      <c r="A37" s="197"/>
      <c r="B37" s="273"/>
      <c r="C37" s="303"/>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85"/>
    </row>
    <row r="38" spans="1:34" ht="18.75" customHeight="1" x14ac:dyDescent="0.15">
      <c r="A38" s="197"/>
      <c r="B38" s="273"/>
      <c r="C38" s="303"/>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85"/>
    </row>
    <row r="39" spans="1:34" ht="18.75" customHeight="1" x14ac:dyDescent="0.15">
      <c r="A39" s="197"/>
      <c r="B39" s="273"/>
      <c r="C39" s="303"/>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85"/>
    </row>
    <row r="40" spans="1:34" ht="18.75" customHeight="1" x14ac:dyDescent="0.15">
      <c r="A40" s="197"/>
      <c r="B40" s="273"/>
      <c r="C40" s="303"/>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85"/>
    </row>
    <row r="41" spans="1:34" ht="18.75" customHeight="1" x14ac:dyDescent="0.15">
      <c r="A41" s="197"/>
      <c r="B41" s="273"/>
      <c r="C41" s="303"/>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85"/>
    </row>
    <row r="42" spans="1:34" ht="18.75" customHeight="1" x14ac:dyDescent="0.15">
      <c r="A42" s="197"/>
      <c r="B42" s="273"/>
      <c r="C42" s="303"/>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85"/>
    </row>
    <row r="43" spans="1:34" ht="18.75" customHeight="1" x14ac:dyDescent="0.15">
      <c r="A43" s="197"/>
      <c r="B43" s="274"/>
      <c r="C43" s="309"/>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8"/>
    </row>
    <row r="44" spans="1:34" ht="18.75" customHeight="1" x14ac:dyDescent="0.15">
      <c r="A44" s="197"/>
      <c r="B44" s="67"/>
      <c r="C44" s="310"/>
      <c r="D44" s="43"/>
      <c r="E44" s="43"/>
      <c r="F44" s="43"/>
      <c r="G44" s="43"/>
    </row>
    <row r="45" spans="1:34" ht="18.75" customHeight="1" x14ac:dyDescent="0.15">
      <c r="A45" s="197"/>
      <c r="B45" s="67"/>
      <c r="C45" s="310"/>
      <c r="D45" s="43"/>
      <c r="E45" s="43"/>
      <c r="F45" s="43"/>
      <c r="G45" s="43"/>
    </row>
    <row r="46" spans="1:34" ht="18.75" customHeight="1" x14ac:dyDescent="0.15">
      <c r="A46" s="197"/>
      <c r="B46" s="67"/>
      <c r="C46" s="310"/>
      <c r="D46" s="43"/>
      <c r="E46" s="43"/>
      <c r="F46" s="43"/>
      <c r="G46" s="43"/>
    </row>
    <row r="47" spans="1:34" ht="18.75" customHeight="1" x14ac:dyDescent="0.15">
      <c r="A47" s="197"/>
      <c r="B47" s="67"/>
      <c r="C47" s="310"/>
      <c r="D47" s="43"/>
      <c r="E47" s="43"/>
      <c r="F47" s="43"/>
      <c r="G47" s="43"/>
    </row>
    <row r="48" spans="1:34" ht="18.75" customHeight="1" x14ac:dyDescent="0.15">
      <c r="A48" s="197"/>
      <c r="B48" s="67"/>
      <c r="C48" s="310"/>
      <c r="D48" s="43"/>
      <c r="E48" s="43"/>
      <c r="F48" s="43"/>
      <c r="G48" s="43"/>
    </row>
    <row r="49" spans="1:7" ht="18.75" customHeight="1" x14ac:dyDescent="0.15">
      <c r="A49" s="197"/>
      <c r="B49" s="67"/>
      <c r="C49" s="310"/>
      <c r="D49" s="43"/>
      <c r="E49" s="43"/>
      <c r="F49" s="43"/>
      <c r="G49" s="43"/>
    </row>
    <row r="50" spans="1:7" ht="18.75" customHeight="1" x14ac:dyDescent="0.15">
      <c r="A50" s="197"/>
    </row>
    <row r="51" spans="1:7" ht="18.75" customHeight="1" x14ac:dyDescent="0.15">
      <c r="A51" s="197"/>
    </row>
    <row r="52" spans="1:7" ht="18.75" customHeight="1" x14ac:dyDescent="0.15">
      <c r="A52" s="197"/>
    </row>
  </sheetData>
  <sheetProtection sheet="1" objects="1" scenarios="1" selectLockedCells="1"/>
  <customSheetViews>
    <customSheetView guid="{1C967CD3-22AF-4928-9CB8-5279C2ED784C}" scale="85" showPageBreaks="1" showGridLines="0" printArea="1" view="pageBreakPreview">
      <selection activeCell="I4" sqref="I4:N4"/>
      <pageMargins left="0.70866141732283472" right="0.70866141732283472" top="0.74803149606299213" bottom="0.74803149606299213" header="0.31496062992125984" footer="0.31496062992125984"/>
      <printOptions horizontalCentered="1" verticalCentered="1"/>
      <pageSetup paperSize="9" orientation="portrait" r:id="rId1"/>
    </customSheetView>
  </customSheetViews>
  <mergeCells count="38">
    <mergeCell ref="D33:H33"/>
    <mergeCell ref="I26:AG26"/>
    <mergeCell ref="O29:P29"/>
    <mergeCell ref="Q29:R29"/>
    <mergeCell ref="D8:H8"/>
    <mergeCell ref="D21:H21"/>
    <mergeCell ref="D19:H19"/>
    <mergeCell ref="D15:H15"/>
    <mergeCell ref="I15:AG15"/>
    <mergeCell ref="D16:H16"/>
    <mergeCell ref="I8:AG8"/>
    <mergeCell ref="I20:AG20"/>
    <mergeCell ref="I21:AG21"/>
    <mergeCell ref="I25:AG25"/>
    <mergeCell ref="D25:H25"/>
    <mergeCell ref="S29:T29"/>
    <mergeCell ref="T32:X32"/>
    <mergeCell ref="U29:V29"/>
    <mergeCell ref="O31:T31"/>
    <mergeCell ref="D31:N31"/>
    <mergeCell ref="U31:AG31"/>
    <mergeCell ref="D29:H29"/>
    <mergeCell ref="C1:AG2"/>
    <mergeCell ref="M29:N29"/>
    <mergeCell ref="D24:H24"/>
    <mergeCell ref="D4:H4"/>
    <mergeCell ref="I4:N4"/>
    <mergeCell ref="D12:H12"/>
    <mergeCell ref="I12:AG12"/>
    <mergeCell ref="I19:AG19"/>
    <mergeCell ref="I14:AG14"/>
    <mergeCell ref="I24:AG24"/>
    <mergeCell ref="I29:J29"/>
    <mergeCell ref="K29:L29"/>
    <mergeCell ref="I16:AG16"/>
    <mergeCell ref="D14:H14"/>
    <mergeCell ref="D26:H26"/>
    <mergeCell ref="D20:H20"/>
  </mergeCells>
  <phoneticPr fontId="2"/>
  <conditionalFormatting sqref="A1:A1048576">
    <cfRule type="expression" dxfId="107" priority="4" stopIfTrue="1">
      <formula>$A1="未入力"</formula>
    </cfRule>
  </conditionalFormatting>
  <conditionalFormatting sqref="A1:C1 A2:B2 AH1:IV2 A3:XFD3 A4:N4 P4:IV4 A5:H5 J5:AK5 A6:AK30 A32:XFD43 A31:D31 U31 O31 AH31:AK31 AM31:IV31 AM6:XFD30 AM5:IV5 AL5:AL31">
    <cfRule type="expression" dxfId="106" priority="5" stopIfTrue="1">
      <formula>$A1="○"</formula>
    </cfRule>
  </conditionalFormatting>
  <conditionalFormatting sqref="C1:AG3 C4:N4 P4:AG4 C5:H5 J5:AG5 C6:AG30 C32:AG65536 C31:D31 U31 O31">
    <cfRule type="expression" dxfId="105" priority="1" stopIfTrue="1">
      <formula>$A1="不要"</formula>
    </cfRule>
  </conditionalFormatting>
  <conditionalFormatting sqref="O4">
    <cfRule type="expression" dxfId="104" priority="646" stopIfTrue="1">
      <formula>$A5="○"</formula>
    </cfRule>
  </conditionalFormatting>
  <conditionalFormatting sqref="O4">
    <cfRule type="expression" dxfId="103" priority="648" stopIfTrue="1">
      <formula>$A5="不要"</formula>
    </cfRule>
  </conditionalFormatting>
  <dataValidations count="6">
    <dataValidation type="list" allowBlank="1" showInputMessage="1" showErrorMessage="1" sqref="D33:H33">
      <formula1>"確認した,"</formula1>
    </dataValidation>
    <dataValidation type="list" allowBlank="1" showInputMessage="1" showErrorMessage="1" sqref="J32:N32 I4:N4">
      <formula1>"単体,特定共同企業体"</formula1>
    </dataValidation>
    <dataValidation type="whole" imeMode="halfAlpha" allowBlank="1" showInputMessage="1" showErrorMessage="1" sqref="S29:T29">
      <formula1>1</formula1>
      <formula2>31</formula2>
    </dataValidation>
    <dataValidation type="whole" imeMode="halfAlpha" allowBlank="1" showInputMessage="1" showErrorMessage="1" sqref="O29:P29">
      <formula1>1</formula1>
      <formula2>12</formula2>
    </dataValidation>
    <dataValidation imeMode="halfAlpha" allowBlank="1" showInputMessage="1" showErrorMessage="1" sqref="I26:AG26"/>
    <dataValidation type="list" imeMode="halfAlpha" allowBlank="1" showInputMessage="1" showErrorMessage="1" sqref="K29:L29">
      <formula1>$AL$2:$AL$31</formula1>
    </dataValidation>
  </dataValidations>
  <hyperlinks>
    <hyperlink ref="O31:T31" location="シート_表紙" display="「技術資料表紙」"/>
  </hyperlinks>
  <printOptions horizontalCentered="1" verticalCentered="1"/>
  <pageMargins left="0.70866141732283472" right="0.70866141732283472" top="0.74803149606299213" bottom="0.74803149606299213" header="0.31496062992125984" footer="0.31496062992125984"/>
  <pageSetup paperSize="9" scale="98" orientation="portrait" blackAndWhite="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T57"/>
  <sheetViews>
    <sheetView showGridLines="0" view="pageBreakPreview" zoomScale="85" zoomScaleNormal="55" zoomScaleSheetLayoutView="85" workbookViewId="0">
      <selection activeCell="K36" sqref="K36:O36"/>
    </sheetView>
  </sheetViews>
  <sheetFormatPr defaultColWidth="9" defaultRowHeight="13.5" x14ac:dyDescent="0.15"/>
  <cols>
    <col min="1" max="2" width="4.125" style="3" customWidth="1"/>
    <col min="3" max="3" width="12.5" style="1" customWidth="1"/>
    <col min="4" max="4" width="12.25" style="1" customWidth="1"/>
    <col min="5" max="5" width="42.5" style="1" customWidth="1"/>
    <col min="6" max="6" width="10.75" style="1" customWidth="1"/>
    <col min="7" max="8" width="12" style="3" customWidth="1"/>
    <col min="9" max="10" width="11.375" style="98" customWidth="1"/>
    <col min="11" max="12" width="10.5" style="99" customWidth="1"/>
    <col min="13" max="13" width="10.875" style="99" customWidth="1"/>
    <col min="14" max="14" width="17" style="132" customWidth="1"/>
    <col min="15" max="15" width="10.875" style="99" customWidth="1"/>
    <col min="16" max="16" width="37" style="98" customWidth="1"/>
    <col min="17" max="17" width="9" style="1"/>
    <col min="18" max="19" width="7.25" style="3" customWidth="1"/>
    <col min="20" max="20" width="15.125" style="1" customWidth="1"/>
    <col min="21" max="16384" width="9" style="1"/>
  </cols>
  <sheetData>
    <row r="1" spans="1:19" ht="24" customHeight="1" x14ac:dyDescent="0.15">
      <c r="A1" s="568" t="s">
        <v>3</v>
      </c>
      <c r="B1" s="568"/>
      <c r="C1" s="568"/>
      <c r="D1" s="568"/>
      <c r="E1" s="568"/>
      <c r="F1" s="568"/>
      <c r="G1" s="568"/>
      <c r="H1" s="568"/>
      <c r="I1" s="117"/>
      <c r="J1" s="117"/>
      <c r="K1" s="616" t="s">
        <v>286</v>
      </c>
      <c r="L1" s="616"/>
      <c r="M1" s="616"/>
      <c r="N1" s="616"/>
      <c r="O1" s="616"/>
      <c r="P1" s="313"/>
      <c r="R1" s="1"/>
      <c r="S1" s="1"/>
    </row>
    <row r="2" spans="1:19" ht="30.75" customHeight="1" x14ac:dyDescent="0.15">
      <c r="A2" s="118"/>
      <c r="B2" s="118"/>
      <c r="C2" s="119"/>
      <c r="D2" s="119"/>
      <c r="E2" s="119"/>
      <c r="F2" s="119"/>
      <c r="G2" s="119"/>
      <c r="H2" s="119"/>
      <c r="I2" s="117"/>
      <c r="J2" s="117"/>
      <c r="K2" s="617" t="s">
        <v>384</v>
      </c>
      <c r="L2" s="617"/>
      <c r="M2" s="617"/>
      <c r="N2" s="617"/>
      <c r="O2" s="617"/>
      <c r="P2" s="1"/>
      <c r="R2" s="1"/>
    </row>
    <row r="3" spans="1:19" ht="24" customHeight="1" x14ac:dyDescent="0.15">
      <c r="A3" s="118"/>
      <c r="B3" s="118"/>
      <c r="C3" s="120" t="s">
        <v>36</v>
      </c>
      <c r="D3" s="569" t="str">
        <f>IF('発注者入力シート(◆◇)'!H4="","○○○○○○○工事",'発注者入力シート(◆◇)'!H4)</f>
        <v>○○○○○○○工事</v>
      </c>
      <c r="E3" s="569"/>
      <c r="F3" s="569"/>
      <c r="G3" s="121"/>
      <c r="H3" s="120" t="s">
        <v>280</v>
      </c>
      <c r="I3" s="570" t="str">
        <f>IF('発注者入力シート(◆◇)'!H16="","",'発注者入力シート(◆◇)'!H16)</f>
        <v/>
      </c>
      <c r="J3" s="570"/>
      <c r="K3" s="617"/>
      <c r="L3" s="617"/>
      <c r="M3" s="617"/>
      <c r="N3" s="617"/>
      <c r="O3" s="617"/>
      <c r="P3" s="1"/>
      <c r="R3" s="1"/>
    </row>
    <row r="4" spans="1:19" ht="24" customHeight="1" x14ac:dyDescent="0.15">
      <c r="A4" s="118"/>
      <c r="B4" s="118"/>
      <c r="C4" s="122" t="s">
        <v>37</v>
      </c>
      <c r="D4" s="569" t="str">
        <f>IF('発注者入力シート(◆◇)'!H7="","さいたま市○○区○○○地内",'発注者入力シート(◆◇)'!H7)</f>
        <v>さいたま市○○区○○○地内</v>
      </c>
      <c r="E4" s="569"/>
      <c r="F4" s="569"/>
      <c r="G4" s="121"/>
      <c r="H4" s="120" t="s">
        <v>279</v>
      </c>
      <c r="I4" s="571" t="str">
        <f>IF('発注者入力シート(◆◇)'!H10="","",'発注者入力シート(◆◇)'!H10)</f>
        <v/>
      </c>
      <c r="J4" s="571"/>
      <c r="K4" s="617"/>
      <c r="L4" s="617"/>
      <c r="M4" s="617"/>
      <c r="N4" s="617"/>
      <c r="O4" s="617"/>
      <c r="P4" s="1"/>
      <c r="R4" s="1"/>
    </row>
    <row r="5" spans="1:19" ht="15" customHeight="1" thickBot="1" x14ac:dyDescent="0.2">
      <c r="A5" s="118"/>
      <c r="B5" s="118"/>
      <c r="C5" s="123"/>
      <c r="D5" s="123"/>
      <c r="E5" s="124"/>
      <c r="F5" s="125"/>
      <c r="G5" s="126"/>
      <c r="H5" s="126"/>
      <c r="I5" s="127"/>
      <c r="J5" s="127"/>
      <c r="K5" s="133"/>
      <c r="L5" s="133"/>
      <c r="M5" s="133"/>
      <c r="N5" s="133"/>
      <c r="O5" s="133"/>
      <c r="P5" s="314"/>
      <c r="R5" s="1"/>
    </row>
    <row r="6" spans="1:19" ht="32.25" customHeight="1" x14ac:dyDescent="0.15">
      <c r="A6" s="19" t="s">
        <v>38</v>
      </c>
      <c r="B6" s="20" t="s">
        <v>39</v>
      </c>
      <c r="C6" s="572" t="s">
        <v>1</v>
      </c>
      <c r="D6" s="573"/>
      <c r="E6" s="100" t="s">
        <v>2</v>
      </c>
      <c r="F6" s="102" t="s">
        <v>276</v>
      </c>
      <c r="G6" s="103" t="s">
        <v>5</v>
      </c>
      <c r="H6" s="212" t="s">
        <v>6</v>
      </c>
      <c r="I6" s="213" t="s">
        <v>273</v>
      </c>
      <c r="J6" s="214" t="s">
        <v>95</v>
      </c>
      <c r="K6" s="574" t="s">
        <v>417</v>
      </c>
      <c r="L6" s="575"/>
      <c r="M6" s="134" t="s">
        <v>285</v>
      </c>
      <c r="N6" s="134" t="s">
        <v>415</v>
      </c>
      <c r="O6" s="134" t="s">
        <v>284</v>
      </c>
      <c r="P6" s="335" t="s">
        <v>416</v>
      </c>
    </row>
    <row r="7" spans="1:19" ht="39.75" customHeight="1" x14ac:dyDescent="0.15">
      <c r="A7" s="576" t="s">
        <v>40</v>
      </c>
      <c r="B7" s="576" t="s">
        <v>278</v>
      </c>
      <c r="C7" s="579" t="s">
        <v>53</v>
      </c>
      <c r="D7" s="580"/>
      <c r="E7" s="13" t="s">
        <v>10</v>
      </c>
      <c r="F7" s="105">
        <v>5</v>
      </c>
      <c r="G7" s="200" t="s">
        <v>4</v>
      </c>
      <c r="H7" s="585"/>
      <c r="I7" s="115" t="str">
        <f>IF($I$3="簡易型","◎",IF(I3="技術提案型","－",""))</f>
        <v/>
      </c>
      <c r="J7" s="215" t="str">
        <f>IF(I3="","",IF(AND($I$3="簡易型",I7="◎"),F7,"－"))</f>
        <v/>
      </c>
      <c r="K7" s="587" t="str">
        <f>IF(I3="","様式－１－１",IF($I7="◎","様式－１－１","－"))</f>
        <v>様式－１－１</v>
      </c>
      <c r="L7" s="588"/>
      <c r="M7" s="275"/>
      <c r="N7" s="135" t="str">
        <f>IF(I3="","無し",IF(I7="◎","無し",IF(I7="－","－","")))</f>
        <v>無し</v>
      </c>
      <c r="O7" s="276"/>
      <c r="P7" s="315"/>
    </row>
    <row r="8" spans="1:19" ht="28.5" customHeight="1" x14ac:dyDescent="0.15">
      <c r="A8" s="577"/>
      <c r="B8" s="577"/>
      <c r="C8" s="581"/>
      <c r="D8" s="582"/>
      <c r="E8" s="14" t="s">
        <v>11</v>
      </c>
      <c r="F8" s="106">
        <v>3</v>
      </c>
      <c r="G8" s="589" t="s">
        <v>277</v>
      </c>
      <c r="H8" s="586"/>
      <c r="I8" s="216" t="str">
        <f>IF(I3="技術提案型","－",IF($I$3="簡易型",IF('発注者入力シート(◆◇)'!H24="工程管理の適切性","◎","－"),""))</f>
        <v/>
      </c>
      <c r="J8" s="217" t="str">
        <f>IF(I3="","",IF(AND($I$3="簡易型",I8="◎"),F8,"－"))</f>
        <v/>
      </c>
      <c r="K8" s="592" t="str">
        <f>IF(I3="","様式－１－２",IF(I8="◎","様式－１－２","－"))</f>
        <v>様式－１－２</v>
      </c>
      <c r="L8" s="593"/>
      <c r="M8" s="277"/>
      <c r="N8" s="136" t="str">
        <f>IF(I3="","有り",IF(I8="◎","有り",IF(I8="－","－","")))</f>
        <v>有り</v>
      </c>
      <c r="O8" s="277"/>
      <c r="P8" s="316" t="s">
        <v>370</v>
      </c>
    </row>
    <row r="9" spans="1:19" ht="28.5" customHeight="1" x14ac:dyDescent="0.15">
      <c r="A9" s="577"/>
      <c r="B9" s="577"/>
      <c r="C9" s="581"/>
      <c r="D9" s="582"/>
      <c r="E9" s="7" t="s">
        <v>12</v>
      </c>
      <c r="F9" s="105">
        <v>3</v>
      </c>
      <c r="G9" s="590"/>
      <c r="H9" s="586"/>
      <c r="I9" s="216" t="str">
        <f>IF(I3="技術提案型","－",IF($I$3="簡易型",IF('発注者入力シート(◆◇)'!H24="品質管理の適切性","◎","－"),""))</f>
        <v/>
      </c>
      <c r="J9" s="217" t="str">
        <f>IF(I3="","",IF(AND($I$3="簡易型",I9="◎"),F9,"－"))</f>
        <v/>
      </c>
      <c r="K9" s="592" t="str">
        <f>IF(I3="","様式－１－３",IF(I9="◎","様式－１－３","－"))</f>
        <v>様式－１－３</v>
      </c>
      <c r="L9" s="593"/>
      <c r="M9" s="277"/>
      <c r="N9" s="136" t="str">
        <f>IF(I3="","無し",IF(I9="◎","無し",IF(I9="－","－","")))</f>
        <v>無し</v>
      </c>
      <c r="O9" s="278"/>
      <c r="P9" s="317"/>
    </row>
    <row r="10" spans="1:19" ht="28.5" customHeight="1" x14ac:dyDescent="0.15">
      <c r="A10" s="577"/>
      <c r="B10" s="577"/>
      <c r="C10" s="581"/>
      <c r="D10" s="582"/>
      <c r="E10" s="14" t="s">
        <v>13</v>
      </c>
      <c r="F10" s="106">
        <v>3</v>
      </c>
      <c r="G10" s="590"/>
      <c r="H10" s="586"/>
      <c r="I10" s="216" t="str">
        <f>IF(I3="技術提案型","－",IF($I$3="簡易型",IF('発注者入力シート(◆◇)'!H24="安全管理の適切性","◎","－"),""))</f>
        <v/>
      </c>
      <c r="J10" s="217" t="str">
        <f>IF(I3="","",IF(AND($I$3="簡易型",I10="◎"),F10,"－"))</f>
        <v/>
      </c>
      <c r="K10" s="592" t="str">
        <f>IF(I3="","様式－１－４",IF(I10="◎","様式－１－４","－"))</f>
        <v>様式－１－４</v>
      </c>
      <c r="L10" s="593"/>
      <c r="M10" s="277"/>
      <c r="N10" s="136" t="str">
        <f>IF(I3="","無し",IF(I10="◎","無し",IF(I10="－","－","")))</f>
        <v>無し</v>
      </c>
      <c r="O10" s="278"/>
      <c r="P10" s="317"/>
    </row>
    <row r="11" spans="1:19" ht="28.5" customHeight="1" x14ac:dyDescent="0.15">
      <c r="A11" s="578"/>
      <c r="B11" s="578"/>
      <c r="C11" s="583"/>
      <c r="D11" s="584"/>
      <c r="E11" s="7" t="s">
        <v>8</v>
      </c>
      <c r="F11" s="105">
        <v>5</v>
      </c>
      <c r="G11" s="591"/>
      <c r="H11" s="586"/>
      <c r="I11" s="218" t="str">
        <f>IF(I3="技術提案型","－",IF($I$3="簡易型",IF('発注者入力シート(◆◇)'!H24="施工上配慮すべき事項の適切性","◎","－"),""))</f>
        <v/>
      </c>
      <c r="J11" s="219" t="str">
        <f>IF(I3="","",IF(AND($I$3="簡易型",I11="◎"),F11,"－"))</f>
        <v/>
      </c>
      <c r="K11" s="594" t="str">
        <f>IF(I3="","様式－１－５",IF(I11="◎","様式－１－５","－"))</f>
        <v>様式－１－５</v>
      </c>
      <c r="L11" s="594"/>
      <c r="M11" s="279"/>
      <c r="N11" s="137" t="str">
        <f>IF(I3="","無し",IF(I11="◎","無し",IF(I11="－","－","")))</f>
        <v>無し</v>
      </c>
      <c r="O11" s="280"/>
      <c r="P11" s="318"/>
    </row>
    <row r="12" spans="1:19" ht="28.5" customHeight="1" x14ac:dyDescent="0.15">
      <c r="A12" s="576" t="s">
        <v>41</v>
      </c>
      <c r="B12" s="576" t="s">
        <v>40</v>
      </c>
      <c r="C12" s="601" t="s">
        <v>47</v>
      </c>
      <c r="D12" s="580"/>
      <c r="E12" s="15" t="s">
        <v>14</v>
      </c>
      <c r="F12" s="107">
        <v>2</v>
      </c>
      <c r="G12" s="206" t="s">
        <v>4</v>
      </c>
      <c r="H12" s="206" t="s">
        <v>4</v>
      </c>
      <c r="I12" s="115" t="str">
        <f t="shared" ref="I12:I19" si="0">IF($I$3="","","◎")</f>
        <v/>
      </c>
      <c r="J12" s="215" t="str">
        <f>IF(I3="","",IF(I12="◎",F12,"－"))</f>
        <v/>
      </c>
      <c r="K12" s="587" t="str">
        <f>IF(I3="","様式－２",IF(I12="◎","様式－２","－"))</f>
        <v>様式－２</v>
      </c>
      <c r="L12" s="588"/>
      <c r="M12" s="275"/>
      <c r="N12" s="135" t="str">
        <f>IF(I3="","有り",IF(I12="◎","有り",""))</f>
        <v>有り</v>
      </c>
      <c r="O12" s="275"/>
      <c r="P12" s="319" t="s">
        <v>371</v>
      </c>
    </row>
    <row r="13" spans="1:19" ht="28.5" customHeight="1" x14ac:dyDescent="0.15">
      <c r="A13" s="577"/>
      <c r="B13" s="577"/>
      <c r="C13" s="581"/>
      <c r="D13" s="582"/>
      <c r="E13" s="14" t="s">
        <v>9</v>
      </c>
      <c r="F13" s="106">
        <v>2</v>
      </c>
      <c r="G13" s="207" t="s">
        <v>4</v>
      </c>
      <c r="H13" s="207" t="s">
        <v>4</v>
      </c>
      <c r="I13" s="116" t="str">
        <f t="shared" si="0"/>
        <v/>
      </c>
      <c r="J13" s="220" t="str">
        <f>IF(I3="","",IF(I13="◎",F13,"－"))</f>
        <v/>
      </c>
      <c r="K13" s="602" t="str">
        <f>IF(I3="","様式－３(必要時)",IF(I13="◎","様式－３(必要時)","－"))</f>
        <v>様式－３(必要時)</v>
      </c>
      <c r="L13" s="603"/>
      <c r="M13" s="281"/>
      <c r="N13" s="138" t="str">
        <f>IF(I3="","有り(必要時)",IF(I13="◎","有り(必要時)",""))</f>
        <v>有り(必要時)</v>
      </c>
      <c r="O13" s="281"/>
      <c r="P13" s="320" t="s">
        <v>372</v>
      </c>
    </row>
    <row r="14" spans="1:19" ht="39.75" customHeight="1" x14ac:dyDescent="0.15">
      <c r="A14" s="577"/>
      <c r="B14" s="577"/>
      <c r="C14" s="581"/>
      <c r="D14" s="582"/>
      <c r="E14" s="14" t="s">
        <v>15</v>
      </c>
      <c r="F14" s="106">
        <v>2</v>
      </c>
      <c r="G14" s="207" t="s">
        <v>4</v>
      </c>
      <c r="H14" s="207" t="s">
        <v>4</v>
      </c>
      <c r="I14" s="116" t="str">
        <f t="shared" si="0"/>
        <v/>
      </c>
      <c r="J14" s="220" t="str">
        <f>IF(I3="","",IF(I14="◎",F14,"－"))</f>
        <v/>
      </c>
      <c r="K14" s="602" t="str">
        <f>IF(I3="","様式－４(必要時)",IF(I14="◎","様式－４(必要時)","－"))</f>
        <v>様式－４(必要時)</v>
      </c>
      <c r="L14" s="603"/>
      <c r="M14" s="281"/>
      <c r="N14" s="138" t="str">
        <f>IF(I3="","有り(必要時)",IF(I14="◎","有り(必要時)",""))</f>
        <v>有り(必要時)</v>
      </c>
      <c r="O14" s="281"/>
      <c r="P14" s="320" t="s">
        <v>373</v>
      </c>
    </row>
    <row r="15" spans="1:19" ht="28.5" customHeight="1" x14ac:dyDescent="0.15">
      <c r="A15" s="578"/>
      <c r="B15" s="578"/>
      <c r="C15" s="583"/>
      <c r="D15" s="584"/>
      <c r="E15" s="16" t="s">
        <v>16</v>
      </c>
      <c r="F15" s="108">
        <v>2</v>
      </c>
      <c r="G15" s="208" t="s">
        <v>4</v>
      </c>
      <c r="H15" s="208" t="s">
        <v>4</v>
      </c>
      <c r="I15" s="218" t="str">
        <f t="shared" si="0"/>
        <v/>
      </c>
      <c r="J15" s="219" t="str">
        <f>IF(I3="","",IF(I15="◎",F15,"－"))</f>
        <v/>
      </c>
      <c r="K15" s="604" t="str">
        <f>IF(I3="","様式－５",IF(I15="◎","様式－５","－"))</f>
        <v>様式－５</v>
      </c>
      <c r="L15" s="605"/>
      <c r="M15" s="279"/>
      <c r="N15" s="137" t="str">
        <f>IF(I3="","有り",IF(I15="◎","有り",""))</f>
        <v>有り</v>
      </c>
      <c r="O15" s="279"/>
      <c r="P15" s="321" t="s">
        <v>374</v>
      </c>
    </row>
    <row r="16" spans="1:19" ht="28.5" customHeight="1" x14ac:dyDescent="0.15">
      <c r="A16" s="576" t="s">
        <v>42</v>
      </c>
      <c r="B16" s="576" t="s">
        <v>41</v>
      </c>
      <c r="C16" s="579" t="s">
        <v>54</v>
      </c>
      <c r="D16" s="606"/>
      <c r="E16" s="13" t="s">
        <v>283</v>
      </c>
      <c r="F16" s="109">
        <v>1</v>
      </c>
      <c r="G16" s="209" t="s">
        <v>4</v>
      </c>
      <c r="H16" s="209" t="s">
        <v>4</v>
      </c>
      <c r="I16" s="115" t="str">
        <f t="shared" si="0"/>
        <v/>
      </c>
      <c r="J16" s="215" t="str">
        <f>IF(I3="","",IF(I16="◎",F16,"－"))</f>
        <v/>
      </c>
      <c r="K16" s="587" t="str">
        <f>IF(I3="","様式－６",IF(I16="◎","様式－６","－"))</f>
        <v>様式－６</v>
      </c>
      <c r="L16" s="588"/>
      <c r="M16" s="275"/>
      <c r="N16" s="135" t="str">
        <f>IF(I3="","有り",IF(I16="◎","有り",""))</f>
        <v>有り</v>
      </c>
      <c r="O16" s="275"/>
      <c r="P16" s="322" t="s">
        <v>375</v>
      </c>
    </row>
    <row r="17" spans="1:16" ht="28.5" customHeight="1" x14ac:dyDescent="0.15">
      <c r="A17" s="577"/>
      <c r="B17" s="577"/>
      <c r="C17" s="607"/>
      <c r="D17" s="608"/>
      <c r="E17" s="7" t="s">
        <v>29</v>
      </c>
      <c r="F17" s="105">
        <v>2</v>
      </c>
      <c r="G17" s="210" t="s">
        <v>4</v>
      </c>
      <c r="H17" s="210" t="s">
        <v>4</v>
      </c>
      <c r="I17" s="216" t="str">
        <f t="shared" si="0"/>
        <v/>
      </c>
      <c r="J17" s="217" t="str">
        <f>IF(I3="","",IF(I17="◎",F17,"－"))</f>
        <v/>
      </c>
      <c r="K17" s="609" t="str">
        <f>IF(I3="","様式－６",IF(I17="◎","様式－６","－"))</f>
        <v>様式－６</v>
      </c>
      <c r="L17" s="610"/>
      <c r="M17" s="277"/>
      <c r="N17" s="136" t="str">
        <f>IF(I3="","有り",IF(I17="◎","有り",""))</f>
        <v>有り</v>
      </c>
      <c r="O17" s="277"/>
      <c r="P17" s="323" t="s">
        <v>371</v>
      </c>
    </row>
    <row r="18" spans="1:16" ht="28.5" customHeight="1" x14ac:dyDescent="0.15">
      <c r="A18" s="577"/>
      <c r="B18" s="577"/>
      <c r="C18" s="607"/>
      <c r="D18" s="608"/>
      <c r="E18" s="14" t="s">
        <v>30</v>
      </c>
      <c r="F18" s="106">
        <v>2</v>
      </c>
      <c r="G18" s="207" t="s">
        <v>4</v>
      </c>
      <c r="H18" s="207" t="s">
        <v>4</v>
      </c>
      <c r="I18" s="216" t="str">
        <f t="shared" si="0"/>
        <v/>
      </c>
      <c r="J18" s="217" t="str">
        <f>IF(I3="","",IF(I18="◎",F18,"－"))</f>
        <v/>
      </c>
      <c r="K18" s="609" t="str">
        <f>IF(I3="","様式－７(必要時)",IF(I18="◎","様式－７(必要時)","－"))</f>
        <v>様式－７(必要時)</v>
      </c>
      <c r="L18" s="610"/>
      <c r="M18" s="277"/>
      <c r="N18" s="136" t="str">
        <f>IF(I3="","有り(必要時)",IF(I18="◎","有り(必要時)",""))</f>
        <v>有り(必要時)</v>
      </c>
      <c r="O18" s="277"/>
      <c r="P18" s="324" t="s">
        <v>376</v>
      </c>
    </row>
    <row r="19" spans="1:16" ht="28.5" customHeight="1" x14ac:dyDescent="0.15">
      <c r="A19" s="577"/>
      <c r="B19" s="577"/>
      <c r="C19" s="607"/>
      <c r="D19" s="608"/>
      <c r="E19" s="7" t="s">
        <v>31</v>
      </c>
      <c r="F19" s="105">
        <v>2</v>
      </c>
      <c r="G19" s="210" t="s">
        <v>4</v>
      </c>
      <c r="H19" s="210" t="s">
        <v>4</v>
      </c>
      <c r="I19" s="216" t="str">
        <f t="shared" si="0"/>
        <v/>
      </c>
      <c r="J19" s="217" t="str">
        <f>IF(I3="","",IF(I19="◎",F19,"－"))</f>
        <v/>
      </c>
      <c r="K19" s="609" t="str">
        <f>IF(I3="","様式－６",IF(I19="◎","様式－６","－"))</f>
        <v>様式－６</v>
      </c>
      <c r="L19" s="610"/>
      <c r="M19" s="277"/>
      <c r="N19" s="136" t="str">
        <f>IF(I3="","有り",IF(I19="◎","有り",""))</f>
        <v>有り</v>
      </c>
      <c r="O19" s="277"/>
      <c r="P19" s="316" t="s">
        <v>377</v>
      </c>
    </row>
    <row r="20" spans="1:16" ht="28.5" customHeight="1" x14ac:dyDescent="0.15">
      <c r="A20" s="577"/>
      <c r="B20" s="577"/>
      <c r="C20" s="607"/>
      <c r="D20" s="608"/>
      <c r="E20" s="14" t="s">
        <v>33</v>
      </c>
      <c r="F20" s="106">
        <v>2</v>
      </c>
      <c r="G20" s="207" t="s">
        <v>0</v>
      </c>
      <c r="H20" s="207" t="s">
        <v>0</v>
      </c>
      <c r="I20" s="216" t="str">
        <f>IF($I$3="","",IF('発注者入力シート(◆◇)'!AA32="選択する","○","－"))</f>
        <v/>
      </c>
      <c r="J20" s="217" t="str">
        <f>IF(I3="","",IF(I20="○",F20,"－"))</f>
        <v/>
      </c>
      <c r="K20" s="609" t="str">
        <f>IF(I3="","様式－６",IF(I20="○","様式－６","－"))</f>
        <v>様式－６</v>
      </c>
      <c r="L20" s="610"/>
      <c r="M20" s="277"/>
      <c r="N20" s="136" t="str">
        <f>IF(I3="","有り(必要時)",IF(I20="○","有り(必要時)",IF(I20="－","－","")))</f>
        <v>有り(必要時)</v>
      </c>
      <c r="O20" s="277"/>
      <c r="P20" s="324" t="s">
        <v>376</v>
      </c>
    </row>
    <row r="21" spans="1:16" ht="28.5" customHeight="1" x14ac:dyDescent="0.15">
      <c r="A21" s="577"/>
      <c r="B21" s="577"/>
      <c r="C21" s="607"/>
      <c r="D21" s="608"/>
      <c r="E21" s="7" t="s">
        <v>32</v>
      </c>
      <c r="F21" s="105">
        <v>2</v>
      </c>
      <c r="G21" s="210" t="s">
        <v>0</v>
      </c>
      <c r="H21" s="210" t="s">
        <v>0</v>
      </c>
      <c r="I21" s="218" t="str">
        <f>IF($I$3="","",IF('発注者入力シート(◆◇)'!AA33="選択する","○","－"))</f>
        <v/>
      </c>
      <c r="J21" s="219" t="str">
        <f>IF(I3="","",IF(I21="○",F21,"－"))</f>
        <v/>
      </c>
      <c r="K21" s="604" t="str">
        <f>IF(I3="","様式－６",IF(I21="○","様式－６","－"))</f>
        <v>様式－６</v>
      </c>
      <c r="L21" s="605"/>
      <c r="M21" s="279"/>
      <c r="N21" s="136" t="str">
        <f>IF(I3="","有り(必要時)",IF(I21="○","有り(必要時)",IF(I21="－","－","")))</f>
        <v>有り(必要時)</v>
      </c>
      <c r="O21" s="279"/>
      <c r="P21" s="321" t="s">
        <v>375</v>
      </c>
    </row>
    <row r="22" spans="1:16" ht="28.5" customHeight="1" x14ac:dyDescent="0.15">
      <c r="A22" s="577"/>
      <c r="B22" s="577"/>
      <c r="C22" s="10"/>
      <c r="D22" s="611" t="s">
        <v>27</v>
      </c>
      <c r="E22" s="12" t="s">
        <v>34</v>
      </c>
      <c r="F22" s="107">
        <v>2</v>
      </c>
      <c r="G22" s="206" t="s">
        <v>0</v>
      </c>
      <c r="H22" s="206" t="s">
        <v>0</v>
      </c>
      <c r="I22" s="115" t="str">
        <f>IF($I$3="","",IF('発注者入力シート(◆◇)'!AA34="選択する","○","－"))</f>
        <v/>
      </c>
      <c r="J22" s="215" t="str">
        <f>IF(I3="","",IF(I22="○",F22,"－"))</f>
        <v/>
      </c>
      <c r="K22" s="595" t="str">
        <f>IF(I3="","無し",IF(I22="○","無し","－"))</f>
        <v>無し</v>
      </c>
      <c r="L22" s="596"/>
      <c r="M22" s="276"/>
      <c r="N22" s="135" t="str">
        <f>IF(I$3="","無し",IF(I22="○","無し",IF(I22="－","－","")))</f>
        <v>無し</v>
      </c>
      <c r="O22" s="276"/>
      <c r="P22" s="325"/>
    </row>
    <row r="23" spans="1:16" ht="28.5" customHeight="1" x14ac:dyDescent="0.15">
      <c r="A23" s="577"/>
      <c r="B23" s="577"/>
      <c r="C23" s="10"/>
      <c r="D23" s="590"/>
      <c r="E23" s="14" t="s">
        <v>17</v>
      </c>
      <c r="F23" s="106">
        <v>2</v>
      </c>
      <c r="G23" s="207" t="s">
        <v>0</v>
      </c>
      <c r="H23" s="207" t="s">
        <v>0</v>
      </c>
      <c r="I23" s="216" t="str">
        <f>IF($I$3="","",IF('発注者入力シート(◆◇)'!AA35="選択する","○","－"))</f>
        <v/>
      </c>
      <c r="J23" s="217" t="str">
        <f>IF(I3="","",IF(I23="○",F23,"－"))</f>
        <v/>
      </c>
      <c r="K23" s="597" t="str">
        <f>IF(I3="","無し",IF(I23="○","無し","－"))</f>
        <v>無し</v>
      </c>
      <c r="L23" s="598"/>
      <c r="M23" s="278"/>
      <c r="N23" s="136" t="str">
        <f>IF(I$3="","無し",IF(I23="○","無し",IF(I23="－","－","")))</f>
        <v>無し</v>
      </c>
      <c r="O23" s="278"/>
      <c r="P23" s="326"/>
    </row>
    <row r="24" spans="1:16" ht="28.5" customHeight="1" x14ac:dyDescent="0.15">
      <c r="A24" s="578"/>
      <c r="B24" s="578"/>
      <c r="C24" s="11"/>
      <c r="D24" s="590"/>
      <c r="E24" s="7" t="s">
        <v>35</v>
      </c>
      <c r="F24" s="105">
        <v>2</v>
      </c>
      <c r="G24" s="210" t="s">
        <v>0</v>
      </c>
      <c r="H24" s="210" t="s">
        <v>0</v>
      </c>
      <c r="I24" s="218" t="str">
        <f>IF($I$3="","",IF('発注者入力シート(◆◇)'!AA36="選択する","○","－"))</f>
        <v/>
      </c>
      <c r="J24" s="219" t="str">
        <f>IF(I3="","",IF(I24="○",F24,"－"))</f>
        <v/>
      </c>
      <c r="K24" s="599" t="str">
        <f>IF(I3="","無し",IF(I24="○","無し","－"))</f>
        <v>無し</v>
      </c>
      <c r="L24" s="600"/>
      <c r="M24" s="280"/>
      <c r="N24" s="137" t="str">
        <f>IF(I$3="","無し",IF(I24="○","無し",IF(I24="－","－","")))</f>
        <v>無し</v>
      </c>
      <c r="O24" s="280"/>
      <c r="P24" s="327"/>
    </row>
    <row r="25" spans="1:16" ht="28.5" customHeight="1" x14ac:dyDescent="0.15">
      <c r="A25" s="576" t="s">
        <v>43</v>
      </c>
      <c r="B25" s="576" t="s">
        <v>42</v>
      </c>
      <c r="C25" s="579" t="s">
        <v>48</v>
      </c>
      <c r="D25" s="606"/>
      <c r="E25" s="17" t="s">
        <v>18</v>
      </c>
      <c r="F25" s="110">
        <v>2</v>
      </c>
      <c r="G25" s="104" t="s">
        <v>4</v>
      </c>
      <c r="H25" s="104" t="s">
        <v>4</v>
      </c>
      <c r="I25" s="115" t="str">
        <f>IF($I$3="","","◎")</f>
        <v/>
      </c>
      <c r="J25" s="215" t="str">
        <f>IF(I3="","",IF(I25="◎",F25,"－"))</f>
        <v/>
      </c>
      <c r="K25" s="587" t="str">
        <f>IF(I3="","様式－８",IF(I25="◎","様式－８","－"))</f>
        <v>様式－８</v>
      </c>
      <c r="L25" s="588"/>
      <c r="M25" s="275"/>
      <c r="N25" s="135" t="str">
        <f>IF(I3="","有り(必要時)",IF(I25="◎","有り(必要時)",""))</f>
        <v>有り(必要時)</v>
      </c>
      <c r="O25" s="275"/>
      <c r="P25" s="322" t="s">
        <v>378</v>
      </c>
    </row>
    <row r="26" spans="1:16" ht="39" customHeight="1" x14ac:dyDescent="0.15">
      <c r="A26" s="577"/>
      <c r="B26" s="577"/>
      <c r="C26" s="607"/>
      <c r="D26" s="608"/>
      <c r="E26" s="7" t="s">
        <v>19</v>
      </c>
      <c r="F26" s="105">
        <v>2</v>
      </c>
      <c r="G26" s="210" t="s">
        <v>4</v>
      </c>
      <c r="H26" s="210" t="s">
        <v>4</v>
      </c>
      <c r="I26" s="216" t="str">
        <f>IF($I$3="","","◎")</f>
        <v/>
      </c>
      <c r="J26" s="217" t="str">
        <f>IF(I3="","",IF(I26="◎",F26,"－"))</f>
        <v/>
      </c>
      <c r="K26" s="609" t="str">
        <f>IF(I3="","様式－９",IF(I26="◎","様式－９","－"))</f>
        <v>様式－９</v>
      </c>
      <c r="L26" s="610"/>
      <c r="M26" s="277"/>
      <c r="N26" s="136" t="str">
        <f>IF(I3="","有り(必要時)",IF(I26="◎","有り(必要時)",""))</f>
        <v>有り(必要時)</v>
      </c>
      <c r="O26" s="277"/>
      <c r="P26" s="324" t="s">
        <v>379</v>
      </c>
    </row>
    <row r="27" spans="1:16" ht="28.5" customHeight="1" x14ac:dyDescent="0.15">
      <c r="A27" s="577"/>
      <c r="B27" s="577"/>
      <c r="C27" s="607"/>
      <c r="D27" s="608"/>
      <c r="E27" s="14" t="s">
        <v>20</v>
      </c>
      <c r="F27" s="106">
        <v>1</v>
      </c>
      <c r="G27" s="207" t="s">
        <v>0</v>
      </c>
      <c r="H27" s="207" t="s">
        <v>0</v>
      </c>
      <c r="I27" s="216" t="str">
        <f>IF($I$3="","",IF('発注者入力シート(◆◇)'!AA38="選択する","○","－"))</f>
        <v/>
      </c>
      <c r="J27" s="217" t="str">
        <f>IF(I3="","",IF(I27="○",F27,"－"))</f>
        <v/>
      </c>
      <c r="K27" s="609" t="str">
        <f>IF(I3="","様式－１０",IF(I27="○","様式－１０","－"))</f>
        <v>様式－１０</v>
      </c>
      <c r="L27" s="610"/>
      <c r="M27" s="277"/>
      <c r="N27" s="136" t="str">
        <f>IF(I3="","有り(必要時)",IF(I27="○","有り(必要時)",IF(I27="－","－","")))</f>
        <v>有り(必要時)</v>
      </c>
      <c r="O27" s="277"/>
      <c r="P27" s="324" t="s">
        <v>380</v>
      </c>
    </row>
    <row r="28" spans="1:16" ht="28.5" customHeight="1" x14ac:dyDescent="0.15">
      <c r="A28" s="577"/>
      <c r="B28" s="577"/>
      <c r="C28" s="607"/>
      <c r="D28" s="608"/>
      <c r="E28" s="7" t="s">
        <v>21</v>
      </c>
      <c r="F28" s="105">
        <v>2</v>
      </c>
      <c r="G28" s="210" t="s">
        <v>0</v>
      </c>
      <c r="H28" s="210" t="s">
        <v>0</v>
      </c>
      <c r="I28" s="216" t="str">
        <f>IF($I$3="","",IF('発注者入力シート(◆◇)'!AA39="選択する","○","－"))</f>
        <v/>
      </c>
      <c r="J28" s="217" t="str">
        <f>IF(I3="","",IF(I28="○",F28,"－"))</f>
        <v/>
      </c>
      <c r="K28" s="597" t="str">
        <f>IF(I3="","無し",IF(I28="○","無し","－"))</f>
        <v>無し</v>
      </c>
      <c r="L28" s="598"/>
      <c r="M28" s="278"/>
      <c r="N28" s="136" t="str">
        <f>IF(I$3="","無し",IF(I28="○","無し",IF(I28="－","－","")))</f>
        <v>無し</v>
      </c>
      <c r="O28" s="278"/>
      <c r="P28" s="326"/>
    </row>
    <row r="29" spans="1:16" ht="28.5" customHeight="1" x14ac:dyDescent="0.15">
      <c r="A29" s="577"/>
      <c r="B29" s="577"/>
      <c r="C29" s="607"/>
      <c r="D29" s="608"/>
      <c r="E29" s="14" t="s">
        <v>22</v>
      </c>
      <c r="F29" s="106">
        <v>2</v>
      </c>
      <c r="G29" s="207" t="s">
        <v>0</v>
      </c>
      <c r="H29" s="207" t="s">
        <v>0</v>
      </c>
      <c r="I29" s="216" t="str">
        <f>IF($I$3="","",IF('発注者入力シート(◆◇)'!AA40="選択する","○","－"))</f>
        <v/>
      </c>
      <c r="J29" s="217" t="str">
        <f>IF(I3="","",IF(I29="○",F29,"－"))</f>
        <v/>
      </c>
      <c r="K29" s="609" t="str">
        <f>IF(I3="","様式－１２",IF(I29="○","様式－１２","－"))</f>
        <v>様式－１２</v>
      </c>
      <c r="L29" s="610"/>
      <c r="M29" s="277"/>
      <c r="N29" s="136" t="str">
        <f>IF(I3="","有り(必要時)",IF(I29="○","有り(必要時)",IF(I29="－","－","")))</f>
        <v>有り(必要時)</v>
      </c>
      <c r="O29" s="277"/>
      <c r="P29" s="324" t="s">
        <v>381</v>
      </c>
    </row>
    <row r="30" spans="1:16" ht="28.5" customHeight="1" x14ac:dyDescent="0.15">
      <c r="A30" s="578"/>
      <c r="B30" s="578"/>
      <c r="C30" s="607"/>
      <c r="D30" s="608"/>
      <c r="E30" s="7" t="s">
        <v>23</v>
      </c>
      <c r="F30" s="105">
        <v>2</v>
      </c>
      <c r="G30" s="210" t="s">
        <v>0</v>
      </c>
      <c r="H30" s="210" t="s">
        <v>0</v>
      </c>
      <c r="I30" s="218" t="str">
        <f>IF($I$3="","",IF('発注者入力シート(◆◇)'!AA41="選択する","○","－"))</f>
        <v/>
      </c>
      <c r="J30" s="219" t="str">
        <f>IF(I3="","",IF(I30="○",F30,"－"))</f>
        <v/>
      </c>
      <c r="K30" s="614" t="str">
        <f>IF(I3="","様式－１３",IF(I30="○","様式－１３","－"))</f>
        <v>様式－１３</v>
      </c>
      <c r="L30" s="615"/>
      <c r="M30" s="279"/>
      <c r="N30" s="137" t="str">
        <f>IF(I3="","有り(必要時)",IF(I30="○","有り(必要時)",IF(I30="－","－","")))</f>
        <v>有り(必要時)</v>
      </c>
      <c r="O30" s="279"/>
      <c r="P30" s="328" t="s">
        <v>381</v>
      </c>
    </row>
    <row r="31" spans="1:16" ht="39.75" customHeight="1" x14ac:dyDescent="0.15">
      <c r="A31" s="21" t="s">
        <v>44</v>
      </c>
      <c r="B31" s="21" t="s">
        <v>43</v>
      </c>
      <c r="C31" s="634" t="s">
        <v>49</v>
      </c>
      <c r="D31" s="635"/>
      <c r="E31" s="8" t="s">
        <v>55</v>
      </c>
      <c r="F31" s="111">
        <v>-6</v>
      </c>
      <c r="G31" s="211" t="s">
        <v>4</v>
      </c>
      <c r="H31" s="211" t="s">
        <v>4</v>
      </c>
      <c r="I31" s="218" t="str">
        <f>IF($I$3="","","◎")</f>
        <v/>
      </c>
      <c r="J31" s="219" t="str">
        <f>IF(I3="","",IF(I31="◎",F31,"－"))</f>
        <v/>
      </c>
      <c r="K31" s="636" t="str">
        <f>IF(I3="","無し",IF(I31="◎","無し","－"))</f>
        <v>無し</v>
      </c>
      <c r="L31" s="637"/>
      <c r="M31" s="282"/>
      <c r="N31" s="137" t="str">
        <f>IF(I3="","無し",IF(I31="◎","無し",IF(I31="－","－","")))</f>
        <v>無し</v>
      </c>
      <c r="O31" s="282"/>
      <c r="P31" s="329"/>
    </row>
    <row r="32" spans="1:16" ht="28.5" customHeight="1" x14ac:dyDescent="0.15">
      <c r="A32" s="576" t="s">
        <v>45</v>
      </c>
      <c r="B32" s="576" t="s">
        <v>46</v>
      </c>
      <c r="C32" s="579" t="s">
        <v>50</v>
      </c>
      <c r="D32" s="606"/>
      <c r="E32" s="12" t="s">
        <v>24</v>
      </c>
      <c r="F32" s="110">
        <v>1</v>
      </c>
      <c r="G32" s="104" t="s">
        <v>0</v>
      </c>
      <c r="H32" s="104" t="s">
        <v>0</v>
      </c>
      <c r="I32" s="116" t="str">
        <f>IF($I$3="","",IF('発注者入力シート(◆◇)'!AA43="選択する","○","－"))</f>
        <v/>
      </c>
      <c r="J32" s="215" t="str">
        <f>IF(I3="","",IF(I32="○",F32,"－"))</f>
        <v/>
      </c>
      <c r="K32" s="602" t="str">
        <f>IF(I3="","様式－１５",IF(I32="○","様式－１５","－"))</f>
        <v>様式－１５</v>
      </c>
      <c r="L32" s="603"/>
      <c r="M32" s="275"/>
      <c r="N32" s="135" t="str">
        <f>IF(I$3="","無し",IF(I32="○","無し",IF(I32="－","－","")))</f>
        <v>無し</v>
      </c>
      <c r="O32" s="276"/>
      <c r="P32" s="325"/>
    </row>
    <row r="33" spans="1:20" ht="28.5" customHeight="1" x14ac:dyDescent="0.15">
      <c r="A33" s="578"/>
      <c r="B33" s="578"/>
      <c r="C33" s="612"/>
      <c r="D33" s="613"/>
      <c r="E33" s="18" t="s">
        <v>25</v>
      </c>
      <c r="F33" s="108">
        <v>1</v>
      </c>
      <c r="G33" s="208" t="s">
        <v>0</v>
      </c>
      <c r="H33" s="208" t="s">
        <v>0</v>
      </c>
      <c r="I33" s="221" t="str">
        <f>IF($I$3="","",IF('発注者入力シート(◆◇)'!AA44="選択する","○","－"))</f>
        <v/>
      </c>
      <c r="J33" s="222" t="str">
        <f>IF(I3="","",IF(I33="○",F33,"－"))</f>
        <v/>
      </c>
      <c r="K33" s="614" t="str">
        <f>IF(I3="","様式－１６",IF(I33="○","様式－１６","－"))</f>
        <v>様式－１６</v>
      </c>
      <c r="L33" s="615"/>
      <c r="M33" s="283"/>
      <c r="N33" s="139" t="str">
        <f>IF(I$3="","無し",IF(I33="○","無し",IF(I33="－","－","")))</f>
        <v>無し</v>
      </c>
      <c r="O33" s="284"/>
      <c r="P33" s="330"/>
    </row>
    <row r="34" spans="1:20" ht="28.5" customHeight="1" x14ac:dyDescent="0.15">
      <c r="A34" s="21" t="s">
        <v>278</v>
      </c>
      <c r="B34" s="21" t="s">
        <v>44</v>
      </c>
      <c r="C34" s="531" t="s">
        <v>51</v>
      </c>
      <c r="D34" s="625"/>
      <c r="E34" s="626"/>
      <c r="F34" s="111">
        <v>6</v>
      </c>
      <c r="G34" s="627"/>
      <c r="H34" s="211" t="s">
        <v>4</v>
      </c>
      <c r="I34" s="218" t="str">
        <f>IF(I3="簡易型","－",IF($I$3="技術提案型","◎",""))</f>
        <v/>
      </c>
      <c r="J34" s="219" t="str">
        <f>IF(I3="","",IF(AND($I$3="技術提案型",I34="◎"),F34,"－"))</f>
        <v/>
      </c>
      <c r="K34" s="628" t="str">
        <f>IF(I3="","様式－１７－１",IF(I34="◎","様式－１７－１","－"))</f>
        <v>様式－１７－１</v>
      </c>
      <c r="L34" s="629"/>
      <c r="M34" s="285"/>
      <c r="N34" s="137" t="str">
        <f>IF(I3="","有り(必要時)",IF(I34="◎","有り(必要時)",IF(I34="－","－","")))</f>
        <v>有り(必要時)</v>
      </c>
      <c r="O34" s="285"/>
      <c r="P34" s="321" t="s">
        <v>382</v>
      </c>
    </row>
    <row r="35" spans="1:20" ht="28.5" customHeight="1" x14ac:dyDescent="0.15">
      <c r="A35" s="101" t="s">
        <v>278</v>
      </c>
      <c r="B35" s="101" t="s">
        <v>45</v>
      </c>
      <c r="C35" s="601" t="s">
        <v>52</v>
      </c>
      <c r="D35" s="630"/>
      <c r="E35" s="580"/>
      <c r="F35" s="107">
        <v>12</v>
      </c>
      <c r="G35" s="627"/>
      <c r="H35" s="211" t="s">
        <v>4</v>
      </c>
      <c r="I35" s="218" t="str">
        <f>IF(I3="簡易型","－",IF($I$3="技術提案型","◎",""))</f>
        <v/>
      </c>
      <c r="J35" s="219" t="str">
        <f>IF(I3="","",IF(AND($I$3="技術提案型",I35="◎"),F35,"－"))</f>
        <v/>
      </c>
      <c r="K35" s="628" t="str">
        <f>IF(I3="","様式－１８－２",IF(I35="◎","様式－１７－２","－"))</f>
        <v>様式－１８－２</v>
      </c>
      <c r="L35" s="629"/>
      <c r="M35" s="286"/>
      <c r="N35" s="140" t="str">
        <f>IF(I3="","有り(必要時)",IF(I35="◎","有り(必要時)",IF(I35="－","－","")))</f>
        <v>有り(必要時)</v>
      </c>
      <c r="O35" s="286"/>
      <c r="P35" s="331" t="s">
        <v>383</v>
      </c>
      <c r="R35" s="2"/>
      <c r="S35" s="2"/>
      <c r="T35" s="6"/>
    </row>
    <row r="36" spans="1:20" ht="28.5" customHeight="1" x14ac:dyDescent="0.15">
      <c r="A36" s="631" t="s">
        <v>274</v>
      </c>
      <c r="B36" s="632"/>
      <c r="C36" s="632"/>
      <c r="D36" s="632"/>
      <c r="E36" s="633"/>
      <c r="F36" s="104" t="s">
        <v>275</v>
      </c>
      <c r="G36" s="141">
        <f>SUM(F7)+SUM(F12:F19)+SUM(F25:F26)+F9</f>
        <v>27</v>
      </c>
      <c r="H36" s="224">
        <f>SUM(F12:F19)+SUM(F25:F26)+SUM(F34:F35)</f>
        <v>37</v>
      </c>
      <c r="I36" s="536"/>
      <c r="J36" s="298" t="str">
        <f>IF(I3="","",SUBTOTAL(109,J32:J35,J7:J30))</f>
        <v/>
      </c>
      <c r="K36" s="618" t="s">
        <v>419</v>
      </c>
      <c r="L36" s="618"/>
      <c r="M36" s="618"/>
      <c r="N36" s="618"/>
      <c r="O36" s="619"/>
      <c r="P36" s="332"/>
      <c r="R36" s="2"/>
      <c r="S36" s="2"/>
      <c r="T36" s="6"/>
    </row>
    <row r="37" spans="1:20" ht="28.5" customHeight="1" thickBot="1" x14ac:dyDescent="0.2">
      <c r="A37" s="622" t="s">
        <v>282</v>
      </c>
      <c r="B37" s="623"/>
      <c r="C37" s="623"/>
      <c r="D37" s="623"/>
      <c r="E37" s="624"/>
      <c r="F37" s="9"/>
      <c r="G37" s="142">
        <v>30</v>
      </c>
      <c r="H37" s="225">
        <v>40</v>
      </c>
      <c r="I37" s="537"/>
      <c r="J37" s="223" t="str">
        <f>IF(I3="","",IF(I3="簡易型",30,40))</f>
        <v/>
      </c>
      <c r="K37" s="620" t="s">
        <v>418</v>
      </c>
      <c r="L37" s="620"/>
      <c r="M37" s="620"/>
      <c r="N37" s="620"/>
      <c r="O37" s="621"/>
      <c r="P37" s="333"/>
      <c r="R37" s="1"/>
      <c r="S37" s="1"/>
      <c r="T37" s="1" t="s">
        <v>7</v>
      </c>
    </row>
    <row r="38" spans="1:20" ht="21" customHeight="1" x14ac:dyDescent="0.15">
      <c r="C38" s="1" t="s">
        <v>26</v>
      </c>
      <c r="D38" s="4"/>
      <c r="E38" s="4"/>
      <c r="F38" s="5"/>
      <c r="G38" s="2"/>
      <c r="H38" s="112" t="s">
        <v>281</v>
      </c>
      <c r="I38" s="113"/>
      <c r="J38" s="1"/>
      <c r="K38" s="1"/>
      <c r="L38" s="1"/>
      <c r="M38" s="1"/>
      <c r="N38" s="128"/>
      <c r="O38" s="1"/>
      <c r="P38" s="1"/>
    </row>
    <row r="39" spans="1:20" ht="21" customHeight="1" x14ac:dyDescent="0.15">
      <c r="I39" s="1"/>
      <c r="J39" s="6"/>
      <c r="K39" s="6"/>
      <c r="L39" s="1"/>
      <c r="M39" s="1"/>
      <c r="N39" s="128"/>
      <c r="O39" s="1"/>
      <c r="P39" s="1"/>
      <c r="Q39" s="3"/>
      <c r="S39" s="1"/>
    </row>
    <row r="40" spans="1:20" ht="14.25" x14ac:dyDescent="0.15">
      <c r="I40" s="1"/>
      <c r="J40" s="1"/>
      <c r="K40" s="6"/>
      <c r="L40" s="6"/>
      <c r="M40" s="6"/>
      <c r="N40" s="128"/>
      <c r="O40" s="6"/>
      <c r="P40" s="1"/>
      <c r="T40" s="114"/>
    </row>
    <row r="41" spans="1:20" ht="14.25" x14ac:dyDescent="0.15">
      <c r="I41" s="1"/>
      <c r="J41" s="1"/>
      <c r="K41" s="6"/>
      <c r="L41" s="6"/>
      <c r="M41" s="6"/>
      <c r="N41" s="128"/>
      <c r="O41" s="6"/>
      <c r="P41" s="1"/>
      <c r="T41" s="114"/>
    </row>
    <row r="42" spans="1:20" ht="14.25" x14ac:dyDescent="0.15">
      <c r="I42" s="1"/>
      <c r="J42" s="1"/>
      <c r="K42" s="6"/>
      <c r="L42" s="6"/>
      <c r="M42" s="6"/>
      <c r="N42" s="128"/>
      <c r="O42" s="6"/>
      <c r="P42" s="1"/>
      <c r="T42" s="114"/>
    </row>
    <row r="43" spans="1:20" x14ac:dyDescent="0.15">
      <c r="I43" s="1"/>
      <c r="J43" s="1"/>
      <c r="K43" s="6"/>
      <c r="L43" s="6"/>
      <c r="M43" s="6"/>
      <c r="N43" s="128"/>
      <c r="O43" s="6"/>
      <c r="P43" s="1"/>
    </row>
    <row r="44" spans="1:20" x14ac:dyDescent="0.15">
      <c r="I44" s="1"/>
      <c r="J44" s="1"/>
      <c r="K44" s="6"/>
      <c r="L44" s="6"/>
      <c r="M44" s="6"/>
      <c r="N44" s="128"/>
      <c r="O44" s="6"/>
      <c r="P44" s="1"/>
    </row>
    <row r="45" spans="1:20" x14ac:dyDescent="0.15">
      <c r="I45" s="1"/>
      <c r="J45" s="1"/>
      <c r="K45" s="6"/>
      <c r="L45" s="6"/>
      <c r="M45" s="6"/>
      <c r="N45" s="128"/>
      <c r="O45" s="6"/>
      <c r="P45" s="1"/>
    </row>
    <row r="46" spans="1:20" x14ac:dyDescent="0.15">
      <c r="I46" s="1"/>
      <c r="J46" s="1"/>
      <c r="K46" s="6"/>
      <c r="L46" s="6"/>
      <c r="M46" s="6"/>
      <c r="N46" s="128"/>
      <c r="O46" s="6"/>
      <c r="P46" s="1"/>
    </row>
    <row r="47" spans="1:20" x14ac:dyDescent="0.15">
      <c r="I47" s="92"/>
      <c r="J47" s="92"/>
      <c r="K47" s="93"/>
      <c r="L47" s="93"/>
      <c r="M47" s="93"/>
      <c r="N47" s="129"/>
      <c r="O47" s="93"/>
      <c r="P47" s="92"/>
    </row>
    <row r="48" spans="1:20" x14ac:dyDescent="0.15">
      <c r="I48" s="92"/>
      <c r="J48" s="92"/>
      <c r="K48" s="93"/>
      <c r="L48" s="93"/>
      <c r="M48" s="93"/>
      <c r="N48" s="129"/>
      <c r="O48" s="93"/>
      <c r="P48" s="92"/>
    </row>
    <row r="49" spans="9:16" x14ac:dyDescent="0.15">
      <c r="I49" s="92"/>
      <c r="J49" s="95"/>
      <c r="K49" s="93"/>
      <c r="L49" s="94"/>
      <c r="M49" s="94"/>
      <c r="N49" s="130"/>
      <c r="O49" s="94"/>
      <c r="P49" s="95"/>
    </row>
    <row r="50" spans="9:16" ht="13.5" customHeight="1" x14ac:dyDescent="0.15">
      <c r="I50" s="1"/>
      <c r="J50" s="97"/>
      <c r="K50" s="1"/>
      <c r="L50" s="94"/>
      <c r="M50" s="94"/>
      <c r="N50" s="131"/>
      <c r="O50" s="94"/>
      <c r="P50" s="334"/>
    </row>
    <row r="51" spans="9:16" x14ac:dyDescent="0.15">
      <c r="I51" s="1"/>
      <c r="J51" s="1"/>
      <c r="K51" s="1"/>
      <c r="L51" s="94"/>
      <c r="M51" s="94"/>
      <c r="N51" s="131"/>
      <c r="O51" s="94"/>
      <c r="P51" s="334"/>
    </row>
    <row r="52" spans="9:16" x14ac:dyDescent="0.15">
      <c r="I52" s="1"/>
      <c r="J52" s="92"/>
      <c r="K52" s="1"/>
      <c r="L52" s="94"/>
      <c r="M52" s="94"/>
      <c r="N52" s="131"/>
      <c r="O52" s="94"/>
      <c r="P52" s="334"/>
    </row>
    <row r="53" spans="9:16" x14ac:dyDescent="0.15">
      <c r="I53" s="1"/>
      <c r="K53" s="1"/>
      <c r="L53" s="94"/>
      <c r="M53" s="94"/>
      <c r="N53" s="131"/>
      <c r="O53" s="94"/>
      <c r="P53" s="334"/>
    </row>
    <row r="54" spans="9:16" x14ac:dyDescent="0.15">
      <c r="I54" s="1"/>
      <c r="K54" s="1"/>
      <c r="L54" s="94"/>
      <c r="M54" s="94"/>
      <c r="N54" s="131"/>
      <c r="O54" s="94"/>
      <c r="P54" s="334"/>
    </row>
    <row r="55" spans="9:16" x14ac:dyDescent="0.15">
      <c r="I55" s="1"/>
      <c r="K55" s="1"/>
      <c r="L55" s="96"/>
      <c r="M55" s="96"/>
      <c r="N55" s="130"/>
      <c r="O55" s="96"/>
      <c r="P55" s="97"/>
    </row>
    <row r="56" spans="9:16" x14ac:dyDescent="0.15">
      <c r="I56" s="1"/>
      <c r="K56" s="1"/>
      <c r="L56" s="1"/>
      <c r="M56" s="1"/>
      <c r="N56" s="128"/>
      <c r="O56" s="1"/>
      <c r="P56" s="1"/>
    </row>
    <row r="57" spans="9:16" x14ac:dyDescent="0.15">
      <c r="I57" s="92"/>
      <c r="K57" s="93"/>
      <c r="L57" s="93"/>
      <c r="M57" s="93"/>
      <c r="N57" s="129"/>
      <c r="O57" s="93"/>
      <c r="P57" s="92"/>
    </row>
  </sheetData>
  <sheetProtection sheet="1" selectLockedCells="1"/>
  <customSheetViews>
    <customSheetView guid="{1C967CD3-22AF-4928-9CB8-5279C2ED784C}" scale="55" showPageBreaks="1" showGridLines="0" fitToPage="1" printArea="1" view="pageBreakPreview" topLeftCell="D1">
      <selection activeCell="M26" sqref="M26"/>
      <pageMargins left="0.70866141732283472" right="0.70866141732283472" top="0.74803149606299213" bottom="0.74803149606299213" header="0.31496062992125984" footer="0.31496062992125984"/>
      <printOptions horizontalCentered="1"/>
      <pageSetup paperSize="9" scale="46" firstPageNumber="14" orientation="portrait" useFirstPageNumber="1" r:id="rId1"/>
      <headerFooter alignWithMargins="0">
        <oddHeader>&amp;R&amp;12チェックリスト</oddHeader>
      </headerFooter>
    </customSheetView>
  </customSheetViews>
  <mergeCells count="65">
    <mergeCell ref="K1:O1"/>
    <mergeCell ref="K2:O4"/>
    <mergeCell ref="K36:O36"/>
    <mergeCell ref="K37:O37"/>
    <mergeCell ref="A37:E37"/>
    <mergeCell ref="I36:I37"/>
    <mergeCell ref="C34:E34"/>
    <mergeCell ref="G34:G35"/>
    <mergeCell ref="K34:L34"/>
    <mergeCell ref="C35:E35"/>
    <mergeCell ref="K35:L35"/>
    <mergeCell ref="A36:E36"/>
    <mergeCell ref="K29:L29"/>
    <mergeCell ref="K30:L30"/>
    <mergeCell ref="C31:D31"/>
    <mergeCell ref="K31:L31"/>
    <mergeCell ref="K19:L19"/>
    <mergeCell ref="K20:L20"/>
    <mergeCell ref="K21:L21"/>
    <mergeCell ref="D22:D24"/>
    <mergeCell ref="A32:A33"/>
    <mergeCell ref="B32:B33"/>
    <mergeCell ref="C32:D33"/>
    <mergeCell ref="K32:L32"/>
    <mergeCell ref="K33:L33"/>
    <mergeCell ref="A25:A30"/>
    <mergeCell ref="B25:B30"/>
    <mergeCell ref="C25:D30"/>
    <mergeCell ref="K25:L25"/>
    <mergeCell ref="K26:L26"/>
    <mergeCell ref="K27:L27"/>
    <mergeCell ref="K28:L28"/>
    <mergeCell ref="K22:L22"/>
    <mergeCell ref="K23:L23"/>
    <mergeCell ref="K24:L24"/>
    <mergeCell ref="A12:A15"/>
    <mergeCell ref="B12:B15"/>
    <mergeCell ref="C12:D15"/>
    <mergeCell ref="K12:L12"/>
    <mergeCell ref="K13:L13"/>
    <mergeCell ref="K14:L14"/>
    <mergeCell ref="K15:L15"/>
    <mergeCell ref="A16:A24"/>
    <mergeCell ref="B16:B24"/>
    <mergeCell ref="C16:D21"/>
    <mergeCell ref="K16:L16"/>
    <mergeCell ref="K17:L17"/>
    <mergeCell ref="K18:L18"/>
    <mergeCell ref="C6:D6"/>
    <mergeCell ref="K6:L6"/>
    <mergeCell ref="A7:A11"/>
    <mergeCell ref="B7:B11"/>
    <mergeCell ref="C7:D11"/>
    <mergeCell ref="H7:H11"/>
    <mergeCell ref="K7:L7"/>
    <mergeCell ref="G8:G11"/>
    <mergeCell ref="K8:L8"/>
    <mergeCell ref="K9:L9"/>
    <mergeCell ref="K10:L10"/>
    <mergeCell ref="K11:L11"/>
    <mergeCell ref="A1:H1"/>
    <mergeCell ref="D3:F3"/>
    <mergeCell ref="I3:J3"/>
    <mergeCell ref="D4:F4"/>
    <mergeCell ref="I4:J4"/>
  </mergeCells>
  <phoneticPr fontId="2"/>
  <conditionalFormatting sqref="I7">
    <cfRule type="expression" dxfId="102" priority="10" stopIfTrue="1">
      <formula>I7&lt;&gt;""</formula>
    </cfRule>
  </conditionalFormatting>
  <conditionalFormatting sqref="I8:I35">
    <cfRule type="expression" dxfId="101" priority="11" stopIfTrue="1">
      <formula>I8="◎"</formula>
    </cfRule>
    <cfRule type="expression" dxfId="100" priority="13" stopIfTrue="1">
      <formula>I8="－"</formula>
    </cfRule>
  </conditionalFormatting>
  <conditionalFormatting sqref="A7:O11 G6:G37 A6:A35">
    <cfRule type="expression" dxfId="99" priority="9" stopIfTrue="1">
      <formula>$I$3="技術提案型"</formula>
    </cfRule>
  </conditionalFormatting>
  <conditionalFormatting sqref="A34:O35 H6:H37 B6:B35">
    <cfRule type="expression" dxfId="98" priority="2" stopIfTrue="1">
      <formula>$I$3="簡易型"</formula>
    </cfRule>
  </conditionalFormatting>
  <conditionalFormatting sqref="P34:P35">
    <cfRule type="expression" dxfId="97" priority="1" stopIfTrue="1">
      <formula>$I$3="簡易型"</formula>
    </cfRule>
  </conditionalFormatting>
  <dataValidations count="2">
    <dataValidation type="list" allowBlank="1" showInputMessage="1" showErrorMessage="1" sqref="R35:S35">
      <formula1>$D$43:$D$45</formula1>
    </dataValidation>
    <dataValidation type="list" allowBlank="1" showInputMessage="1" showErrorMessage="1" sqref="O29:O30 M29:M30 M25:M27 O25:O27 O12:O21 O8 M7:M21 M32:M35">
      <formula1>"○"</formula1>
    </dataValidation>
  </dataValidations>
  <hyperlinks>
    <hyperlink ref="K7:L7" location="シート_様式1_1" display="シート_様式1_1"/>
    <hyperlink ref="K8:L8" location="シート_様式1_2_5" display="シート_様式1_2_5"/>
    <hyperlink ref="K9:L9" location="シート_様式1_2_5" display="シート_様式1_2_5"/>
    <hyperlink ref="K10:L10" location="シート_様式1_2_5" display="シート_様式1_2_5"/>
    <hyperlink ref="K11:L11" location="シート_様式1_2_5" display="シート_様式1_2_5"/>
    <hyperlink ref="K12:L12" location="シート_様式2" display="シート_様式2"/>
    <hyperlink ref="K13:L13" location="シート_様式3" display="シート_様式3"/>
    <hyperlink ref="K14:L14" location="シート_様式4" display="シート_様式4"/>
    <hyperlink ref="K15:L15" location="シート_様式5" display="シート_様式5"/>
    <hyperlink ref="K16:L16" location="シート_様式6" display="シート_様式6"/>
    <hyperlink ref="K17:L17" location="シート_様式6" display="シート_様式6"/>
    <hyperlink ref="K18:L18" location="シート_様式7" display="シート_様式7"/>
    <hyperlink ref="K19:L19" location="シート_様式6" display="シート_様式6"/>
    <hyperlink ref="K20:L20" location="シート_様式6" display="シート_様式6"/>
    <hyperlink ref="K21:L21" location="シート_様式6" display="シート_様式6"/>
    <hyperlink ref="K25:L25" location="シート_様式8" display="シート_様式8"/>
    <hyperlink ref="K26:L26" location="シート_様式9" display="シート_様式9"/>
    <hyperlink ref="K27:L27" location="シート_様式10" display="シート_様式10"/>
    <hyperlink ref="K29:L29" location="シート_様式11" display="シート_様式11"/>
    <hyperlink ref="K30:L30" location="シート_様式12" display="シート_様式12"/>
    <hyperlink ref="K32:L32" location="シート_様式13" display="シート_様式13"/>
    <hyperlink ref="K33:L33" location="シート_様式14" display="シート_様式14"/>
    <hyperlink ref="K34:L34" location="シート_様式15_1" display="シート_様式15_1"/>
    <hyperlink ref="K35:L35" location="シート_様式15_2" display="シート_様式15_2"/>
    <hyperlink ref="K36:O36" location="シート_表紙" display="シート_表紙"/>
    <hyperlink ref="K37:O37" location="シート_合併名称変更" display="シート_合併名称変更"/>
  </hyperlinks>
  <printOptions horizontalCentered="1"/>
  <pageMargins left="0.70866141732283472" right="0.70866141732283472" top="0.74803149606299213" bottom="0.74803149606299213" header="0.31496062992125984" footer="0.31496062992125984"/>
  <pageSetup paperSize="9" scale="48" firstPageNumber="14" orientation="landscape" useFirstPageNumber="1" r:id="rId2"/>
  <headerFooter alignWithMargins="0">
    <oddHeader>&amp;R&amp;12チェックリスト</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499984740745262"/>
  </sheetPr>
  <dimension ref="A1:BE158"/>
  <sheetViews>
    <sheetView showGridLines="0" view="pageBreakPreview" zoomScale="40" zoomScaleNormal="85" zoomScaleSheetLayoutView="40" workbookViewId="0">
      <selection activeCell="W12" sqref="W12:AL12"/>
    </sheetView>
  </sheetViews>
  <sheetFormatPr defaultColWidth="2.25" defaultRowHeight="21" customHeight="1" x14ac:dyDescent="0.15"/>
  <cols>
    <col min="1" max="1" width="8.5" style="67" bestFit="1" customWidth="1"/>
    <col min="2" max="29" width="2.25" style="43" customWidth="1"/>
    <col min="30" max="30" width="1.875" style="43" customWidth="1"/>
    <col min="31" max="40" width="2.25" style="43" customWidth="1"/>
    <col min="41" max="42" width="2.125" style="43" customWidth="1"/>
    <col min="43" max="16384" width="2.25" style="43"/>
  </cols>
  <sheetData>
    <row r="1" spans="1:57" ht="21" customHeight="1" x14ac:dyDescent="0.15">
      <c r="A1" s="202" t="str">
        <f>IF('発注者入力シート(◆◇)'!$H$16="","",IF(COUNTIF(A3:A34,"未入力")&gt;=1,"未入力あり",""))</f>
        <v/>
      </c>
      <c r="B1" s="36"/>
      <c r="C1" s="30"/>
      <c r="D1" s="30"/>
      <c r="F1" s="36"/>
      <c r="G1" s="36"/>
      <c r="H1" s="36"/>
      <c r="I1" s="36"/>
      <c r="J1" s="36"/>
      <c r="K1" s="36"/>
      <c r="L1" s="36"/>
      <c r="M1" s="36"/>
      <c r="N1" s="36"/>
      <c r="O1" s="36"/>
      <c r="AN1" s="151" t="s">
        <v>58</v>
      </c>
      <c r="AO1" s="27"/>
      <c r="AP1" s="43" t="s">
        <v>344</v>
      </c>
      <c r="AZ1" s="27"/>
      <c r="BD1" s="22"/>
      <c r="BE1" s="22"/>
    </row>
    <row r="2" spans="1:57" ht="21" customHeight="1" x14ac:dyDescent="0.15">
      <c r="B2" s="37"/>
      <c r="C2" s="30"/>
      <c r="D2" s="30"/>
      <c r="E2" s="36"/>
      <c r="F2" s="36"/>
      <c r="G2" s="36"/>
      <c r="H2" s="36"/>
      <c r="I2" s="36"/>
      <c r="J2" s="36"/>
      <c r="K2" s="36"/>
      <c r="L2" s="36"/>
      <c r="M2" s="36"/>
      <c r="N2" s="36"/>
      <c r="O2" s="36"/>
      <c r="P2" s="50"/>
      <c r="Q2" s="50"/>
      <c r="R2" s="50"/>
      <c r="S2" s="50"/>
      <c r="AO2" s="27"/>
      <c r="AZ2" s="27"/>
      <c r="BD2" s="22"/>
      <c r="BE2" s="22"/>
    </row>
    <row r="3" spans="1:57" ht="21" customHeight="1" x14ac:dyDescent="0.15">
      <c r="A3" s="198" t="str">
        <f>IF(OR(AF3="",AI3="",AL3=""),"未入力","○")</f>
        <v>未入力</v>
      </c>
      <c r="B3" s="37"/>
      <c r="E3" s="31"/>
      <c r="F3" s="31"/>
      <c r="G3" s="31"/>
      <c r="H3" s="31"/>
      <c r="I3" s="31"/>
      <c r="J3" s="31"/>
      <c r="K3" s="31"/>
      <c r="L3" s="31"/>
      <c r="M3" s="31"/>
      <c r="N3" s="31"/>
      <c r="O3" s="34"/>
      <c r="Q3" s="50"/>
      <c r="R3" s="50"/>
      <c r="S3" s="50"/>
      <c r="T3" s="50"/>
      <c r="U3" s="50"/>
      <c r="AD3" s="646" t="s">
        <v>463</v>
      </c>
      <c r="AE3" s="646"/>
      <c r="AF3" s="650" t="str">
        <f>IF(事前入力シート!K29="","",事前入力シート!K29)</f>
        <v/>
      </c>
      <c r="AG3" s="651"/>
      <c r="AH3" s="55" t="s">
        <v>60</v>
      </c>
      <c r="AI3" s="650" t="str">
        <f>IF(事前入力シート!O29="","",事前入力シート!O29)</f>
        <v/>
      </c>
      <c r="AJ3" s="651"/>
      <c r="AK3" s="55" t="s">
        <v>120</v>
      </c>
      <c r="AL3" s="650" t="str">
        <f>IF(事前入力シート!S29="","",事前入力シート!S29)</f>
        <v/>
      </c>
      <c r="AM3" s="651"/>
      <c r="AN3" s="55" t="s">
        <v>121</v>
      </c>
      <c r="AP3" s="648"/>
      <c r="AQ3" s="649"/>
      <c r="AR3" s="649"/>
      <c r="AS3" s="649"/>
      <c r="AT3" s="649"/>
      <c r="AU3" s="649"/>
      <c r="AV3" s="649"/>
      <c r="AW3" s="649"/>
      <c r="AX3" s="649"/>
      <c r="AY3" s="649"/>
    </row>
    <row r="4" spans="1:57" ht="21" customHeight="1" x14ac:dyDescent="0.15">
      <c r="B4" s="37"/>
      <c r="C4" s="31"/>
      <c r="D4" s="31"/>
      <c r="E4" s="31"/>
      <c r="F4" s="31"/>
      <c r="G4" s="31"/>
      <c r="H4" s="31"/>
      <c r="I4" s="31"/>
      <c r="J4" s="31"/>
      <c r="K4" s="31"/>
      <c r="L4" s="31"/>
      <c r="M4" s="31"/>
      <c r="N4" s="31"/>
      <c r="O4" s="34"/>
      <c r="P4" s="50"/>
      <c r="Q4" s="50"/>
      <c r="R4" s="50"/>
      <c r="T4" s="50"/>
      <c r="X4" s="50"/>
      <c r="AF4" s="55"/>
      <c r="AJ4" s="55"/>
    </row>
    <row r="5" spans="1:57" ht="21" customHeight="1" x14ac:dyDescent="0.15">
      <c r="B5" s="23" t="s">
        <v>64</v>
      </c>
      <c r="O5" s="50"/>
      <c r="P5" s="50"/>
      <c r="Q5" s="50"/>
      <c r="R5" s="50"/>
      <c r="S5" s="50"/>
      <c r="T5" s="50"/>
      <c r="U5" s="50"/>
      <c r="X5" s="50"/>
    </row>
    <row r="6" spans="1:57" ht="21" customHeight="1" x14ac:dyDescent="0.15">
      <c r="A6" s="67" t="str">
        <f>IF(I6&lt;&gt;"","○","未入力")</f>
        <v>未入力</v>
      </c>
      <c r="B6" s="638" t="s">
        <v>221</v>
      </c>
      <c r="C6" s="638"/>
      <c r="D6" s="638"/>
      <c r="E6" s="638"/>
      <c r="F6" s="638"/>
      <c r="G6" s="638"/>
      <c r="H6" s="638"/>
      <c r="I6" s="639" t="str">
        <f>IF('発注者入力シート(◆◇)'!$H$16="","",'発注者入力シート(◆◇)'!$C$55)</f>
        <v/>
      </c>
      <c r="J6" s="639"/>
      <c r="K6" s="639"/>
      <c r="L6" s="639"/>
      <c r="M6" s="639"/>
      <c r="N6" s="639"/>
      <c r="O6" s="646" t="s">
        <v>387</v>
      </c>
      <c r="P6" s="646"/>
      <c r="AP6" s="67"/>
    </row>
    <row r="7" spans="1:57" ht="21" customHeight="1" x14ac:dyDescent="0.15">
      <c r="B7" s="148"/>
      <c r="C7" s="148"/>
      <c r="D7" s="148"/>
      <c r="E7" s="148"/>
      <c r="F7" s="148"/>
      <c r="G7" s="148"/>
      <c r="H7" s="148"/>
      <c r="I7" s="148"/>
      <c r="J7" s="148"/>
      <c r="K7" s="148"/>
      <c r="L7" s="148"/>
      <c r="M7" s="148"/>
      <c r="N7" s="148"/>
      <c r="O7" s="60"/>
      <c r="P7" s="60"/>
      <c r="Q7" s="188"/>
      <c r="R7" s="188"/>
      <c r="S7" s="188"/>
      <c r="T7" s="188"/>
      <c r="U7" s="188"/>
      <c r="V7" s="188"/>
      <c r="X7" s="50"/>
      <c r="AP7" s="67"/>
    </row>
    <row r="8" spans="1:57" ht="21" customHeight="1" x14ac:dyDescent="0.15">
      <c r="Q8" s="645" t="str">
        <f>IF(事前入力シート!I4="特定共同企業体","(入札参加者)","")</f>
        <v/>
      </c>
      <c r="R8" s="645"/>
      <c r="S8" s="645"/>
      <c r="T8" s="645"/>
      <c r="U8" s="645"/>
      <c r="V8" s="645"/>
    </row>
    <row r="9" spans="1:57" ht="30" customHeight="1" x14ac:dyDescent="0.15">
      <c r="A9" s="67" t="str">
        <f>IF(事前入力シート!I4="特定共同企業体",IF(W9&lt;&gt;"","○","未入力"),"")</f>
        <v/>
      </c>
      <c r="O9" s="60"/>
      <c r="P9" s="79"/>
      <c r="Q9" s="647" t="str">
        <f>IF(OR(事前入力シート!I4="単体",事前入力シート!I4=""),"(入札参加者)","特定共同企業体名称")</f>
        <v>(入札参加者)</v>
      </c>
      <c r="R9" s="647"/>
      <c r="S9" s="647"/>
      <c r="T9" s="647"/>
      <c r="U9" s="647"/>
      <c r="V9" s="647"/>
      <c r="W9" s="652" t="str">
        <f>IF(事前入力シート!I4="特定共同企業体",IF(事前入力シート!I12&lt;&gt;"",事前入力シート!I12,""),"")</f>
        <v/>
      </c>
      <c r="X9" s="652"/>
      <c r="Y9" s="652"/>
      <c r="Z9" s="652"/>
      <c r="AA9" s="652"/>
      <c r="AB9" s="652"/>
      <c r="AC9" s="652"/>
      <c r="AD9" s="652"/>
      <c r="AE9" s="652"/>
      <c r="AF9" s="652"/>
      <c r="AG9" s="652"/>
      <c r="AH9" s="652"/>
      <c r="AI9" s="652"/>
      <c r="AJ9" s="652"/>
      <c r="AK9" s="652"/>
      <c r="AL9" s="652"/>
    </row>
    <row r="10" spans="1:57" ht="30" customHeight="1" x14ac:dyDescent="0.15">
      <c r="A10" s="67" t="str">
        <f>IF(W10&lt;&gt;"","○","未入力")</f>
        <v>未入力</v>
      </c>
      <c r="B10" s="189"/>
      <c r="D10" s="26"/>
      <c r="E10" s="26"/>
      <c r="F10" s="26"/>
      <c r="G10" s="26"/>
      <c r="H10" s="147"/>
      <c r="O10" s="50"/>
      <c r="P10" s="50"/>
      <c r="Q10" s="645" t="str">
        <f>IF(事前入力シート!I4="特定共同企業体","(代表構成員)所在地","所在地")</f>
        <v>所在地</v>
      </c>
      <c r="R10" s="645"/>
      <c r="S10" s="645"/>
      <c r="T10" s="645"/>
      <c r="U10" s="645"/>
      <c r="V10" s="645"/>
      <c r="W10" s="642" t="str">
        <f>IF(事前入力シート!I19="","",事前入力シート!I19)</f>
        <v/>
      </c>
      <c r="X10" s="643"/>
      <c r="Y10" s="643"/>
      <c r="Z10" s="643"/>
      <c r="AA10" s="643"/>
      <c r="AB10" s="643"/>
      <c r="AC10" s="643"/>
      <c r="AD10" s="643"/>
      <c r="AE10" s="643"/>
      <c r="AF10" s="643"/>
      <c r="AG10" s="643"/>
      <c r="AH10" s="643"/>
      <c r="AI10" s="643"/>
      <c r="AJ10" s="643"/>
      <c r="AK10" s="643"/>
      <c r="AL10" s="643"/>
    </row>
    <row r="11" spans="1:57" ht="30" customHeight="1" x14ac:dyDescent="0.15">
      <c r="A11" s="67" t="str">
        <f>IF(W11&lt;&gt;"","○","未入力")</f>
        <v>未入力</v>
      </c>
      <c r="Q11" s="645" t="s">
        <v>114</v>
      </c>
      <c r="R11" s="645"/>
      <c r="S11" s="645"/>
      <c r="T11" s="645"/>
      <c r="U11" s="645"/>
      <c r="V11" s="645"/>
      <c r="W11" s="642" t="str">
        <f>IF(事前入力シート!I4="","",IF(事前入力シート!I4="単体",IF(事前入力シート!I8&lt;&gt;"",事前入力シート!I8,""),IF(事前入力シート!I14&lt;&gt;"",事前入力シート!I14,"")))</f>
        <v/>
      </c>
      <c r="X11" s="643"/>
      <c r="Y11" s="643"/>
      <c r="Z11" s="643"/>
      <c r="AA11" s="643"/>
      <c r="AB11" s="643"/>
      <c r="AC11" s="643"/>
      <c r="AD11" s="643"/>
      <c r="AE11" s="643"/>
      <c r="AF11" s="643"/>
      <c r="AG11" s="643"/>
      <c r="AH11" s="643"/>
      <c r="AI11" s="643"/>
      <c r="AJ11" s="643"/>
      <c r="AK11" s="643"/>
      <c r="AL11" s="643"/>
    </row>
    <row r="12" spans="1:57" ht="30" customHeight="1" x14ac:dyDescent="0.15">
      <c r="A12" s="67" t="str">
        <f>IF(W12&lt;&gt;"","○","未入力")</f>
        <v>未入力</v>
      </c>
      <c r="Q12" s="645" t="s">
        <v>71</v>
      </c>
      <c r="R12" s="645"/>
      <c r="S12" s="645"/>
      <c r="T12" s="645"/>
      <c r="U12" s="645"/>
      <c r="V12" s="645"/>
      <c r="W12" s="642" t="str">
        <f>IF(事前入力シート!I21="","",事前入力シート!I21)</f>
        <v/>
      </c>
      <c r="X12" s="643"/>
      <c r="Y12" s="643"/>
      <c r="Z12" s="643"/>
      <c r="AA12" s="643"/>
      <c r="AB12" s="643"/>
      <c r="AC12" s="643"/>
      <c r="AD12" s="643"/>
      <c r="AE12" s="643"/>
      <c r="AF12" s="643"/>
      <c r="AG12" s="643"/>
      <c r="AH12" s="643"/>
      <c r="AI12" s="643"/>
      <c r="AJ12" s="643"/>
      <c r="AK12" s="643"/>
      <c r="AL12" s="643"/>
    </row>
    <row r="13" spans="1:57" ht="30" customHeight="1" x14ac:dyDescent="0.15">
      <c r="A13" s="67" t="str">
        <f>IF(W13&lt;&gt;"","○","未入力")</f>
        <v>未入力</v>
      </c>
      <c r="Q13" s="645" t="s">
        <v>62</v>
      </c>
      <c r="R13" s="645"/>
      <c r="S13" s="645"/>
      <c r="T13" s="645"/>
      <c r="U13" s="645"/>
      <c r="V13" s="645"/>
      <c r="W13" s="642" t="str">
        <f>IF(事前入力シート!I20="","",事前入力シート!I20)</f>
        <v/>
      </c>
      <c r="X13" s="643"/>
      <c r="Y13" s="643"/>
      <c r="Z13" s="643"/>
      <c r="AA13" s="643"/>
      <c r="AB13" s="643"/>
      <c r="AC13" s="643"/>
      <c r="AD13" s="643"/>
      <c r="AE13" s="643"/>
      <c r="AF13" s="643"/>
      <c r="AG13" s="643"/>
      <c r="AH13" s="643"/>
      <c r="AI13" s="643"/>
      <c r="AJ13" s="644"/>
      <c r="AK13" s="644"/>
      <c r="AL13" s="644"/>
    </row>
    <row r="14" spans="1:57" ht="30" customHeight="1" x14ac:dyDescent="0.15">
      <c r="Q14" s="23" t="s">
        <v>67</v>
      </c>
      <c r="R14" s="38"/>
      <c r="S14" s="38"/>
      <c r="T14" s="38"/>
      <c r="U14" s="38"/>
      <c r="V14" s="38"/>
      <c r="W14" s="190"/>
      <c r="Y14" s="190"/>
      <c r="Z14" s="190"/>
      <c r="AA14" s="190"/>
      <c r="AB14" s="190"/>
      <c r="AC14" s="190"/>
      <c r="AD14" s="190"/>
      <c r="AE14" s="190"/>
      <c r="AF14" s="190"/>
      <c r="AG14" s="190"/>
      <c r="AH14" s="190"/>
      <c r="AI14" s="190"/>
      <c r="AJ14" s="29"/>
      <c r="AK14" s="29"/>
      <c r="AL14" s="29"/>
    </row>
    <row r="15" spans="1:57" ht="30" customHeight="1" x14ac:dyDescent="0.15">
      <c r="A15" s="67" t="str">
        <f>IF(W15&lt;&gt;"","○","未入力")</f>
        <v>未入力</v>
      </c>
      <c r="Q15" s="645" t="s">
        <v>63</v>
      </c>
      <c r="R15" s="645"/>
      <c r="S15" s="645"/>
      <c r="T15" s="645"/>
      <c r="U15" s="645"/>
      <c r="V15" s="645"/>
      <c r="W15" s="642" t="str">
        <f>IF(事前入力シート!I24="","",事前入力シート!I24)</f>
        <v/>
      </c>
      <c r="X15" s="643"/>
      <c r="Y15" s="643"/>
      <c r="Z15" s="643"/>
      <c r="AA15" s="643"/>
      <c r="AB15" s="643"/>
      <c r="AC15" s="643"/>
      <c r="AD15" s="643"/>
      <c r="AE15" s="643"/>
      <c r="AF15" s="643"/>
      <c r="AG15" s="643"/>
      <c r="AH15" s="643"/>
      <c r="AI15" s="643"/>
      <c r="AJ15" s="29"/>
      <c r="AK15" s="29"/>
      <c r="AL15" s="29"/>
    </row>
    <row r="16" spans="1:57" ht="30" customHeight="1" x14ac:dyDescent="0.15">
      <c r="A16" s="67" t="str">
        <f>IF(W16&lt;&gt;"","○","未入力")</f>
        <v>未入力</v>
      </c>
      <c r="Q16" s="645" t="s">
        <v>69</v>
      </c>
      <c r="R16" s="645"/>
      <c r="S16" s="645"/>
      <c r="T16" s="645"/>
      <c r="U16" s="645"/>
      <c r="V16" s="645"/>
      <c r="W16" s="642" t="str">
        <f>IF(事前入力シート!I25="","",事前入力シート!I25)</f>
        <v/>
      </c>
      <c r="X16" s="643"/>
      <c r="Y16" s="643"/>
      <c r="Z16" s="643"/>
      <c r="AA16" s="643"/>
      <c r="AB16" s="643"/>
      <c r="AC16" s="643"/>
      <c r="AD16" s="643"/>
      <c r="AE16" s="643"/>
      <c r="AF16" s="643"/>
      <c r="AG16" s="643"/>
      <c r="AH16" s="643"/>
      <c r="AI16" s="643"/>
      <c r="AJ16" s="28"/>
      <c r="AK16" s="28"/>
      <c r="AL16" s="28"/>
    </row>
    <row r="17" spans="1:38" ht="30" customHeight="1" x14ac:dyDescent="0.15">
      <c r="A17" s="67" t="str">
        <f>IF(W17&lt;&gt;"","○","未入力")</f>
        <v>未入力</v>
      </c>
      <c r="Q17" s="645" t="s">
        <v>68</v>
      </c>
      <c r="R17" s="645"/>
      <c r="S17" s="645"/>
      <c r="T17" s="645"/>
      <c r="U17" s="645"/>
      <c r="V17" s="645"/>
      <c r="W17" s="642" t="str">
        <f>IF(事前入力シート!I26="","",事前入力シート!I26)</f>
        <v/>
      </c>
      <c r="X17" s="643"/>
      <c r="Y17" s="643"/>
      <c r="Z17" s="643"/>
      <c r="AA17" s="643"/>
      <c r="AB17" s="643"/>
      <c r="AC17" s="643"/>
      <c r="AD17" s="643"/>
      <c r="AE17" s="643"/>
      <c r="AF17" s="643"/>
      <c r="AG17" s="643"/>
      <c r="AH17" s="643"/>
      <c r="AI17" s="643"/>
      <c r="AJ17" s="25"/>
      <c r="AK17" s="25"/>
      <c r="AL17" s="153"/>
    </row>
    <row r="19" spans="1:38" ht="21" customHeight="1" x14ac:dyDescent="0.15">
      <c r="D19" s="43" t="s">
        <v>66</v>
      </c>
      <c r="G19" s="191"/>
      <c r="H19" s="191"/>
      <c r="I19" s="191"/>
      <c r="J19" s="191"/>
      <c r="K19" s="191"/>
      <c r="L19" s="191"/>
      <c r="M19" s="191"/>
      <c r="N19" s="191"/>
      <c r="O19" s="191"/>
      <c r="P19" s="191"/>
      <c r="Q19" s="191"/>
      <c r="R19" s="191"/>
      <c r="S19" s="191"/>
      <c r="T19" s="191"/>
      <c r="U19" s="191"/>
      <c r="V19" s="191"/>
      <c r="W19" s="191"/>
      <c r="X19" s="147"/>
      <c r="Y19" s="147"/>
    </row>
    <row r="20" spans="1:38" ht="21" customHeight="1" x14ac:dyDescent="0.15">
      <c r="D20" s="43" t="s">
        <v>56</v>
      </c>
    </row>
    <row r="22" spans="1:38" ht="21" customHeight="1" x14ac:dyDescent="0.15">
      <c r="T22" s="43" t="s">
        <v>57</v>
      </c>
    </row>
    <row r="24" spans="1:38" ht="21" customHeight="1" x14ac:dyDescent="0.15">
      <c r="A24" s="67" t="str">
        <f>IF(OR(J24="",J24="「発注者用 入力シート」の工事名欄を入力"),"未入力","○")</f>
        <v>未入力</v>
      </c>
      <c r="E24" s="641" t="s">
        <v>36</v>
      </c>
      <c r="F24" s="641"/>
      <c r="G24" s="641"/>
      <c r="H24" s="641"/>
      <c r="I24" s="641"/>
      <c r="J24" s="640" t="str">
        <f>IF('発注者入力シート(◆◇)'!$H$16="","",IF(OR('発注者入力シート(◆◇)'!H4=""),"「発注者用 入力シート」の工事名欄を入力",'発注者入力シート(◆◇)'!H4))</f>
        <v/>
      </c>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row>
    <row r="25" spans="1:38" ht="21" customHeight="1" x14ac:dyDescent="0.15">
      <c r="A25" s="67" t="str">
        <f>IF(OR(J25="",J25="「発注者用 入力シート」の工事場所欄を入力"),"未入力","○")</f>
        <v>未入力</v>
      </c>
      <c r="E25" s="641" t="s">
        <v>37</v>
      </c>
      <c r="F25" s="641"/>
      <c r="G25" s="641"/>
      <c r="H25" s="641"/>
      <c r="I25" s="641"/>
      <c r="J25" s="640" t="str">
        <f>IF('発注者入力シート(◆◇)'!$H$16="","",IF(OR('発注者入力シート(◆◇)'!H7=""),"「発注者用 入力シート」の工事場所欄を入力",'発注者入力シート(◆◇)'!H7))</f>
        <v/>
      </c>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row>
    <row r="31" spans="1:38" ht="21" customHeight="1" x14ac:dyDescent="0.15">
      <c r="I31" s="32"/>
      <c r="J31" s="32"/>
      <c r="K31" s="32"/>
      <c r="L31" s="32"/>
      <c r="M31" s="32"/>
      <c r="N31" s="32"/>
      <c r="O31" s="32"/>
      <c r="P31" s="32"/>
      <c r="Q31" s="32"/>
      <c r="R31" s="32"/>
      <c r="S31" s="32"/>
      <c r="T31" s="32"/>
      <c r="U31" s="32"/>
      <c r="V31" s="32"/>
      <c r="W31" s="32"/>
      <c r="X31" s="147"/>
      <c r="Y31" s="147"/>
    </row>
    <row r="32" spans="1:38" ht="21" customHeight="1" x14ac:dyDescent="0.15">
      <c r="I32" s="33"/>
      <c r="J32" s="33"/>
      <c r="K32" s="33"/>
      <c r="L32" s="33"/>
      <c r="M32" s="33"/>
      <c r="N32" s="33"/>
      <c r="O32" s="33"/>
      <c r="P32" s="33"/>
      <c r="Q32" s="33"/>
      <c r="R32" s="33"/>
      <c r="S32" s="33"/>
      <c r="T32" s="33"/>
      <c r="U32" s="33"/>
      <c r="V32" s="33"/>
      <c r="W32" s="33"/>
      <c r="X32" s="147"/>
      <c r="Y32" s="147"/>
    </row>
    <row r="50" spans="1:1" ht="21" customHeight="1" x14ac:dyDescent="0.15">
      <c r="A50" s="199"/>
    </row>
    <row r="51" spans="1:1" ht="21" customHeight="1" x14ac:dyDescent="0.15">
      <c r="A51" s="199"/>
    </row>
    <row r="78" spans="1:1" ht="21" customHeight="1" x14ac:dyDescent="0.15">
      <c r="A78" s="197" t="str">
        <f>IF(COUNTIF(A81:A118,"未入力")&gt;=1,"未入力あり","")</f>
        <v>未入力あり</v>
      </c>
    </row>
    <row r="81" spans="1:1" ht="21" customHeight="1" x14ac:dyDescent="0.15">
      <c r="A81" s="198" t="str">
        <f>IF(Q81&lt;&gt;"","○","未入力")</f>
        <v>未入力</v>
      </c>
    </row>
    <row r="83" spans="1:1" ht="21" customHeight="1" x14ac:dyDescent="0.15">
      <c r="A83" s="67" t="str">
        <f>IF(AND(X83&lt;&gt;"",AB83&lt;&gt;"",AF83&lt;&gt;""),"○","未入力")</f>
        <v>未入力</v>
      </c>
    </row>
    <row r="84" spans="1:1" ht="21" customHeight="1" x14ac:dyDescent="0.15">
      <c r="A84" s="67" t="str">
        <f>IF(Q84&lt;&gt;"","○","未入力")</f>
        <v>未入力</v>
      </c>
    </row>
    <row r="86" spans="1:1" ht="21" customHeight="1" x14ac:dyDescent="0.15">
      <c r="A86" s="67" t="str">
        <f>IF(OR(Q87="○",Q88="○"),"○",IF(AND(Q86&lt;&gt;"",X86&lt;&gt;""),"○","未入力"))</f>
        <v>未入力</v>
      </c>
    </row>
    <row r="87" spans="1:1" ht="21" customHeight="1" x14ac:dyDescent="0.15">
      <c r="A87" s="67" t="str">
        <f>IF(OR(Q86="○",Q88="○"),"○",IF(Q87&lt;&gt;"","○","未入力"))</f>
        <v>未入力</v>
      </c>
    </row>
    <row r="88" spans="1:1" ht="21" customHeight="1" x14ac:dyDescent="0.15">
      <c r="A88" s="67" t="str">
        <f>IF(OR(Q86="○",Q87="○"),"○",IF(AND(Q88&lt;&gt;"",X88&lt;&gt;""),"○","未入力"))</f>
        <v>未入力</v>
      </c>
    </row>
    <row r="90" spans="1:1" ht="21" customHeight="1" x14ac:dyDescent="0.15">
      <c r="A90" s="67" t="str">
        <f>IF(U90&lt;&gt;"","○","未入力")</f>
        <v>未入力</v>
      </c>
    </row>
    <row r="92" spans="1:1" ht="21" customHeight="1" x14ac:dyDescent="0.15">
      <c r="A92" s="67" t="str">
        <f>IF(U90="経験無し","不要",IF(Q92&lt;&gt;"","○","未入力"))</f>
        <v>未入力</v>
      </c>
    </row>
    <row r="93" spans="1:1" ht="21" customHeight="1" x14ac:dyDescent="0.15">
      <c r="A93" s="67" t="str">
        <f>IF(U90="経験無し","不要",IF(Q93&lt;&gt;"","○","未入力"))</f>
        <v>未入力</v>
      </c>
    </row>
    <row r="94" spans="1:1" ht="21" customHeight="1" x14ac:dyDescent="0.15">
      <c r="A94" s="67" t="str">
        <f>IF(U90="経験無し","不要",IF(Q94&lt;&gt;"","○","未入力"))</f>
        <v>未入力</v>
      </c>
    </row>
    <row r="95" spans="1:1" ht="21" customHeight="1" x14ac:dyDescent="0.15">
      <c r="A95" s="67" t="str">
        <f>IF(U90="経験無し","不要",IF(Q95&lt;&gt;"","○","未入力"))</f>
        <v>未入力</v>
      </c>
    </row>
    <row r="96" spans="1:1" ht="21" customHeight="1" x14ac:dyDescent="0.15">
      <c r="A96" s="67" t="str">
        <f>IF(U90="経験無し","不要",IF(AND(AE96&lt;&gt;"",AH96&lt;&gt;"",AK96&lt;&gt;"",S96&lt;&gt;"",V96&lt;&gt;"",Y96&lt;&gt;""),"○","未入力"))</f>
        <v>未入力</v>
      </c>
    </row>
    <row r="97" spans="1:1" ht="21" customHeight="1" x14ac:dyDescent="0.15">
      <c r="A97" s="67" t="str">
        <f>IF(U90="経験無し","不要",IF(AND(AE97&lt;&gt;"",AH97&lt;&gt;"",AK97&lt;&gt;"",S97&lt;&gt;"",V97&lt;&gt;"",Y97&lt;&gt;""),"○","未入力"))</f>
        <v>未入力</v>
      </c>
    </row>
    <row r="98" spans="1:1" ht="21" customHeight="1" x14ac:dyDescent="0.15">
      <c r="A98" s="67" t="str">
        <f>IF(U90="経験無し","不要",IF(Q98&lt;&gt;"","○","未入力"))</f>
        <v>未入力</v>
      </c>
    </row>
    <row r="99" spans="1:1" ht="21" customHeight="1" x14ac:dyDescent="0.15">
      <c r="A99" s="67" t="str">
        <f>IF(U90="経験無し","不要",IF(Q99&lt;&gt;"","○","未入力"))</f>
        <v>未入力</v>
      </c>
    </row>
    <row r="100" spans="1:1" ht="21" customHeight="1" x14ac:dyDescent="0.15">
      <c r="A100" s="67" t="str">
        <f>IF(U90="経験無し","不要",IF(OR(F100="※工事概要は、同種工事の要件を満たすことが分かるように記入してください。(入力時にこの文章は削除してください。)",F100=""),"未入力","○"))</f>
        <v>未入力</v>
      </c>
    </row>
    <row r="108" spans="1:1" ht="21" customHeight="1" x14ac:dyDescent="0.15">
      <c r="A108" s="67" t="str">
        <f>IF(U108&lt;&gt;"","○","未入力")</f>
        <v>未入力</v>
      </c>
    </row>
    <row r="112" spans="1:1" ht="21" customHeight="1" x14ac:dyDescent="0.15">
      <c r="A112" s="67" t="str">
        <f>IF('発注者入力シート(◆◇)'!AA$32="選択しない","不要",IF(AND(H112&lt;&gt;"",AC113&lt;&gt;"",AI112&lt;&gt;""),"○","未入力"))</f>
        <v>未入力</v>
      </c>
    </row>
    <row r="113" spans="1:1" ht="21" customHeight="1" x14ac:dyDescent="0.15">
      <c r="A113" s="67" t="str">
        <f>IF('発注者入力シート(◆◇)'!AA$32="選択しない","不要","")</f>
        <v/>
      </c>
    </row>
    <row r="114" spans="1:1" ht="21" customHeight="1" x14ac:dyDescent="0.15">
      <c r="A114" s="67" t="str">
        <f>IF('発注者入力シート(◆◇)'!AA$32="選択しない","不要",IF(AND(H114&lt;&gt;"",AC115&lt;&gt;"",AI114&lt;&gt;""),"○","未入力"))</f>
        <v>未入力</v>
      </c>
    </row>
    <row r="115" spans="1:1" ht="21" customHeight="1" x14ac:dyDescent="0.15">
      <c r="A115" s="67" t="str">
        <f>IF('発注者入力シート(◆◇)'!AA$32="選択しない","不要","")</f>
        <v/>
      </c>
    </row>
    <row r="117" spans="1:1" ht="21" customHeight="1" x14ac:dyDescent="0.15">
      <c r="A117" s="67" t="str">
        <f>IF('発注者入力シート(◆◇)'!AA$33="選択しない","不要",IF(Q117&lt;&gt;"","○","未入力"))</f>
        <v>未入力</v>
      </c>
    </row>
    <row r="119" spans="1:1" ht="21" customHeight="1" x14ac:dyDescent="0.15">
      <c r="A119" s="197" t="str">
        <f>IF(COUNTIF(A122:A159,"未入力")&gt;=1,"未入力あり","")</f>
        <v>未入力あり</v>
      </c>
    </row>
    <row r="122" spans="1:1" ht="21" customHeight="1" x14ac:dyDescent="0.15">
      <c r="A122" s="198" t="str">
        <f>IF(Q122&lt;&gt;"","○","未入力")</f>
        <v>未入力</v>
      </c>
    </row>
    <row r="124" spans="1:1" ht="21" customHeight="1" x14ac:dyDescent="0.15">
      <c r="A124" s="67" t="str">
        <f>IF(AND(X124&lt;&gt;"",AB124&lt;&gt;"",AF124&lt;&gt;""),"○","未入力")</f>
        <v>未入力</v>
      </c>
    </row>
    <row r="125" spans="1:1" ht="21" customHeight="1" x14ac:dyDescent="0.15">
      <c r="A125" s="67" t="str">
        <f>IF(Q125&lt;&gt;"","○","未入力")</f>
        <v>未入力</v>
      </c>
    </row>
    <row r="127" spans="1:1" ht="21" customHeight="1" x14ac:dyDescent="0.15">
      <c r="A127" s="67" t="str">
        <f>IF(OR(Q128="○",Q129="○"),"○",IF(AND(Q127&lt;&gt;"",X127&lt;&gt;""),"○","未入力"))</f>
        <v>未入力</v>
      </c>
    </row>
    <row r="128" spans="1:1" ht="21" customHeight="1" x14ac:dyDescent="0.15">
      <c r="A128" s="67" t="str">
        <f>IF(OR(Q127="○",Q129="○"),"○",IF(Q128&lt;&gt;"","○","未入力"))</f>
        <v>未入力</v>
      </c>
    </row>
    <row r="129" spans="1:1" ht="21" customHeight="1" x14ac:dyDescent="0.15">
      <c r="A129" s="67" t="str">
        <f>IF(OR(Q127="○",Q128="○"),"○",IF(AND(Q129&lt;&gt;"",X129&lt;&gt;""),"○","未入力"))</f>
        <v>未入力</v>
      </c>
    </row>
    <row r="131" spans="1:1" ht="21" customHeight="1" x14ac:dyDescent="0.15">
      <c r="A131" s="67" t="str">
        <f>IF(U131&lt;&gt;"","○","未入力")</f>
        <v>未入力</v>
      </c>
    </row>
    <row r="133" spans="1:1" ht="21" customHeight="1" x14ac:dyDescent="0.15">
      <c r="A133" s="67" t="str">
        <f>IF(U131="経験無し","不要",IF(Q133&lt;&gt;"","○","未入力"))</f>
        <v>未入力</v>
      </c>
    </row>
    <row r="134" spans="1:1" ht="21" customHeight="1" x14ac:dyDescent="0.15">
      <c r="A134" s="67" t="str">
        <f>IF(U131="経験無し","不要",IF(Q134&lt;&gt;"","○","未入力"))</f>
        <v>未入力</v>
      </c>
    </row>
    <row r="135" spans="1:1" ht="21" customHeight="1" x14ac:dyDescent="0.15">
      <c r="A135" s="67" t="str">
        <f>IF(U131="経験無し","不要",IF(Q135&lt;&gt;"","○","未入力"))</f>
        <v>未入力</v>
      </c>
    </row>
    <row r="136" spans="1:1" ht="21" customHeight="1" x14ac:dyDescent="0.15">
      <c r="A136" s="67" t="str">
        <f>IF(U131="経験無し","不要",IF(Q136&lt;&gt;"","○","未入力"))</f>
        <v>未入力</v>
      </c>
    </row>
    <row r="137" spans="1:1" ht="21" customHeight="1" x14ac:dyDescent="0.15">
      <c r="A137" s="67" t="str">
        <f>IF(U131="経験無し","不要",IF(AND(AE137&lt;&gt;"",AH137&lt;&gt;"",AK137&lt;&gt;"",S137&lt;&gt;"",V137&lt;&gt;"",Y137&lt;&gt;""),"○","未入力"))</f>
        <v>未入力</v>
      </c>
    </row>
    <row r="138" spans="1:1" ht="21" customHeight="1" x14ac:dyDescent="0.15">
      <c r="A138" s="67" t="str">
        <f>IF(U131="経験無し","不要",IF(AND(AE138&lt;&gt;"",AH138&lt;&gt;"",AK138&lt;&gt;"",S138&lt;&gt;"",V138&lt;&gt;"",Y138&lt;&gt;""),"○","未入力"))</f>
        <v>未入力</v>
      </c>
    </row>
    <row r="139" spans="1:1" ht="21" customHeight="1" x14ac:dyDescent="0.15">
      <c r="A139" s="67" t="str">
        <f>IF(U131="経験無し","不要",IF(Q139&lt;&gt;"","○","未入力"))</f>
        <v>未入力</v>
      </c>
    </row>
    <row r="140" spans="1:1" ht="21" customHeight="1" x14ac:dyDescent="0.15">
      <c r="A140" s="67" t="str">
        <f>IF(U131="経験無し","不要",IF(Q140&lt;&gt;"","○","未入力"))</f>
        <v>未入力</v>
      </c>
    </row>
    <row r="141" spans="1:1" ht="21" customHeight="1" x14ac:dyDescent="0.15">
      <c r="A141" s="67" t="str">
        <f>IF(U131="経験無し","不要",IF(OR(F141="※工事概要は、同種工事の要件を満たすことが分かるように記入してください。(入力時にこの文章は削除してください。)",F141=""),"未入力","○"))</f>
        <v>未入力</v>
      </c>
    </row>
    <row r="149" spans="1:1" ht="21" customHeight="1" x14ac:dyDescent="0.15">
      <c r="A149" s="67" t="str">
        <f>IF(U149&lt;&gt;"","○","未入力")</f>
        <v>未入力</v>
      </c>
    </row>
    <row r="153" spans="1:1" ht="21" customHeight="1" x14ac:dyDescent="0.15">
      <c r="A153" s="67" t="str">
        <f>IF('発注者入力シート(◆◇)'!AA$32="選択しない","不要",IF(AND(H153&lt;&gt;"",AC154&lt;&gt;"",AI153&lt;&gt;""),"○","未入力"))</f>
        <v>未入力</v>
      </c>
    </row>
    <row r="154" spans="1:1" ht="21" customHeight="1" x14ac:dyDescent="0.15">
      <c r="A154" s="67" t="str">
        <f>IF('発注者入力シート(◆◇)'!AA$32="選択しない","不要","")</f>
        <v/>
      </c>
    </row>
    <row r="155" spans="1:1" ht="21" customHeight="1" x14ac:dyDescent="0.15">
      <c r="A155" s="67" t="str">
        <f>IF('発注者入力シート(◆◇)'!AA$32="選択しない","不要",IF(AND(H155&lt;&gt;"",AC156&lt;&gt;"",AI155&lt;&gt;""),"○","未入力"))</f>
        <v>未入力</v>
      </c>
    </row>
    <row r="156" spans="1:1" ht="21" customHeight="1" x14ac:dyDescent="0.15">
      <c r="A156" s="67" t="str">
        <f>IF('発注者入力シート(◆◇)'!AA$32="選択しない","不要","")</f>
        <v/>
      </c>
    </row>
    <row r="158" spans="1:1" ht="21" customHeight="1" x14ac:dyDescent="0.15">
      <c r="A158" s="67" t="str">
        <f>IF('発注者入力シート(◆◇)'!AA$33="選択しない","不要",IF(Q158&lt;&gt;"","○","未入力"))</f>
        <v>未入力</v>
      </c>
    </row>
  </sheetData>
  <sheetProtection sheet="1" objects="1" scenarios="1" selectLockedCells="1"/>
  <customSheetViews>
    <customSheetView guid="{1C967CD3-22AF-4928-9CB8-5279C2ED784C}" scale="70" showPageBreaks="1" showGridLines="0" printArea="1" view="pageBreakPreview">
      <selection activeCell="B6" sqref="B6:N6"/>
      <pageMargins left="0.7" right="0.7" top="0.75" bottom="0.75" header="0.3" footer="0.3"/>
      <pageSetup paperSize="9" orientation="portrait" r:id="rId1"/>
    </customSheetView>
  </customSheetViews>
  <mergeCells count="30">
    <mergeCell ref="W11:AL11"/>
    <mergeCell ref="Q11:V11"/>
    <mergeCell ref="Q10:V10"/>
    <mergeCell ref="W9:AL9"/>
    <mergeCell ref="Q15:V15"/>
    <mergeCell ref="W10:AL10"/>
    <mergeCell ref="Q12:V12"/>
    <mergeCell ref="W12:AL12"/>
    <mergeCell ref="AP3:AY3"/>
    <mergeCell ref="Q8:V8"/>
    <mergeCell ref="AD3:AE3"/>
    <mergeCell ref="AF3:AG3"/>
    <mergeCell ref="AI3:AJ3"/>
    <mergeCell ref="AL3:AM3"/>
    <mergeCell ref="B6:H6"/>
    <mergeCell ref="I6:N6"/>
    <mergeCell ref="J25:AJ25"/>
    <mergeCell ref="J24:AJ24"/>
    <mergeCell ref="E24:I24"/>
    <mergeCell ref="E25:I25"/>
    <mergeCell ref="W16:AI16"/>
    <mergeCell ref="AJ13:AL13"/>
    <mergeCell ref="Q13:V13"/>
    <mergeCell ref="W13:AI13"/>
    <mergeCell ref="W15:AI15"/>
    <mergeCell ref="O6:P6"/>
    <mergeCell ref="Q17:V17"/>
    <mergeCell ref="Q16:V16"/>
    <mergeCell ref="W17:AI17"/>
    <mergeCell ref="Q9:V9"/>
  </mergeCells>
  <phoneticPr fontId="2"/>
  <conditionalFormatting sqref="A1:A1048576">
    <cfRule type="expression" dxfId="96" priority="4" stopIfTrue="1">
      <formula>$A1="未入力"</formula>
    </cfRule>
  </conditionalFormatting>
  <conditionalFormatting sqref="A1:XFD34">
    <cfRule type="expression" dxfId="95" priority="2" stopIfTrue="1">
      <formula>$A1="○"</formula>
    </cfRule>
  </conditionalFormatting>
  <conditionalFormatting sqref="B1:AM1048576">
    <cfRule type="expression" dxfId="94" priority="1" stopIfTrue="1">
      <formula>$A1="不要"</formula>
    </cfRule>
  </conditionalFormatting>
  <conditionalFormatting sqref="W9:AL9">
    <cfRule type="expression" dxfId="93" priority="5" stopIfTrue="1">
      <formula>$Q$9="特定共同企業体名称"</formula>
    </cfRule>
  </conditionalFormatting>
  <dataValidations disablePrompts="1" count="2">
    <dataValidation type="list" allowBlank="1" showInputMessage="1" showErrorMessage="1" sqref="O6:P7 O9">
      <formula1>"様"</formula1>
    </dataValidation>
    <dataValidation imeMode="fullAlpha" allowBlank="1" showInputMessage="1" showErrorMessage="1" sqref="AF3:AG3 AI3:AJ3 AL3:AM3"/>
  </dataValidations>
  <pageMargins left="0.70866141732283472" right="0.70866141732283472" top="0.74803149606299213" bottom="0.74803149606299213" header="0.31496062992125984" footer="0.31496062992125984"/>
  <pageSetup paperSize="9" scale="99" orientation="portrait" blackAndWhite="1"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499984740745262"/>
  </sheetPr>
  <dimension ref="A1:BL117"/>
  <sheetViews>
    <sheetView showGridLines="0" view="pageBreakPreview" zoomScale="70" zoomScaleNormal="100" zoomScaleSheetLayoutView="70" workbookViewId="0">
      <selection activeCell="U11" sqref="U11:X12"/>
    </sheetView>
  </sheetViews>
  <sheetFormatPr defaultColWidth="2.25" defaultRowHeight="21" customHeight="1" x14ac:dyDescent="0.15"/>
  <cols>
    <col min="1" max="1" width="8.5" style="67" bestFit="1" customWidth="1"/>
    <col min="2" max="2" width="2.25" style="43"/>
    <col min="3" max="3" width="3" style="43" bestFit="1" customWidth="1"/>
    <col min="4" max="16384" width="2.25" style="43"/>
  </cols>
  <sheetData>
    <row r="1" spans="1:64" ht="21" customHeight="1" x14ac:dyDescent="0.15">
      <c r="A1" s="202" t="str">
        <f>IF('発注者入力シート(◆◇)'!$H$16="","",IF(COUNTIF(A2:A34,"未入力")&gt;=1,"未入力あり",""))</f>
        <v/>
      </c>
      <c r="AN1" s="151" t="s">
        <v>395</v>
      </c>
      <c r="AO1" s="147"/>
      <c r="AP1" s="43" t="s">
        <v>394</v>
      </c>
      <c r="AZ1" s="147"/>
    </row>
    <row r="2" spans="1:64" ht="21" customHeight="1" x14ac:dyDescent="0.15">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147"/>
      <c r="AZ2" s="147"/>
    </row>
    <row r="3" spans="1:64" ht="21" customHeight="1" x14ac:dyDescent="0.15">
      <c r="C3" s="693" t="s">
        <v>422</v>
      </c>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O3" s="147"/>
      <c r="AZ3" s="147"/>
    </row>
    <row r="4" spans="1:64" ht="21" customHeight="1" x14ac:dyDescent="0.15">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O4" s="147"/>
      <c r="AZ4" s="147"/>
    </row>
    <row r="5" spans="1:64" ht="21" customHeight="1" x14ac:dyDescent="0.15">
      <c r="C5" s="337"/>
      <c r="D5" s="337"/>
      <c r="E5" s="337"/>
      <c r="F5" s="337"/>
      <c r="G5" s="337"/>
      <c r="H5" s="337"/>
      <c r="I5" s="337"/>
      <c r="J5" s="337"/>
      <c r="K5" s="337"/>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55"/>
      <c r="AO5" s="147"/>
      <c r="AZ5" s="147"/>
    </row>
    <row r="6" spans="1:64" s="147" customFormat="1" ht="21" customHeight="1" thickBot="1" x14ac:dyDescent="0.2">
      <c r="A6" s="67" t="str">
        <f>IF(事前入力シート!$I$4="特定共同企業体",IF(AE6&lt;&gt;"","○","未入力"),"")</f>
        <v/>
      </c>
      <c r="AC6" s="311"/>
      <c r="AD6" s="192" t="str">
        <f>IF(事前入力シート!$I$4="特定共同企業体","代表構成員","")</f>
        <v/>
      </c>
      <c r="AE6" s="669" t="str">
        <f>IF(事前入力シート!$I$4="特定共同企業体",事前入力シート!$I$14,"")</f>
        <v/>
      </c>
      <c r="AF6" s="669"/>
      <c r="AG6" s="669"/>
      <c r="AH6" s="669"/>
      <c r="AI6" s="669"/>
      <c r="AJ6" s="669"/>
      <c r="AK6" s="669"/>
      <c r="AL6" s="669"/>
      <c r="AM6" s="669"/>
    </row>
    <row r="7" spans="1:64" ht="21" customHeight="1" x14ac:dyDescent="0.15">
      <c r="A7" s="198" t="str">
        <f>IF(OR(U7="○",U9="○"),"○",IF(AND(U9&lt;&gt;"",U9&lt;&gt;""),"○","未入力"))</f>
        <v>未入力</v>
      </c>
      <c r="C7" s="673" t="s">
        <v>400</v>
      </c>
      <c r="D7" s="674"/>
      <c r="E7" s="674"/>
      <c r="F7" s="674"/>
      <c r="G7" s="674"/>
      <c r="H7" s="674"/>
      <c r="I7" s="674"/>
      <c r="J7" s="674"/>
      <c r="K7" s="674"/>
      <c r="L7" s="674"/>
      <c r="M7" s="674"/>
      <c r="N7" s="674"/>
      <c r="O7" s="674"/>
      <c r="P7" s="674"/>
      <c r="Q7" s="674"/>
      <c r="R7" s="674"/>
      <c r="S7" s="674"/>
      <c r="T7" s="711"/>
      <c r="U7" s="680"/>
      <c r="V7" s="681"/>
      <c r="W7" s="681"/>
      <c r="X7" s="682"/>
      <c r="Y7" s="686" t="s">
        <v>396</v>
      </c>
      <c r="Z7" s="674"/>
      <c r="AA7" s="674"/>
      <c r="AB7" s="674"/>
      <c r="AC7" s="674"/>
      <c r="AD7" s="674"/>
      <c r="AE7" s="674"/>
      <c r="AF7" s="674"/>
      <c r="AG7" s="674"/>
      <c r="AH7" s="674"/>
      <c r="AI7" s="674"/>
      <c r="AJ7" s="674"/>
      <c r="AK7" s="674"/>
      <c r="AL7" s="674"/>
      <c r="AM7" s="675"/>
    </row>
    <row r="8" spans="1:64" ht="21" customHeight="1" x14ac:dyDescent="0.15">
      <c r="C8" s="712"/>
      <c r="D8" s="662"/>
      <c r="E8" s="662"/>
      <c r="F8" s="662"/>
      <c r="G8" s="662"/>
      <c r="H8" s="662"/>
      <c r="I8" s="662"/>
      <c r="J8" s="662"/>
      <c r="K8" s="662"/>
      <c r="L8" s="662"/>
      <c r="M8" s="662"/>
      <c r="N8" s="662"/>
      <c r="O8" s="662"/>
      <c r="P8" s="662"/>
      <c r="Q8" s="662"/>
      <c r="R8" s="662"/>
      <c r="S8" s="662"/>
      <c r="T8" s="713"/>
      <c r="U8" s="683"/>
      <c r="V8" s="684"/>
      <c r="W8" s="684"/>
      <c r="X8" s="685"/>
      <c r="Y8" s="664"/>
      <c r="Z8" s="665"/>
      <c r="AA8" s="665"/>
      <c r="AB8" s="665"/>
      <c r="AC8" s="665"/>
      <c r="AD8" s="665"/>
      <c r="AE8" s="665"/>
      <c r="AF8" s="665"/>
      <c r="AG8" s="665"/>
      <c r="AH8" s="665"/>
      <c r="AI8" s="665"/>
      <c r="AJ8" s="665"/>
      <c r="AK8" s="665"/>
      <c r="AL8" s="665"/>
      <c r="AM8" s="666"/>
    </row>
    <row r="9" spans="1:64" ht="21" customHeight="1" x14ac:dyDescent="0.15">
      <c r="A9" s="198" t="str">
        <f>IF(OR(U9="○",U7="○"),"○",IF(AND(U9&lt;&gt;"",U7&lt;&gt;""),"○","未入力"))</f>
        <v>未入力</v>
      </c>
      <c r="C9" s="712"/>
      <c r="D9" s="662"/>
      <c r="E9" s="662"/>
      <c r="F9" s="662"/>
      <c r="G9" s="662"/>
      <c r="H9" s="662"/>
      <c r="I9" s="662"/>
      <c r="J9" s="662"/>
      <c r="K9" s="662"/>
      <c r="L9" s="662"/>
      <c r="M9" s="662"/>
      <c r="N9" s="662"/>
      <c r="O9" s="662"/>
      <c r="P9" s="662"/>
      <c r="Q9" s="662"/>
      <c r="R9" s="662"/>
      <c r="S9" s="662"/>
      <c r="T9" s="713"/>
      <c r="U9" s="723"/>
      <c r="V9" s="724"/>
      <c r="W9" s="724"/>
      <c r="X9" s="725"/>
      <c r="Y9" s="729" t="s">
        <v>398</v>
      </c>
      <c r="Z9" s="730"/>
      <c r="AA9" s="730"/>
      <c r="AB9" s="730"/>
      <c r="AC9" s="730"/>
      <c r="AD9" s="730"/>
      <c r="AE9" s="730"/>
      <c r="AF9" s="730"/>
      <c r="AG9" s="730"/>
      <c r="AH9" s="730"/>
      <c r="AI9" s="730"/>
      <c r="AJ9" s="730"/>
      <c r="AK9" s="730"/>
      <c r="AL9" s="730"/>
      <c r="AM9" s="731"/>
    </row>
    <row r="10" spans="1:64" ht="21" customHeight="1" thickBot="1" x14ac:dyDescent="0.2">
      <c r="C10" s="712"/>
      <c r="D10" s="662"/>
      <c r="E10" s="662"/>
      <c r="F10" s="662"/>
      <c r="G10" s="662"/>
      <c r="H10" s="662"/>
      <c r="I10" s="662"/>
      <c r="J10" s="662"/>
      <c r="K10" s="662"/>
      <c r="L10" s="662"/>
      <c r="M10" s="662"/>
      <c r="N10" s="662"/>
      <c r="O10" s="662"/>
      <c r="P10" s="662"/>
      <c r="Q10" s="662"/>
      <c r="R10" s="662"/>
      <c r="S10" s="662"/>
      <c r="T10" s="713"/>
      <c r="U10" s="726"/>
      <c r="V10" s="727"/>
      <c r="W10" s="727"/>
      <c r="X10" s="728"/>
      <c r="Y10" s="732"/>
      <c r="Z10" s="677"/>
      <c r="AA10" s="677"/>
      <c r="AB10" s="677"/>
      <c r="AC10" s="677"/>
      <c r="AD10" s="677"/>
      <c r="AE10" s="677"/>
      <c r="AF10" s="677"/>
      <c r="AG10" s="677"/>
      <c r="AH10" s="677"/>
      <c r="AI10" s="677"/>
      <c r="AJ10" s="677"/>
      <c r="AK10" s="677"/>
      <c r="AL10" s="677"/>
      <c r="AM10" s="678"/>
    </row>
    <row r="11" spans="1:64" ht="21" customHeight="1" x14ac:dyDescent="0.15">
      <c r="A11" s="198" t="str">
        <f>IF(OR(U11="○",U13="○"),"○",IF(AND(U11&lt;&gt;"",U13&lt;&gt;""),"○","未入力"))</f>
        <v>未入力</v>
      </c>
      <c r="C11" s="673" t="s">
        <v>401</v>
      </c>
      <c r="D11" s="674"/>
      <c r="E11" s="674"/>
      <c r="F11" s="674"/>
      <c r="G11" s="674"/>
      <c r="H11" s="674"/>
      <c r="I11" s="674"/>
      <c r="J11" s="674"/>
      <c r="K11" s="674"/>
      <c r="L11" s="674"/>
      <c r="M11" s="674"/>
      <c r="N11" s="674"/>
      <c r="O11" s="674"/>
      <c r="P11" s="674"/>
      <c r="Q11" s="674"/>
      <c r="R11" s="674"/>
      <c r="S11" s="674"/>
      <c r="T11" s="711"/>
      <c r="U11" s="717"/>
      <c r="V11" s="718"/>
      <c r="W11" s="718"/>
      <c r="X11" s="719"/>
      <c r="Y11" s="661" t="s">
        <v>393</v>
      </c>
      <c r="Z11" s="662"/>
      <c r="AA11" s="662"/>
      <c r="AB11" s="662"/>
      <c r="AC11" s="662"/>
      <c r="AD11" s="662"/>
      <c r="AE11" s="662"/>
      <c r="AF11" s="662"/>
      <c r="AG11" s="662"/>
      <c r="AH11" s="662"/>
      <c r="AI11" s="662"/>
      <c r="AJ11" s="662"/>
      <c r="AK11" s="662"/>
      <c r="AL11" s="662"/>
      <c r="AM11" s="663"/>
    </row>
    <row r="12" spans="1:64" ht="21" customHeight="1" x14ac:dyDescent="0.15">
      <c r="C12" s="712"/>
      <c r="D12" s="662"/>
      <c r="E12" s="662"/>
      <c r="F12" s="662"/>
      <c r="G12" s="662"/>
      <c r="H12" s="662"/>
      <c r="I12" s="662"/>
      <c r="J12" s="662"/>
      <c r="K12" s="662"/>
      <c r="L12" s="662"/>
      <c r="M12" s="662"/>
      <c r="N12" s="662"/>
      <c r="O12" s="662"/>
      <c r="P12" s="662"/>
      <c r="Q12" s="662"/>
      <c r="R12" s="662"/>
      <c r="S12" s="662"/>
      <c r="T12" s="713"/>
      <c r="U12" s="720"/>
      <c r="V12" s="721"/>
      <c r="W12" s="721"/>
      <c r="X12" s="722"/>
      <c r="Y12" s="664"/>
      <c r="Z12" s="665"/>
      <c r="AA12" s="665"/>
      <c r="AB12" s="665"/>
      <c r="AC12" s="665"/>
      <c r="AD12" s="665"/>
      <c r="AE12" s="665"/>
      <c r="AF12" s="665"/>
      <c r="AG12" s="665"/>
      <c r="AH12" s="665"/>
      <c r="AI12" s="665"/>
      <c r="AJ12" s="665"/>
      <c r="AK12" s="665"/>
      <c r="AL12" s="665"/>
      <c r="AM12" s="666"/>
    </row>
    <row r="13" spans="1:64" ht="21" customHeight="1" x14ac:dyDescent="0.15">
      <c r="A13" s="67" t="str">
        <f>IF(OR(U11="○",U13="○"),"○",IF(AND(U11&lt;&gt;"",U13&lt;&gt;""),"○","未入力"))</f>
        <v>未入力</v>
      </c>
      <c r="C13" s="712"/>
      <c r="D13" s="662"/>
      <c r="E13" s="662"/>
      <c r="F13" s="662"/>
      <c r="G13" s="662"/>
      <c r="H13" s="662"/>
      <c r="I13" s="662"/>
      <c r="J13" s="662"/>
      <c r="K13" s="662"/>
      <c r="L13" s="662"/>
      <c r="M13" s="662"/>
      <c r="N13" s="662"/>
      <c r="O13" s="662"/>
      <c r="P13" s="662"/>
      <c r="Q13" s="662"/>
      <c r="R13" s="662"/>
      <c r="S13" s="662"/>
      <c r="T13" s="713"/>
      <c r="U13" s="687"/>
      <c r="V13" s="688"/>
      <c r="W13" s="688"/>
      <c r="X13" s="689"/>
      <c r="Y13" s="729" t="s">
        <v>399</v>
      </c>
      <c r="Z13" s="730"/>
      <c r="AA13" s="730"/>
      <c r="AB13" s="730"/>
      <c r="AC13" s="730"/>
      <c r="AD13" s="730"/>
      <c r="AE13" s="730"/>
      <c r="AF13" s="730"/>
      <c r="AG13" s="730"/>
      <c r="AH13" s="730"/>
      <c r="AI13" s="730"/>
      <c r="AJ13" s="730"/>
      <c r="AK13" s="730"/>
      <c r="AL13" s="730"/>
      <c r="AM13" s="731"/>
    </row>
    <row r="14" spans="1:64" ht="21" customHeight="1" thickBot="1" x14ac:dyDescent="0.2">
      <c r="C14" s="676"/>
      <c r="D14" s="677"/>
      <c r="E14" s="677"/>
      <c r="F14" s="677"/>
      <c r="G14" s="677"/>
      <c r="H14" s="677"/>
      <c r="I14" s="677"/>
      <c r="J14" s="677"/>
      <c r="K14" s="677"/>
      <c r="L14" s="677"/>
      <c r="M14" s="677"/>
      <c r="N14" s="677"/>
      <c r="O14" s="677"/>
      <c r="P14" s="677"/>
      <c r="Q14" s="677"/>
      <c r="R14" s="677"/>
      <c r="S14" s="677"/>
      <c r="T14" s="714"/>
      <c r="U14" s="690"/>
      <c r="V14" s="691"/>
      <c r="W14" s="691"/>
      <c r="X14" s="692"/>
      <c r="Y14" s="732"/>
      <c r="Z14" s="677"/>
      <c r="AA14" s="677"/>
      <c r="AB14" s="677"/>
      <c r="AC14" s="677"/>
      <c r="AD14" s="677"/>
      <c r="AE14" s="677"/>
      <c r="AF14" s="677"/>
      <c r="AG14" s="677"/>
      <c r="AH14" s="677"/>
      <c r="AI14" s="677"/>
      <c r="AJ14" s="677"/>
      <c r="AK14" s="677"/>
      <c r="AL14" s="677"/>
      <c r="AM14" s="678"/>
    </row>
    <row r="15" spans="1:64" ht="21" customHeight="1" x14ac:dyDescent="0.15">
      <c r="C15" s="336"/>
      <c r="D15" s="336"/>
      <c r="E15" s="336"/>
      <c r="F15" s="336"/>
      <c r="G15" s="336"/>
      <c r="H15" s="336"/>
      <c r="I15" s="336"/>
      <c r="J15" s="336"/>
      <c r="K15" s="336"/>
      <c r="L15" s="336"/>
      <c r="M15" s="336"/>
      <c r="N15" s="336"/>
      <c r="O15" s="336"/>
      <c r="P15" s="336"/>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BL15" s="310"/>
    </row>
    <row r="16" spans="1:64" ht="21" customHeight="1" x14ac:dyDescent="0.15">
      <c r="A16" s="67" t="str">
        <f>IF(U9="○","不要",IF(AND(X16&lt;&gt;"",AB16&lt;&gt;"",AF16&lt;&gt;""),"○","未入力"))</f>
        <v>未入力</v>
      </c>
      <c r="C16" s="694" t="s">
        <v>407</v>
      </c>
      <c r="D16" s="695"/>
      <c r="E16" s="696"/>
      <c r="F16" s="562" t="s">
        <v>402</v>
      </c>
      <c r="G16" s="562"/>
      <c r="H16" s="655" t="s">
        <v>397</v>
      </c>
      <c r="I16" s="656"/>
      <c r="J16" s="656"/>
      <c r="K16" s="656"/>
      <c r="L16" s="656"/>
      <c r="M16" s="656"/>
      <c r="N16" s="656"/>
      <c r="O16" s="656"/>
      <c r="P16" s="657"/>
      <c r="Q16" s="703"/>
      <c r="R16" s="704"/>
      <c r="S16" s="704"/>
      <c r="T16" s="704"/>
      <c r="U16" s="707" t="s">
        <v>61</v>
      </c>
      <c r="V16" s="707"/>
      <c r="W16" s="707"/>
      <c r="X16" s="653"/>
      <c r="Y16" s="653"/>
      <c r="Z16" s="715" t="s">
        <v>60</v>
      </c>
      <c r="AA16" s="715"/>
      <c r="AB16" s="653"/>
      <c r="AC16" s="653"/>
      <c r="AD16" s="715" t="s">
        <v>120</v>
      </c>
      <c r="AE16" s="715"/>
      <c r="AF16" s="653"/>
      <c r="AG16" s="653"/>
      <c r="AH16" s="715" t="s">
        <v>121</v>
      </c>
      <c r="AI16" s="715"/>
      <c r="AJ16" s="667"/>
      <c r="AK16" s="667"/>
      <c r="AL16" s="667"/>
      <c r="AM16" s="668"/>
    </row>
    <row r="17" spans="1:64" ht="21" customHeight="1" x14ac:dyDescent="0.15">
      <c r="C17" s="697"/>
      <c r="D17" s="698"/>
      <c r="E17" s="699"/>
      <c r="F17" s="562"/>
      <c r="G17" s="562"/>
      <c r="H17" s="658"/>
      <c r="I17" s="659"/>
      <c r="J17" s="659"/>
      <c r="K17" s="659"/>
      <c r="L17" s="659"/>
      <c r="M17" s="659"/>
      <c r="N17" s="659"/>
      <c r="O17" s="659"/>
      <c r="P17" s="660"/>
      <c r="Q17" s="705"/>
      <c r="R17" s="706"/>
      <c r="S17" s="706"/>
      <c r="T17" s="706"/>
      <c r="U17" s="708"/>
      <c r="V17" s="708"/>
      <c r="W17" s="708"/>
      <c r="X17" s="654"/>
      <c r="Y17" s="654"/>
      <c r="Z17" s="716"/>
      <c r="AA17" s="716"/>
      <c r="AB17" s="654"/>
      <c r="AC17" s="654"/>
      <c r="AD17" s="716"/>
      <c r="AE17" s="716"/>
      <c r="AF17" s="654"/>
      <c r="AG17" s="654"/>
      <c r="AH17" s="716"/>
      <c r="AI17" s="716"/>
      <c r="AJ17" s="669"/>
      <c r="AK17" s="669"/>
      <c r="AL17" s="669"/>
      <c r="AM17" s="670"/>
    </row>
    <row r="18" spans="1:64" ht="21" customHeight="1" x14ac:dyDescent="0.15">
      <c r="A18" s="198" t="str">
        <f>IF(U9="○","不要",IF(Q18&lt;&gt;"","○","未入力"))</f>
        <v>未入力</v>
      </c>
      <c r="C18" s="697"/>
      <c r="D18" s="698"/>
      <c r="E18" s="699"/>
      <c r="F18" s="562"/>
      <c r="G18" s="562"/>
      <c r="H18" s="673" t="s">
        <v>405</v>
      </c>
      <c r="I18" s="674"/>
      <c r="J18" s="674"/>
      <c r="K18" s="674"/>
      <c r="L18" s="674"/>
      <c r="M18" s="674"/>
      <c r="N18" s="674"/>
      <c r="O18" s="674"/>
      <c r="P18" s="675"/>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BL18" s="310"/>
    </row>
    <row r="19" spans="1:64" ht="21" customHeight="1" x14ac:dyDescent="0.15">
      <c r="C19" s="697"/>
      <c r="D19" s="698"/>
      <c r="E19" s="699"/>
      <c r="F19" s="562"/>
      <c r="G19" s="562"/>
      <c r="H19" s="676"/>
      <c r="I19" s="677"/>
      <c r="J19" s="677"/>
      <c r="K19" s="677"/>
      <c r="L19" s="677"/>
      <c r="M19" s="677"/>
      <c r="N19" s="677"/>
      <c r="O19" s="677"/>
      <c r="P19" s="678"/>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BL19" s="310"/>
    </row>
    <row r="20" spans="1:64" ht="21" customHeight="1" x14ac:dyDescent="0.15">
      <c r="A20" s="67" t="str">
        <f>IF(U9="○","不要",IF(AND(X20&lt;&gt;"",AB20&lt;&gt;"",AF20&lt;&gt;""),"○","未入力"))</f>
        <v>未入力</v>
      </c>
      <c r="C20" s="697"/>
      <c r="D20" s="698"/>
      <c r="E20" s="699"/>
      <c r="F20" s="562" t="s">
        <v>41</v>
      </c>
      <c r="G20" s="562"/>
      <c r="H20" s="655" t="s">
        <v>397</v>
      </c>
      <c r="I20" s="656"/>
      <c r="J20" s="656"/>
      <c r="K20" s="656"/>
      <c r="L20" s="656"/>
      <c r="M20" s="656"/>
      <c r="N20" s="656"/>
      <c r="O20" s="656"/>
      <c r="P20" s="657"/>
      <c r="Q20" s="703"/>
      <c r="R20" s="704"/>
      <c r="S20" s="704"/>
      <c r="T20" s="704"/>
      <c r="U20" s="707" t="s">
        <v>61</v>
      </c>
      <c r="V20" s="707"/>
      <c r="W20" s="707"/>
      <c r="X20" s="709"/>
      <c r="Y20" s="709"/>
      <c r="Z20" s="715" t="s">
        <v>60</v>
      </c>
      <c r="AA20" s="715"/>
      <c r="AB20" s="709"/>
      <c r="AC20" s="709"/>
      <c r="AD20" s="715" t="s">
        <v>120</v>
      </c>
      <c r="AE20" s="715"/>
      <c r="AF20" s="709"/>
      <c r="AG20" s="709"/>
      <c r="AH20" s="715" t="s">
        <v>121</v>
      </c>
      <c r="AI20" s="715"/>
      <c r="AJ20" s="667"/>
      <c r="AK20" s="667"/>
      <c r="AL20" s="667"/>
      <c r="AM20" s="668"/>
    </row>
    <row r="21" spans="1:64" ht="21" customHeight="1" x14ac:dyDescent="0.15">
      <c r="C21" s="697"/>
      <c r="D21" s="698"/>
      <c r="E21" s="699"/>
      <c r="F21" s="562"/>
      <c r="G21" s="562"/>
      <c r="H21" s="658"/>
      <c r="I21" s="659"/>
      <c r="J21" s="659"/>
      <c r="K21" s="659"/>
      <c r="L21" s="659"/>
      <c r="M21" s="659"/>
      <c r="N21" s="659"/>
      <c r="O21" s="659"/>
      <c r="P21" s="660"/>
      <c r="Q21" s="705"/>
      <c r="R21" s="706"/>
      <c r="S21" s="706"/>
      <c r="T21" s="706"/>
      <c r="U21" s="708"/>
      <c r="V21" s="708"/>
      <c r="W21" s="708"/>
      <c r="X21" s="710"/>
      <c r="Y21" s="710"/>
      <c r="Z21" s="716"/>
      <c r="AA21" s="716"/>
      <c r="AB21" s="710"/>
      <c r="AC21" s="710"/>
      <c r="AD21" s="716"/>
      <c r="AE21" s="716"/>
      <c r="AF21" s="710"/>
      <c r="AG21" s="710"/>
      <c r="AH21" s="716"/>
      <c r="AI21" s="716"/>
      <c r="AJ21" s="669"/>
      <c r="AK21" s="669"/>
      <c r="AL21" s="669"/>
      <c r="AM21" s="670"/>
    </row>
    <row r="22" spans="1:64" ht="21" customHeight="1" x14ac:dyDescent="0.15">
      <c r="A22" s="198" t="str">
        <f>IF(U9="○","不要",IF(Q22&lt;&gt;"","○","未入力"))</f>
        <v>未入力</v>
      </c>
      <c r="C22" s="697"/>
      <c r="D22" s="698"/>
      <c r="E22" s="699"/>
      <c r="F22" s="562"/>
      <c r="G22" s="562"/>
      <c r="H22" s="673" t="s">
        <v>405</v>
      </c>
      <c r="I22" s="674"/>
      <c r="J22" s="674"/>
      <c r="K22" s="674"/>
      <c r="L22" s="674"/>
      <c r="M22" s="674"/>
      <c r="N22" s="674"/>
      <c r="O22" s="674"/>
      <c r="P22" s="675"/>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BL22" s="310"/>
    </row>
    <row r="23" spans="1:64" ht="21" customHeight="1" x14ac:dyDescent="0.15">
      <c r="C23" s="697"/>
      <c r="D23" s="698"/>
      <c r="E23" s="699"/>
      <c r="F23" s="562"/>
      <c r="G23" s="562"/>
      <c r="H23" s="676"/>
      <c r="I23" s="677"/>
      <c r="J23" s="677"/>
      <c r="K23" s="677"/>
      <c r="L23" s="677"/>
      <c r="M23" s="677"/>
      <c r="N23" s="677"/>
      <c r="O23" s="677"/>
      <c r="P23" s="678"/>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BL23" s="310"/>
    </row>
    <row r="24" spans="1:64" ht="21" customHeight="1" x14ac:dyDescent="0.15">
      <c r="A24" s="67" t="str">
        <f>IF(U9="○","不要",IF(AND(X24&lt;&gt;"",AB24&lt;&gt;"",AF24&lt;&gt;""),"○","未入力"))</f>
        <v>未入力</v>
      </c>
      <c r="C24" s="697"/>
      <c r="D24" s="698"/>
      <c r="E24" s="699"/>
      <c r="F24" s="562" t="s">
        <v>403</v>
      </c>
      <c r="G24" s="562"/>
      <c r="H24" s="655" t="s">
        <v>397</v>
      </c>
      <c r="I24" s="656"/>
      <c r="J24" s="656"/>
      <c r="K24" s="656"/>
      <c r="L24" s="656"/>
      <c r="M24" s="656"/>
      <c r="N24" s="656"/>
      <c r="O24" s="656"/>
      <c r="P24" s="657"/>
      <c r="Q24" s="703"/>
      <c r="R24" s="704"/>
      <c r="S24" s="704"/>
      <c r="T24" s="704"/>
      <c r="U24" s="707" t="s">
        <v>61</v>
      </c>
      <c r="V24" s="707"/>
      <c r="W24" s="707"/>
      <c r="X24" s="709"/>
      <c r="Y24" s="709"/>
      <c r="Z24" s="715" t="s">
        <v>60</v>
      </c>
      <c r="AA24" s="715"/>
      <c r="AB24" s="709"/>
      <c r="AC24" s="709"/>
      <c r="AD24" s="715" t="s">
        <v>120</v>
      </c>
      <c r="AE24" s="715"/>
      <c r="AF24" s="709"/>
      <c r="AG24" s="709"/>
      <c r="AH24" s="715" t="s">
        <v>121</v>
      </c>
      <c r="AI24" s="715"/>
      <c r="AJ24" s="667"/>
      <c r="AK24" s="667"/>
      <c r="AL24" s="667"/>
      <c r="AM24" s="668"/>
    </row>
    <row r="25" spans="1:64" ht="21" customHeight="1" x14ac:dyDescent="0.15">
      <c r="C25" s="697"/>
      <c r="D25" s="698"/>
      <c r="E25" s="699"/>
      <c r="F25" s="562"/>
      <c r="G25" s="562"/>
      <c r="H25" s="658"/>
      <c r="I25" s="659"/>
      <c r="J25" s="659"/>
      <c r="K25" s="659"/>
      <c r="L25" s="659"/>
      <c r="M25" s="659"/>
      <c r="N25" s="659"/>
      <c r="O25" s="659"/>
      <c r="P25" s="660"/>
      <c r="Q25" s="705"/>
      <c r="R25" s="706"/>
      <c r="S25" s="706"/>
      <c r="T25" s="706"/>
      <c r="U25" s="708"/>
      <c r="V25" s="708"/>
      <c r="W25" s="708"/>
      <c r="X25" s="710"/>
      <c r="Y25" s="710"/>
      <c r="Z25" s="716"/>
      <c r="AA25" s="716"/>
      <c r="AB25" s="710"/>
      <c r="AC25" s="710"/>
      <c r="AD25" s="716"/>
      <c r="AE25" s="716"/>
      <c r="AF25" s="710"/>
      <c r="AG25" s="710"/>
      <c r="AH25" s="716"/>
      <c r="AI25" s="716"/>
      <c r="AJ25" s="669"/>
      <c r="AK25" s="669"/>
      <c r="AL25" s="669"/>
      <c r="AM25" s="670"/>
    </row>
    <row r="26" spans="1:64" ht="21" customHeight="1" x14ac:dyDescent="0.15">
      <c r="A26" s="198" t="str">
        <f>IF(U9="○","不要",IF(Q26&lt;&gt;"","○","未入力"))</f>
        <v>未入力</v>
      </c>
      <c r="C26" s="697"/>
      <c r="D26" s="698"/>
      <c r="E26" s="699"/>
      <c r="F26" s="562"/>
      <c r="G26" s="562"/>
      <c r="H26" s="673" t="s">
        <v>405</v>
      </c>
      <c r="I26" s="674"/>
      <c r="J26" s="674"/>
      <c r="K26" s="674"/>
      <c r="L26" s="674"/>
      <c r="M26" s="674"/>
      <c r="N26" s="674"/>
      <c r="O26" s="674"/>
      <c r="P26" s="675"/>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BL26" s="310"/>
    </row>
    <row r="27" spans="1:64" ht="21" customHeight="1" x14ac:dyDescent="0.15">
      <c r="C27" s="700"/>
      <c r="D27" s="701"/>
      <c r="E27" s="702"/>
      <c r="F27" s="562"/>
      <c r="G27" s="562"/>
      <c r="H27" s="676"/>
      <c r="I27" s="677"/>
      <c r="J27" s="677"/>
      <c r="K27" s="677"/>
      <c r="L27" s="677"/>
      <c r="M27" s="677"/>
      <c r="N27" s="677"/>
      <c r="O27" s="677"/>
      <c r="P27" s="678"/>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BL27" s="310"/>
    </row>
    <row r="28" spans="1:64" ht="21" customHeight="1" x14ac:dyDescent="0.15">
      <c r="C28" s="336"/>
      <c r="D28" s="336"/>
      <c r="E28" s="336"/>
      <c r="F28" s="336"/>
      <c r="G28" s="336"/>
      <c r="H28" s="336"/>
      <c r="I28" s="336"/>
      <c r="J28" s="336"/>
      <c r="K28" s="336"/>
      <c r="L28" s="336"/>
      <c r="M28" s="336"/>
      <c r="N28" s="336"/>
      <c r="O28" s="336"/>
      <c r="P28" s="336"/>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BL28" s="310"/>
    </row>
    <row r="29" spans="1:64" ht="21" customHeight="1" x14ac:dyDescent="0.15">
      <c r="A29" s="67" t="str">
        <f>IF(U13="○","不要",IF(AND(X29&lt;&gt;"",AB29&lt;&gt;"",AF29&lt;&gt;""),"○","未入力"))</f>
        <v>未入力</v>
      </c>
      <c r="C29" s="694" t="s">
        <v>385</v>
      </c>
      <c r="D29" s="695"/>
      <c r="E29" s="696"/>
      <c r="F29" s="655" t="s">
        <v>397</v>
      </c>
      <c r="G29" s="656"/>
      <c r="H29" s="656"/>
      <c r="I29" s="656"/>
      <c r="J29" s="656"/>
      <c r="K29" s="656"/>
      <c r="L29" s="656"/>
      <c r="M29" s="656"/>
      <c r="N29" s="656"/>
      <c r="O29" s="656"/>
      <c r="P29" s="657"/>
      <c r="Q29" s="703"/>
      <c r="R29" s="704"/>
      <c r="S29" s="704"/>
      <c r="T29" s="704"/>
      <c r="U29" s="707" t="s">
        <v>61</v>
      </c>
      <c r="V29" s="707"/>
      <c r="W29" s="707"/>
      <c r="X29" s="653"/>
      <c r="Y29" s="653"/>
      <c r="Z29" s="715" t="s">
        <v>60</v>
      </c>
      <c r="AA29" s="715"/>
      <c r="AB29" s="653"/>
      <c r="AC29" s="653"/>
      <c r="AD29" s="715" t="s">
        <v>120</v>
      </c>
      <c r="AE29" s="715"/>
      <c r="AF29" s="653"/>
      <c r="AG29" s="653"/>
      <c r="AH29" s="715" t="s">
        <v>121</v>
      </c>
      <c r="AI29" s="715"/>
      <c r="AJ29" s="667"/>
      <c r="AK29" s="667"/>
      <c r="AL29" s="667"/>
      <c r="AM29" s="668"/>
    </row>
    <row r="30" spans="1:64" ht="21" customHeight="1" x14ac:dyDescent="0.15">
      <c r="C30" s="697"/>
      <c r="D30" s="698"/>
      <c r="E30" s="699"/>
      <c r="F30" s="658"/>
      <c r="G30" s="659"/>
      <c r="H30" s="659"/>
      <c r="I30" s="659"/>
      <c r="J30" s="659"/>
      <c r="K30" s="659"/>
      <c r="L30" s="659"/>
      <c r="M30" s="659"/>
      <c r="N30" s="659"/>
      <c r="O30" s="659"/>
      <c r="P30" s="660"/>
      <c r="Q30" s="705"/>
      <c r="R30" s="706"/>
      <c r="S30" s="706"/>
      <c r="T30" s="706"/>
      <c r="U30" s="708"/>
      <c r="V30" s="708"/>
      <c r="W30" s="708"/>
      <c r="X30" s="654"/>
      <c r="Y30" s="654"/>
      <c r="Z30" s="716"/>
      <c r="AA30" s="716"/>
      <c r="AB30" s="654"/>
      <c r="AC30" s="654"/>
      <c r="AD30" s="716"/>
      <c r="AE30" s="716"/>
      <c r="AF30" s="654"/>
      <c r="AG30" s="654"/>
      <c r="AH30" s="716"/>
      <c r="AI30" s="716"/>
      <c r="AJ30" s="669"/>
      <c r="AK30" s="669"/>
      <c r="AL30" s="669"/>
      <c r="AM30" s="670"/>
    </row>
    <row r="31" spans="1:64" ht="21" customHeight="1" x14ac:dyDescent="0.15">
      <c r="A31" s="198" t="str">
        <f>IF(U13="○","不要",IF(Q31&lt;&gt;"","○","未入力"))</f>
        <v>未入力</v>
      </c>
      <c r="C31" s="697"/>
      <c r="D31" s="698"/>
      <c r="E31" s="699"/>
      <c r="F31" s="673" t="s">
        <v>404</v>
      </c>
      <c r="G31" s="674"/>
      <c r="H31" s="674"/>
      <c r="I31" s="674"/>
      <c r="J31" s="674"/>
      <c r="K31" s="674"/>
      <c r="L31" s="674"/>
      <c r="M31" s="674"/>
      <c r="N31" s="674"/>
      <c r="O31" s="674"/>
      <c r="P31" s="675"/>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BL31" s="310"/>
    </row>
    <row r="32" spans="1:64" ht="21" customHeight="1" x14ac:dyDescent="0.15">
      <c r="C32" s="700"/>
      <c r="D32" s="701"/>
      <c r="E32" s="702"/>
      <c r="F32" s="676"/>
      <c r="G32" s="677"/>
      <c r="H32" s="677"/>
      <c r="I32" s="677"/>
      <c r="J32" s="677"/>
      <c r="K32" s="677"/>
      <c r="L32" s="677"/>
      <c r="M32" s="677"/>
      <c r="N32" s="677"/>
      <c r="O32" s="677"/>
      <c r="P32" s="678"/>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BL32" s="310"/>
    </row>
    <row r="33" spans="1:52" ht="6" customHeight="1" x14ac:dyDescent="0.15">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row>
    <row r="34" spans="1:52" ht="13.5" x14ac:dyDescent="0.15">
      <c r="C34" s="733" t="s">
        <v>237</v>
      </c>
      <c r="D34" s="733"/>
      <c r="E34" s="734" t="s">
        <v>406</v>
      </c>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155"/>
    </row>
    <row r="35" spans="1:52" ht="21" customHeight="1" x14ac:dyDescent="0.15">
      <c r="A35" s="202"/>
      <c r="AN35" s="151"/>
      <c r="AO35" s="147"/>
      <c r="AZ35" s="147"/>
    </row>
    <row r="36" spans="1:52" ht="21" customHeight="1" x14ac:dyDescent="0.15">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O36" s="147"/>
      <c r="AZ36" s="147"/>
    </row>
    <row r="37" spans="1:52" ht="21" customHeight="1" x14ac:dyDescent="0.15">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O37" s="147"/>
      <c r="AZ37" s="147"/>
    </row>
    <row r="38" spans="1:52" ht="21" customHeight="1" x14ac:dyDescent="0.15">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O38" s="147"/>
      <c r="AZ38" s="147"/>
    </row>
    <row r="39" spans="1:52" ht="21" customHeight="1" x14ac:dyDescent="0.15">
      <c r="C39" s="46"/>
      <c r="D39" s="147"/>
      <c r="O39" s="147"/>
    </row>
    <row r="40" spans="1:52" ht="21" customHeight="1" x14ac:dyDescent="0.15">
      <c r="A40" s="202" t="str">
        <f>IF('発注者入力シート(◆◇)'!$H$16="","",IF(事前入力シート!$I$4="特定共同企業体",IF(COUNTIF(A41:A73,"未入力")&gt;=1,"未入力あり",""),"使用しない"))</f>
        <v/>
      </c>
      <c r="AN40" s="151" t="s">
        <v>395</v>
      </c>
      <c r="AO40" s="147"/>
      <c r="AZ40" s="147"/>
    </row>
    <row r="41" spans="1:52" ht="21" customHeight="1" x14ac:dyDescent="0.15">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O41" s="147"/>
      <c r="AZ41" s="147"/>
    </row>
    <row r="42" spans="1:52" ht="21" customHeight="1" x14ac:dyDescent="0.15">
      <c r="C42" s="693" t="s">
        <v>422</v>
      </c>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O42" s="147"/>
      <c r="AZ42" s="147"/>
    </row>
    <row r="43" spans="1:52" ht="21" customHeight="1" x14ac:dyDescent="0.15">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O43" s="147"/>
      <c r="AZ43" s="147"/>
    </row>
    <row r="44" spans="1:52" ht="21" customHeight="1" x14ac:dyDescent="0.15">
      <c r="C44" s="337"/>
      <c r="D44" s="337"/>
      <c r="E44" s="337"/>
      <c r="F44" s="337"/>
      <c r="G44" s="337"/>
      <c r="H44" s="337"/>
      <c r="I44" s="337"/>
      <c r="J44" s="337"/>
      <c r="K44" s="337"/>
      <c r="L44" s="337"/>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55"/>
      <c r="AO44" s="147"/>
      <c r="AZ44" s="147"/>
    </row>
    <row r="45" spans="1:52" s="147" customFormat="1" ht="21" customHeight="1" thickBot="1" x14ac:dyDescent="0.2">
      <c r="A45" s="67" t="str">
        <f>IF(事前入力シート!$I$4="特定共同企業体",IF(AE45&lt;&gt;"","○","未入力"),"")</f>
        <v/>
      </c>
      <c r="AC45" s="311"/>
      <c r="AD45" s="192" t="s">
        <v>408</v>
      </c>
      <c r="AE45" s="669" t="str">
        <f>IF(事前入力シート!$I$4="特定共同企業体",事前入力シート!$I$15,"")</f>
        <v/>
      </c>
      <c r="AF45" s="669"/>
      <c r="AG45" s="669"/>
      <c r="AH45" s="669"/>
      <c r="AI45" s="669"/>
      <c r="AJ45" s="669"/>
      <c r="AK45" s="669"/>
      <c r="AL45" s="669"/>
      <c r="AM45" s="669"/>
    </row>
    <row r="46" spans="1:52" ht="21" customHeight="1" x14ac:dyDescent="0.15">
      <c r="A46" s="198" t="str">
        <f>IF(事前入力シート!$I$4="特定共同企業体",IF(OR(U46="○",U48="○"),"○",IF(AND(U48&lt;&gt;"",U48&lt;&gt;""),"○","未入力")),"不要")</f>
        <v>不要</v>
      </c>
      <c r="C46" s="673" t="s">
        <v>400</v>
      </c>
      <c r="D46" s="674"/>
      <c r="E46" s="674"/>
      <c r="F46" s="674"/>
      <c r="G46" s="674"/>
      <c r="H46" s="674"/>
      <c r="I46" s="674"/>
      <c r="J46" s="674"/>
      <c r="K46" s="674"/>
      <c r="L46" s="674"/>
      <c r="M46" s="674"/>
      <c r="N46" s="674"/>
      <c r="O46" s="674"/>
      <c r="P46" s="674"/>
      <c r="Q46" s="674"/>
      <c r="R46" s="674"/>
      <c r="S46" s="674"/>
      <c r="T46" s="711"/>
      <c r="U46" s="680"/>
      <c r="V46" s="681"/>
      <c r="W46" s="681"/>
      <c r="X46" s="682"/>
      <c r="Y46" s="686" t="s">
        <v>396</v>
      </c>
      <c r="Z46" s="674"/>
      <c r="AA46" s="674"/>
      <c r="AB46" s="674"/>
      <c r="AC46" s="674"/>
      <c r="AD46" s="674"/>
      <c r="AE46" s="674"/>
      <c r="AF46" s="674"/>
      <c r="AG46" s="674"/>
      <c r="AH46" s="674"/>
      <c r="AI46" s="674"/>
      <c r="AJ46" s="674"/>
      <c r="AK46" s="674"/>
      <c r="AL46" s="674"/>
      <c r="AM46" s="675"/>
    </row>
    <row r="47" spans="1:52" ht="21" customHeight="1" x14ac:dyDescent="0.15">
      <c r="C47" s="712"/>
      <c r="D47" s="662"/>
      <c r="E47" s="662"/>
      <c r="F47" s="662"/>
      <c r="G47" s="662"/>
      <c r="H47" s="662"/>
      <c r="I47" s="662"/>
      <c r="J47" s="662"/>
      <c r="K47" s="662"/>
      <c r="L47" s="662"/>
      <c r="M47" s="662"/>
      <c r="N47" s="662"/>
      <c r="O47" s="662"/>
      <c r="P47" s="662"/>
      <c r="Q47" s="662"/>
      <c r="R47" s="662"/>
      <c r="S47" s="662"/>
      <c r="T47" s="713"/>
      <c r="U47" s="683"/>
      <c r="V47" s="684"/>
      <c r="W47" s="684"/>
      <c r="X47" s="685"/>
      <c r="Y47" s="664"/>
      <c r="Z47" s="665"/>
      <c r="AA47" s="665"/>
      <c r="AB47" s="665"/>
      <c r="AC47" s="665"/>
      <c r="AD47" s="665"/>
      <c r="AE47" s="665"/>
      <c r="AF47" s="665"/>
      <c r="AG47" s="665"/>
      <c r="AH47" s="665"/>
      <c r="AI47" s="665"/>
      <c r="AJ47" s="665"/>
      <c r="AK47" s="665"/>
      <c r="AL47" s="665"/>
      <c r="AM47" s="666"/>
    </row>
    <row r="48" spans="1:52" ht="21" customHeight="1" x14ac:dyDescent="0.15">
      <c r="A48" s="198" t="str">
        <f>IF(事前入力シート!$I$4="特定共同企業体",IF(OR(U48="○",U46="○"),"○",IF(AND(U48&lt;&gt;"",U46&lt;&gt;""),"○","未入力")),"不要")</f>
        <v>不要</v>
      </c>
      <c r="C48" s="712"/>
      <c r="D48" s="662"/>
      <c r="E48" s="662"/>
      <c r="F48" s="662"/>
      <c r="G48" s="662"/>
      <c r="H48" s="662"/>
      <c r="I48" s="662"/>
      <c r="J48" s="662"/>
      <c r="K48" s="662"/>
      <c r="L48" s="662"/>
      <c r="M48" s="662"/>
      <c r="N48" s="662"/>
      <c r="O48" s="662"/>
      <c r="P48" s="662"/>
      <c r="Q48" s="662"/>
      <c r="R48" s="662"/>
      <c r="S48" s="662"/>
      <c r="T48" s="713"/>
      <c r="U48" s="723"/>
      <c r="V48" s="724"/>
      <c r="W48" s="724"/>
      <c r="X48" s="725"/>
      <c r="Y48" s="729" t="s">
        <v>398</v>
      </c>
      <c r="Z48" s="730"/>
      <c r="AA48" s="730"/>
      <c r="AB48" s="730"/>
      <c r="AC48" s="730"/>
      <c r="AD48" s="730"/>
      <c r="AE48" s="730"/>
      <c r="AF48" s="730"/>
      <c r="AG48" s="730"/>
      <c r="AH48" s="730"/>
      <c r="AI48" s="730"/>
      <c r="AJ48" s="730"/>
      <c r="AK48" s="730"/>
      <c r="AL48" s="730"/>
      <c r="AM48" s="731"/>
    </row>
    <row r="49" spans="1:64" ht="21" customHeight="1" thickBot="1" x14ac:dyDescent="0.2">
      <c r="C49" s="712"/>
      <c r="D49" s="662"/>
      <c r="E49" s="662"/>
      <c r="F49" s="662"/>
      <c r="G49" s="662"/>
      <c r="H49" s="662"/>
      <c r="I49" s="662"/>
      <c r="J49" s="662"/>
      <c r="K49" s="662"/>
      <c r="L49" s="662"/>
      <c r="M49" s="662"/>
      <c r="N49" s="662"/>
      <c r="O49" s="662"/>
      <c r="P49" s="662"/>
      <c r="Q49" s="662"/>
      <c r="R49" s="662"/>
      <c r="S49" s="662"/>
      <c r="T49" s="713"/>
      <c r="U49" s="726"/>
      <c r="V49" s="727"/>
      <c r="W49" s="727"/>
      <c r="X49" s="728"/>
      <c r="Y49" s="732"/>
      <c r="Z49" s="677"/>
      <c r="AA49" s="677"/>
      <c r="AB49" s="677"/>
      <c r="AC49" s="677"/>
      <c r="AD49" s="677"/>
      <c r="AE49" s="677"/>
      <c r="AF49" s="677"/>
      <c r="AG49" s="677"/>
      <c r="AH49" s="677"/>
      <c r="AI49" s="677"/>
      <c r="AJ49" s="677"/>
      <c r="AK49" s="677"/>
      <c r="AL49" s="677"/>
      <c r="AM49" s="678"/>
    </row>
    <row r="50" spans="1:64" ht="21" customHeight="1" x14ac:dyDescent="0.15">
      <c r="A50" s="198" t="str">
        <f>IF(事前入力シート!$I$4="特定共同企業体",IF(OR(U50="○",U52="○"),"○",IF(AND(U50&lt;&gt;"",U52&lt;&gt;""),"○","未入力")),"不要")</f>
        <v>不要</v>
      </c>
      <c r="C50" s="673" t="s">
        <v>401</v>
      </c>
      <c r="D50" s="674"/>
      <c r="E50" s="674"/>
      <c r="F50" s="674"/>
      <c r="G50" s="674"/>
      <c r="H50" s="674"/>
      <c r="I50" s="674"/>
      <c r="J50" s="674"/>
      <c r="K50" s="674"/>
      <c r="L50" s="674"/>
      <c r="M50" s="674"/>
      <c r="N50" s="674"/>
      <c r="O50" s="674"/>
      <c r="P50" s="674"/>
      <c r="Q50" s="674"/>
      <c r="R50" s="674"/>
      <c r="S50" s="674"/>
      <c r="T50" s="711"/>
      <c r="U50" s="717"/>
      <c r="V50" s="718"/>
      <c r="W50" s="718"/>
      <c r="X50" s="719"/>
      <c r="Y50" s="661" t="s">
        <v>393</v>
      </c>
      <c r="Z50" s="662"/>
      <c r="AA50" s="662"/>
      <c r="AB50" s="662"/>
      <c r="AC50" s="662"/>
      <c r="AD50" s="662"/>
      <c r="AE50" s="662"/>
      <c r="AF50" s="662"/>
      <c r="AG50" s="662"/>
      <c r="AH50" s="662"/>
      <c r="AI50" s="662"/>
      <c r="AJ50" s="662"/>
      <c r="AK50" s="662"/>
      <c r="AL50" s="662"/>
      <c r="AM50" s="663"/>
    </row>
    <row r="51" spans="1:64" ht="21" customHeight="1" x14ac:dyDescent="0.15">
      <c r="C51" s="712"/>
      <c r="D51" s="662"/>
      <c r="E51" s="662"/>
      <c r="F51" s="662"/>
      <c r="G51" s="662"/>
      <c r="H51" s="662"/>
      <c r="I51" s="662"/>
      <c r="J51" s="662"/>
      <c r="K51" s="662"/>
      <c r="L51" s="662"/>
      <c r="M51" s="662"/>
      <c r="N51" s="662"/>
      <c r="O51" s="662"/>
      <c r="P51" s="662"/>
      <c r="Q51" s="662"/>
      <c r="R51" s="662"/>
      <c r="S51" s="662"/>
      <c r="T51" s="713"/>
      <c r="U51" s="720"/>
      <c r="V51" s="721"/>
      <c r="W51" s="721"/>
      <c r="X51" s="722"/>
      <c r="Y51" s="664"/>
      <c r="Z51" s="665"/>
      <c r="AA51" s="665"/>
      <c r="AB51" s="665"/>
      <c r="AC51" s="665"/>
      <c r="AD51" s="665"/>
      <c r="AE51" s="665"/>
      <c r="AF51" s="665"/>
      <c r="AG51" s="665"/>
      <c r="AH51" s="665"/>
      <c r="AI51" s="665"/>
      <c r="AJ51" s="665"/>
      <c r="AK51" s="665"/>
      <c r="AL51" s="665"/>
      <c r="AM51" s="666"/>
    </row>
    <row r="52" spans="1:64" ht="21" customHeight="1" x14ac:dyDescent="0.15">
      <c r="A52" s="67" t="str">
        <f>IF(事前入力シート!$I$4="特定共同企業体",IF(OR(U50="○",U52="○"),"○",IF(AND(U50&lt;&gt;"",U52&lt;&gt;""),"○","未入力")),"不要")</f>
        <v>不要</v>
      </c>
      <c r="C52" s="712"/>
      <c r="D52" s="662"/>
      <c r="E52" s="662"/>
      <c r="F52" s="662"/>
      <c r="G52" s="662"/>
      <c r="H52" s="662"/>
      <c r="I52" s="662"/>
      <c r="J52" s="662"/>
      <c r="K52" s="662"/>
      <c r="L52" s="662"/>
      <c r="M52" s="662"/>
      <c r="N52" s="662"/>
      <c r="O52" s="662"/>
      <c r="P52" s="662"/>
      <c r="Q52" s="662"/>
      <c r="R52" s="662"/>
      <c r="S52" s="662"/>
      <c r="T52" s="713"/>
      <c r="U52" s="687"/>
      <c r="V52" s="688"/>
      <c r="W52" s="688"/>
      <c r="X52" s="689"/>
      <c r="Y52" s="729" t="s">
        <v>399</v>
      </c>
      <c r="Z52" s="730"/>
      <c r="AA52" s="730"/>
      <c r="AB52" s="730"/>
      <c r="AC52" s="730"/>
      <c r="AD52" s="730"/>
      <c r="AE52" s="730"/>
      <c r="AF52" s="730"/>
      <c r="AG52" s="730"/>
      <c r="AH52" s="730"/>
      <c r="AI52" s="730"/>
      <c r="AJ52" s="730"/>
      <c r="AK52" s="730"/>
      <c r="AL52" s="730"/>
      <c r="AM52" s="731"/>
    </row>
    <row r="53" spans="1:64" ht="21" customHeight="1" thickBot="1" x14ac:dyDescent="0.2">
      <c r="C53" s="676"/>
      <c r="D53" s="677"/>
      <c r="E53" s="677"/>
      <c r="F53" s="677"/>
      <c r="G53" s="677"/>
      <c r="H53" s="677"/>
      <c r="I53" s="677"/>
      <c r="J53" s="677"/>
      <c r="K53" s="677"/>
      <c r="L53" s="677"/>
      <c r="M53" s="677"/>
      <c r="N53" s="677"/>
      <c r="O53" s="677"/>
      <c r="P53" s="677"/>
      <c r="Q53" s="677"/>
      <c r="R53" s="677"/>
      <c r="S53" s="677"/>
      <c r="T53" s="714"/>
      <c r="U53" s="690"/>
      <c r="V53" s="691"/>
      <c r="W53" s="691"/>
      <c r="X53" s="692"/>
      <c r="Y53" s="732"/>
      <c r="Z53" s="677"/>
      <c r="AA53" s="677"/>
      <c r="AB53" s="677"/>
      <c r="AC53" s="677"/>
      <c r="AD53" s="677"/>
      <c r="AE53" s="677"/>
      <c r="AF53" s="677"/>
      <c r="AG53" s="677"/>
      <c r="AH53" s="677"/>
      <c r="AI53" s="677"/>
      <c r="AJ53" s="677"/>
      <c r="AK53" s="677"/>
      <c r="AL53" s="677"/>
      <c r="AM53" s="678"/>
    </row>
    <row r="54" spans="1:64" ht="21" customHeight="1" x14ac:dyDescent="0.15">
      <c r="C54" s="336"/>
      <c r="D54" s="336"/>
      <c r="E54" s="336"/>
      <c r="F54" s="336"/>
      <c r="G54" s="336"/>
      <c r="H54" s="336"/>
      <c r="I54" s="336"/>
      <c r="J54" s="336"/>
      <c r="K54" s="336"/>
      <c r="L54" s="336"/>
      <c r="M54" s="336"/>
      <c r="N54" s="336"/>
      <c r="O54" s="336"/>
      <c r="P54" s="336"/>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BL54" s="310"/>
    </row>
    <row r="55" spans="1:64" ht="21" customHeight="1" x14ac:dyDescent="0.15">
      <c r="A55" s="67" t="str">
        <f>IF(事前入力シート!$I$4="特定共同企業体",IF(U48="○","不要",IF(AND(X55&lt;&gt;"",AB55&lt;&gt;"",AF55&lt;&gt;""),"○","未入力")),"不要")</f>
        <v>不要</v>
      </c>
      <c r="C55" s="694" t="s">
        <v>407</v>
      </c>
      <c r="D55" s="695"/>
      <c r="E55" s="696"/>
      <c r="F55" s="562" t="s">
        <v>402</v>
      </c>
      <c r="G55" s="562"/>
      <c r="H55" s="655" t="s">
        <v>397</v>
      </c>
      <c r="I55" s="656"/>
      <c r="J55" s="656"/>
      <c r="K55" s="656"/>
      <c r="L55" s="656"/>
      <c r="M55" s="656"/>
      <c r="N55" s="656"/>
      <c r="O55" s="656"/>
      <c r="P55" s="657"/>
      <c r="Q55" s="703"/>
      <c r="R55" s="704"/>
      <c r="S55" s="704"/>
      <c r="T55" s="704"/>
      <c r="U55" s="707" t="s">
        <v>61</v>
      </c>
      <c r="V55" s="707"/>
      <c r="W55" s="707"/>
      <c r="X55" s="653"/>
      <c r="Y55" s="653"/>
      <c r="Z55" s="715" t="s">
        <v>60</v>
      </c>
      <c r="AA55" s="715"/>
      <c r="AB55" s="653"/>
      <c r="AC55" s="653"/>
      <c r="AD55" s="715" t="s">
        <v>120</v>
      </c>
      <c r="AE55" s="715"/>
      <c r="AF55" s="653"/>
      <c r="AG55" s="653"/>
      <c r="AH55" s="715" t="s">
        <v>121</v>
      </c>
      <c r="AI55" s="715"/>
      <c r="AJ55" s="667"/>
      <c r="AK55" s="667"/>
      <c r="AL55" s="667"/>
      <c r="AM55" s="668"/>
    </row>
    <row r="56" spans="1:64" ht="21" customHeight="1" x14ac:dyDescent="0.15">
      <c r="C56" s="697"/>
      <c r="D56" s="698"/>
      <c r="E56" s="699"/>
      <c r="F56" s="562"/>
      <c r="G56" s="562"/>
      <c r="H56" s="658"/>
      <c r="I56" s="659"/>
      <c r="J56" s="659"/>
      <c r="K56" s="659"/>
      <c r="L56" s="659"/>
      <c r="M56" s="659"/>
      <c r="N56" s="659"/>
      <c r="O56" s="659"/>
      <c r="P56" s="660"/>
      <c r="Q56" s="705"/>
      <c r="R56" s="706"/>
      <c r="S56" s="706"/>
      <c r="T56" s="706"/>
      <c r="U56" s="708"/>
      <c r="V56" s="708"/>
      <c r="W56" s="708"/>
      <c r="X56" s="654"/>
      <c r="Y56" s="654"/>
      <c r="Z56" s="716"/>
      <c r="AA56" s="716"/>
      <c r="AB56" s="654"/>
      <c r="AC56" s="654"/>
      <c r="AD56" s="716"/>
      <c r="AE56" s="716"/>
      <c r="AF56" s="654"/>
      <c r="AG56" s="654"/>
      <c r="AH56" s="716"/>
      <c r="AI56" s="716"/>
      <c r="AJ56" s="669"/>
      <c r="AK56" s="669"/>
      <c r="AL56" s="669"/>
      <c r="AM56" s="670"/>
    </row>
    <row r="57" spans="1:64" ht="21" customHeight="1" x14ac:dyDescent="0.15">
      <c r="A57" s="198" t="str">
        <f>IF(事前入力シート!$I$4="特定共同企業体",IF(U48="○","不要",IF(Q57&lt;&gt;"","○","未入力")),"不要")</f>
        <v>不要</v>
      </c>
      <c r="C57" s="697"/>
      <c r="D57" s="698"/>
      <c r="E57" s="699"/>
      <c r="F57" s="562"/>
      <c r="G57" s="562"/>
      <c r="H57" s="673" t="s">
        <v>405</v>
      </c>
      <c r="I57" s="674"/>
      <c r="J57" s="674"/>
      <c r="K57" s="674"/>
      <c r="L57" s="674"/>
      <c r="M57" s="674"/>
      <c r="N57" s="674"/>
      <c r="O57" s="674"/>
      <c r="P57" s="675"/>
      <c r="Q57" s="672"/>
      <c r="R57" s="672"/>
      <c r="S57" s="672"/>
      <c r="T57" s="672"/>
      <c r="U57" s="672"/>
      <c r="V57" s="672"/>
      <c r="W57" s="672"/>
      <c r="X57" s="672"/>
      <c r="Y57" s="672"/>
      <c r="Z57" s="672"/>
      <c r="AA57" s="672"/>
      <c r="AB57" s="672"/>
      <c r="AC57" s="672"/>
      <c r="AD57" s="672"/>
      <c r="AE57" s="672"/>
      <c r="AF57" s="672"/>
      <c r="AG57" s="672"/>
      <c r="AH57" s="672"/>
      <c r="AI57" s="672"/>
      <c r="AJ57" s="672"/>
      <c r="AK57" s="672"/>
      <c r="AL57" s="672"/>
      <c r="AM57" s="672"/>
      <c r="BL57" s="310"/>
    </row>
    <row r="58" spans="1:64" ht="21" customHeight="1" x14ac:dyDescent="0.15">
      <c r="C58" s="697"/>
      <c r="D58" s="698"/>
      <c r="E58" s="699"/>
      <c r="F58" s="562"/>
      <c r="G58" s="562"/>
      <c r="H58" s="676"/>
      <c r="I58" s="677"/>
      <c r="J58" s="677"/>
      <c r="K58" s="677"/>
      <c r="L58" s="677"/>
      <c r="M58" s="677"/>
      <c r="N58" s="677"/>
      <c r="O58" s="677"/>
      <c r="P58" s="678"/>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M58" s="672"/>
      <c r="BL58" s="310"/>
    </row>
    <row r="59" spans="1:64" ht="21" customHeight="1" x14ac:dyDescent="0.15">
      <c r="A59" s="67" t="str">
        <f>IF(事前入力シート!$I$4="特定共同企業体",IF(U48="○","不要",IF(AND(X59&lt;&gt;"",AB59&lt;&gt;"",AF59&lt;&gt;""),"○","未入力")),"不要")</f>
        <v>不要</v>
      </c>
      <c r="C59" s="697"/>
      <c r="D59" s="698"/>
      <c r="E59" s="699"/>
      <c r="F59" s="562" t="s">
        <v>41</v>
      </c>
      <c r="G59" s="562"/>
      <c r="H59" s="655" t="s">
        <v>397</v>
      </c>
      <c r="I59" s="656"/>
      <c r="J59" s="656"/>
      <c r="K59" s="656"/>
      <c r="L59" s="656"/>
      <c r="M59" s="656"/>
      <c r="N59" s="656"/>
      <c r="O59" s="656"/>
      <c r="P59" s="657"/>
      <c r="Q59" s="703"/>
      <c r="R59" s="704"/>
      <c r="S59" s="704"/>
      <c r="T59" s="704"/>
      <c r="U59" s="707" t="s">
        <v>61</v>
      </c>
      <c r="V59" s="707"/>
      <c r="W59" s="707"/>
      <c r="X59" s="709"/>
      <c r="Y59" s="709"/>
      <c r="Z59" s="715" t="s">
        <v>60</v>
      </c>
      <c r="AA59" s="715"/>
      <c r="AB59" s="709"/>
      <c r="AC59" s="709"/>
      <c r="AD59" s="715" t="s">
        <v>120</v>
      </c>
      <c r="AE59" s="715"/>
      <c r="AF59" s="709"/>
      <c r="AG59" s="709"/>
      <c r="AH59" s="715" t="s">
        <v>121</v>
      </c>
      <c r="AI59" s="715"/>
      <c r="AJ59" s="667"/>
      <c r="AK59" s="667"/>
      <c r="AL59" s="667"/>
      <c r="AM59" s="668"/>
    </row>
    <row r="60" spans="1:64" ht="21" customHeight="1" x14ac:dyDescent="0.15">
      <c r="C60" s="697"/>
      <c r="D60" s="698"/>
      <c r="E60" s="699"/>
      <c r="F60" s="562"/>
      <c r="G60" s="562"/>
      <c r="H60" s="658"/>
      <c r="I60" s="659"/>
      <c r="J60" s="659"/>
      <c r="K60" s="659"/>
      <c r="L60" s="659"/>
      <c r="M60" s="659"/>
      <c r="N60" s="659"/>
      <c r="O60" s="659"/>
      <c r="P60" s="660"/>
      <c r="Q60" s="705"/>
      <c r="R60" s="706"/>
      <c r="S60" s="706"/>
      <c r="T60" s="706"/>
      <c r="U60" s="708"/>
      <c r="V60" s="708"/>
      <c r="W60" s="708"/>
      <c r="X60" s="710"/>
      <c r="Y60" s="710"/>
      <c r="Z60" s="716"/>
      <c r="AA60" s="716"/>
      <c r="AB60" s="710"/>
      <c r="AC60" s="710"/>
      <c r="AD60" s="716"/>
      <c r="AE60" s="716"/>
      <c r="AF60" s="710"/>
      <c r="AG60" s="710"/>
      <c r="AH60" s="716"/>
      <c r="AI60" s="716"/>
      <c r="AJ60" s="669"/>
      <c r="AK60" s="669"/>
      <c r="AL60" s="669"/>
      <c r="AM60" s="670"/>
    </row>
    <row r="61" spans="1:64" ht="21" customHeight="1" x14ac:dyDescent="0.15">
      <c r="A61" s="198" t="str">
        <f>IF(事前入力シート!$I$4="特定共同企業体",IF(U48="○","不要",IF(Q61&lt;&gt;"","○","未入力")),"不要")</f>
        <v>不要</v>
      </c>
      <c r="C61" s="697"/>
      <c r="D61" s="698"/>
      <c r="E61" s="699"/>
      <c r="F61" s="562"/>
      <c r="G61" s="562"/>
      <c r="H61" s="673" t="s">
        <v>405</v>
      </c>
      <c r="I61" s="674"/>
      <c r="J61" s="674"/>
      <c r="K61" s="674"/>
      <c r="L61" s="674"/>
      <c r="M61" s="674"/>
      <c r="N61" s="674"/>
      <c r="O61" s="674"/>
      <c r="P61" s="675"/>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BL61" s="310"/>
    </row>
    <row r="62" spans="1:64" ht="21" customHeight="1" x14ac:dyDescent="0.15">
      <c r="C62" s="697"/>
      <c r="D62" s="698"/>
      <c r="E62" s="699"/>
      <c r="F62" s="562"/>
      <c r="G62" s="562"/>
      <c r="H62" s="676"/>
      <c r="I62" s="677"/>
      <c r="J62" s="677"/>
      <c r="K62" s="677"/>
      <c r="L62" s="677"/>
      <c r="M62" s="677"/>
      <c r="N62" s="677"/>
      <c r="O62" s="677"/>
      <c r="P62" s="678"/>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BL62" s="310"/>
    </row>
    <row r="63" spans="1:64" ht="21" customHeight="1" x14ac:dyDescent="0.15">
      <c r="A63" s="67" t="str">
        <f>IF(事前入力シート!$I$4="特定共同企業体",IF(U48="○","不要",IF(AND(X63&lt;&gt;"",AB63&lt;&gt;"",AF63&lt;&gt;""),"○","未入力")),"不要")</f>
        <v>不要</v>
      </c>
      <c r="C63" s="697"/>
      <c r="D63" s="698"/>
      <c r="E63" s="699"/>
      <c r="F63" s="562" t="s">
        <v>403</v>
      </c>
      <c r="G63" s="562"/>
      <c r="H63" s="655" t="s">
        <v>397</v>
      </c>
      <c r="I63" s="656"/>
      <c r="J63" s="656"/>
      <c r="K63" s="656"/>
      <c r="L63" s="656"/>
      <c r="M63" s="656"/>
      <c r="N63" s="656"/>
      <c r="O63" s="656"/>
      <c r="P63" s="657"/>
      <c r="Q63" s="703"/>
      <c r="R63" s="704"/>
      <c r="S63" s="704"/>
      <c r="T63" s="704"/>
      <c r="U63" s="707" t="s">
        <v>61</v>
      </c>
      <c r="V63" s="707"/>
      <c r="W63" s="707"/>
      <c r="X63" s="709"/>
      <c r="Y63" s="709"/>
      <c r="Z63" s="715" t="s">
        <v>60</v>
      </c>
      <c r="AA63" s="715"/>
      <c r="AB63" s="709"/>
      <c r="AC63" s="709"/>
      <c r="AD63" s="715" t="s">
        <v>120</v>
      </c>
      <c r="AE63" s="715"/>
      <c r="AF63" s="709"/>
      <c r="AG63" s="709"/>
      <c r="AH63" s="715" t="s">
        <v>121</v>
      </c>
      <c r="AI63" s="715"/>
      <c r="AJ63" s="667"/>
      <c r="AK63" s="667"/>
      <c r="AL63" s="667"/>
      <c r="AM63" s="668"/>
    </row>
    <row r="64" spans="1:64" ht="21" customHeight="1" x14ac:dyDescent="0.15">
      <c r="C64" s="697"/>
      <c r="D64" s="698"/>
      <c r="E64" s="699"/>
      <c r="F64" s="562"/>
      <c r="G64" s="562"/>
      <c r="H64" s="658"/>
      <c r="I64" s="659"/>
      <c r="J64" s="659"/>
      <c r="K64" s="659"/>
      <c r="L64" s="659"/>
      <c r="M64" s="659"/>
      <c r="N64" s="659"/>
      <c r="O64" s="659"/>
      <c r="P64" s="660"/>
      <c r="Q64" s="705"/>
      <c r="R64" s="706"/>
      <c r="S64" s="706"/>
      <c r="T64" s="706"/>
      <c r="U64" s="708"/>
      <c r="V64" s="708"/>
      <c r="W64" s="708"/>
      <c r="X64" s="710"/>
      <c r="Y64" s="710"/>
      <c r="Z64" s="716"/>
      <c r="AA64" s="716"/>
      <c r="AB64" s="710"/>
      <c r="AC64" s="710"/>
      <c r="AD64" s="716"/>
      <c r="AE64" s="716"/>
      <c r="AF64" s="710"/>
      <c r="AG64" s="710"/>
      <c r="AH64" s="716"/>
      <c r="AI64" s="716"/>
      <c r="AJ64" s="669"/>
      <c r="AK64" s="669"/>
      <c r="AL64" s="669"/>
      <c r="AM64" s="670"/>
    </row>
    <row r="65" spans="1:64" ht="21" customHeight="1" x14ac:dyDescent="0.15">
      <c r="A65" s="198" t="str">
        <f>IF(事前入力シート!$I$4="特定共同企業体",IF(U48="○","不要",IF(Q65&lt;&gt;"","○","未入力")),"不要")</f>
        <v>不要</v>
      </c>
      <c r="C65" s="697"/>
      <c r="D65" s="698"/>
      <c r="E65" s="699"/>
      <c r="F65" s="562"/>
      <c r="G65" s="562"/>
      <c r="H65" s="673" t="s">
        <v>405</v>
      </c>
      <c r="I65" s="674"/>
      <c r="J65" s="674"/>
      <c r="K65" s="674"/>
      <c r="L65" s="674"/>
      <c r="M65" s="674"/>
      <c r="N65" s="674"/>
      <c r="O65" s="674"/>
      <c r="P65" s="675"/>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BL65" s="310"/>
    </row>
    <row r="66" spans="1:64" ht="21" customHeight="1" x14ac:dyDescent="0.15">
      <c r="C66" s="700"/>
      <c r="D66" s="701"/>
      <c r="E66" s="702"/>
      <c r="F66" s="562"/>
      <c r="G66" s="562"/>
      <c r="H66" s="676"/>
      <c r="I66" s="677"/>
      <c r="J66" s="677"/>
      <c r="K66" s="677"/>
      <c r="L66" s="677"/>
      <c r="M66" s="677"/>
      <c r="N66" s="677"/>
      <c r="O66" s="677"/>
      <c r="P66" s="678"/>
      <c r="Q66" s="671"/>
      <c r="R66" s="671"/>
      <c r="S66" s="671"/>
      <c r="T66" s="671"/>
      <c r="U66" s="671"/>
      <c r="V66" s="671"/>
      <c r="W66" s="671"/>
      <c r="X66" s="671"/>
      <c r="Y66" s="671"/>
      <c r="Z66" s="671"/>
      <c r="AA66" s="671"/>
      <c r="AB66" s="671"/>
      <c r="AC66" s="671"/>
      <c r="AD66" s="671"/>
      <c r="AE66" s="671"/>
      <c r="AF66" s="671"/>
      <c r="AG66" s="671"/>
      <c r="AH66" s="671"/>
      <c r="AI66" s="671"/>
      <c r="AJ66" s="671"/>
      <c r="AK66" s="671"/>
      <c r="AL66" s="671"/>
      <c r="AM66" s="671"/>
      <c r="BL66" s="310"/>
    </row>
    <row r="67" spans="1:64" ht="21" customHeight="1" x14ac:dyDescent="0.15">
      <c r="C67" s="336"/>
      <c r="D67" s="336"/>
      <c r="E67" s="336"/>
      <c r="F67" s="336"/>
      <c r="G67" s="336"/>
      <c r="H67" s="336"/>
      <c r="I67" s="336"/>
      <c r="J67" s="336"/>
      <c r="K67" s="336"/>
      <c r="L67" s="336"/>
      <c r="M67" s="336"/>
      <c r="N67" s="336"/>
      <c r="O67" s="336"/>
      <c r="P67" s="336"/>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BL67" s="310"/>
    </row>
    <row r="68" spans="1:64" ht="21" customHeight="1" x14ac:dyDescent="0.15">
      <c r="A68" s="67" t="str">
        <f>IF(事前入力シート!$I$4="特定共同企業体",IF(U52="○","不要",IF(AND(X68&lt;&gt;"",AB68&lt;&gt;"",AF68&lt;&gt;""),"○","未入力")),"不要")</f>
        <v>不要</v>
      </c>
      <c r="C68" s="694" t="s">
        <v>385</v>
      </c>
      <c r="D68" s="695"/>
      <c r="E68" s="696"/>
      <c r="F68" s="655" t="s">
        <v>397</v>
      </c>
      <c r="G68" s="656"/>
      <c r="H68" s="656"/>
      <c r="I68" s="656"/>
      <c r="J68" s="656"/>
      <c r="K68" s="656"/>
      <c r="L68" s="656"/>
      <c r="M68" s="656"/>
      <c r="N68" s="656"/>
      <c r="O68" s="656"/>
      <c r="P68" s="657"/>
      <c r="Q68" s="703"/>
      <c r="R68" s="704"/>
      <c r="S68" s="704"/>
      <c r="T68" s="704"/>
      <c r="U68" s="707" t="s">
        <v>61</v>
      </c>
      <c r="V68" s="707"/>
      <c r="W68" s="707"/>
      <c r="X68" s="653"/>
      <c r="Y68" s="653"/>
      <c r="Z68" s="715" t="s">
        <v>60</v>
      </c>
      <c r="AA68" s="715"/>
      <c r="AB68" s="653"/>
      <c r="AC68" s="653"/>
      <c r="AD68" s="715" t="s">
        <v>120</v>
      </c>
      <c r="AE68" s="715"/>
      <c r="AF68" s="653"/>
      <c r="AG68" s="653"/>
      <c r="AH68" s="715" t="s">
        <v>121</v>
      </c>
      <c r="AI68" s="715"/>
      <c r="AJ68" s="667"/>
      <c r="AK68" s="667"/>
      <c r="AL68" s="667"/>
      <c r="AM68" s="668"/>
    </row>
    <row r="69" spans="1:64" ht="21" customHeight="1" x14ac:dyDescent="0.15">
      <c r="C69" s="697"/>
      <c r="D69" s="698"/>
      <c r="E69" s="699"/>
      <c r="F69" s="658"/>
      <c r="G69" s="659"/>
      <c r="H69" s="659"/>
      <c r="I69" s="659"/>
      <c r="J69" s="659"/>
      <c r="K69" s="659"/>
      <c r="L69" s="659"/>
      <c r="M69" s="659"/>
      <c r="N69" s="659"/>
      <c r="O69" s="659"/>
      <c r="P69" s="660"/>
      <c r="Q69" s="705"/>
      <c r="R69" s="706"/>
      <c r="S69" s="706"/>
      <c r="T69" s="706"/>
      <c r="U69" s="708"/>
      <c r="V69" s="708"/>
      <c r="W69" s="708"/>
      <c r="X69" s="654"/>
      <c r="Y69" s="654"/>
      <c r="Z69" s="716"/>
      <c r="AA69" s="716"/>
      <c r="AB69" s="654"/>
      <c r="AC69" s="654"/>
      <c r="AD69" s="716"/>
      <c r="AE69" s="716"/>
      <c r="AF69" s="654"/>
      <c r="AG69" s="654"/>
      <c r="AH69" s="716"/>
      <c r="AI69" s="716"/>
      <c r="AJ69" s="669"/>
      <c r="AK69" s="669"/>
      <c r="AL69" s="669"/>
      <c r="AM69" s="670"/>
    </row>
    <row r="70" spans="1:64" ht="21" customHeight="1" x14ac:dyDescent="0.15">
      <c r="A70" s="198" t="str">
        <f>IF(事前入力シート!$I$4="特定共同企業体",IF(U52="○","不要",IF(Q70&lt;&gt;"","○","未入力")),"不要")</f>
        <v>不要</v>
      </c>
      <c r="C70" s="697"/>
      <c r="D70" s="698"/>
      <c r="E70" s="699"/>
      <c r="F70" s="673" t="s">
        <v>404</v>
      </c>
      <c r="G70" s="674"/>
      <c r="H70" s="674"/>
      <c r="I70" s="674"/>
      <c r="J70" s="674"/>
      <c r="K70" s="674"/>
      <c r="L70" s="674"/>
      <c r="M70" s="674"/>
      <c r="N70" s="674"/>
      <c r="O70" s="674"/>
      <c r="P70" s="675"/>
      <c r="Q70" s="672"/>
      <c r="R70" s="672"/>
      <c r="S70" s="672"/>
      <c r="T70" s="672"/>
      <c r="U70" s="672"/>
      <c r="V70" s="672"/>
      <c r="W70" s="672"/>
      <c r="X70" s="672"/>
      <c r="Y70" s="672"/>
      <c r="Z70" s="672"/>
      <c r="AA70" s="672"/>
      <c r="AB70" s="672"/>
      <c r="AC70" s="672"/>
      <c r="AD70" s="672"/>
      <c r="AE70" s="672"/>
      <c r="AF70" s="672"/>
      <c r="AG70" s="672"/>
      <c r="AH70" s="672"/>
      <c r="AI70" s="672"/>
      <c r="AJ70" s="672"/>
      <c r="AK70" s="672"/>
      <c r="AL70" s="672"/>
      <c r="AM70" s="672"/>
      <c r="BL70" s="310"/>
    </row>
    <row r="71" spans="1:64" ht="21" customHeight="1" x14ac:dyDescent="0.15">
      <c r="C71" s="700"/>
      <c r="D71" s="701"/>
      <c r="E71" s="702"/>
      <c r="F71" s="676"/>
      <c r="G71" s="677"/>
      <c r="H71" s="677"/>
      <c r="I71" s="677"/>
      <c r="J71" s="677"/>
      <c r="K71" s="677"/>
      <c r="L71" s="677"/>
      <c r="M71" s="677"/>
      <c r="N71" s="677"/>
      <c r="O71" s="677"/>
      <c r="P71" s="678"/>
      <c r="Q71" s="672"/>
      <c r="R71" s="672"/>
      <c r="S71" s="672"/>
      <c r="T71" s="672"/>
      <c r="U71" s="672"/>
      <c r="V71" s="672"/>
      <c r="W71" s="672"/>
      <c r="X71" s="672"/>
      <c r="Y71" s="672"/>
      <c r="Z71" s="672"/>
      <c r="AA71" s="672"/>
      <c r="AB71" s="672"/>
      <c r="AC71" s="672"/>
      <c r="AD71" s="672"/>
      <c r="AE71" s="672"/>
      <c r="AF71" s="672"/>
      <c r="AG71" s="672"/>
      <c r="AH71" s="672"/>
      <c r="AI71" s="672"/>
      <c r="AJ71" s="672"/>
      <c r="AK71" s="672"/>
      <c r="AL71" s="672"/>
      <c r="AM71" s="672"/>
      <c r="BL71" s="310"/>
    </row>
    <row r="72" spans="1:64" ht="6" customHeight="1" x14ac:dyDescent="0.15">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row>
    <row r="73" spans="1:64" ht="13.5" x14ac:dyDescent="0.15">
      <c r="C73" s="733" t="s">
        <v>237</v>
      </c>
      <c r="D73" s="733"/>
      <c r="E73" s="734" t="s">
        <v>406</v>
      </c>
      <c r="F73" s="734"/>
      <c r="G73" s="734"/>
      <c r="H73" s="734"/>
      <c r="I73" s="734"/>
      <c r="J73" s="734"/>
      <c r="K73" s="734"/>
      <c r="L73" s="734"/>
      <c r="M73" s="734"/>
      <c r="N73" s="734"/>
      <c r="O73" s="734"/>
      <c r="P73" s="734"/>
      <c r="Q73" s="734"/>
      <c r="R73" s="734"/>
      <c r="S73" s="734"/>
      <c r="T73" s="734"/>
      <c r="U73" s="734"/>
      <c r="V73" s="734"/>
      <c r="W73" s="734"/>
      <c r="X73" s="734"/>
      <c r="Y73" s="734"/>
      <c r="Z73" s="734"/>
      <c r="AA73" s="734"/>
      <c r="AB73" s="734"/>
      <c r="AC73" s="734"/>
      <c r="AD73" s="734"/>
      <c r="AE73" s="734"/>
      <c r="AF73" s="734"/>
      <c r="AG73" s="734"/>
      <c r="AH73" s="734"/>
      <c r="AI73" s="734"/>
      <c r="AJ73" s="734"/>
      <c r="AK73" s="734"/>
      <c r="AL73" s="734"/>
      <c r="AM73" s="734"/>
      <c r="AN73" s="155"/>
    </row>
    <row r="74" spans="1:64" ht="21" customHeight="1" x14ac:dyDescent="0.15">
      <c r="A74" s="202"/>
      <c r="AN74" s="151"/>
      <c r="AO74" s="147"/>
      <c r="AZ74" s="147"/>
    </row>
    <row r="75" spans="1:64" ht="21" customHeight="1" x14ac:dyDescent="0.15">
      <c r="C75" s="679"/>
      <c r="D75" s="679"/>
      <c r="E75" s="679"/>
      <c r="F75" s="679"/>
      <c r="G75" s="679"/>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c r="AI75" s="679"/>
      <c r="AJ75" s="679"/>
      <c r="AK75" s="679"/>
      <c r="AL75" s="679"/>
      <c r="AM75" s="679"/>
      <c r="AO75" s="147"/>
      <c r="AZ75" s="147"/>
    </row>
    <row r="76" spans="1:64" ht="21" customHeight="1" x14ac:dyDescent="0.15">
      <c r="C76" s="693"/>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O76" s="147"/>
      <c r="AZ76" s="147"/>
    </row>
    <row r="77" spans="1:64" ht="21" customHeight="1" x14ac:dyDescent="0.15">
      <c r="C77" s="693"/>
      <c r="D77" s="693"/>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O77" s="147"/>
      <c r="AZ77" s="147"/>
    </row>
    <row r="78" spans="1:64" ht="21" customHeight="1" x14ac:dyDescent="0.15">
      <c r="C78" s="46"/>
      <c r="D78" s="147"/>
      <c r="O78" s="147"/>
    </row>
    <row r="79" spans="1:64" ht="21" customHeight="1" x14ac:dyDescent="0.15">
      <c r="A79" s="202" t="str">
        <f>IF('発注者入力シート(◆◇)'!$H$16="","",IF(事前入力シート!$I$4="特定共同企業体",IF(COUNTIF(A80:A112,"未入力")&gt;=1,"未入力あり",""),"使用しない"))</f>
        <v/>
      </c>
      <c r="AN79" s="151" t="s">
        <v>395</v>
      </c>
      <c r="AO79" s="147"/>
      <c r="AZ79" s="147"/>
    </row>
    <row r="80" spans="1:64" ht="21" customHeight="1" x14ac:dyDescent="0.15">
      <c r="C80" s="679"/>
      <c r="D80" s="67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c r="AO80" s="147"/>
      <c r="AZ80" s="147"/>
    </row>
    <row r="81" spans="1:64" ht="21" customHeight="1" x14ac:dyDescent="0.15">
      <c r="C81" s="693" t="s">
        <v>422</v>
      </c>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O81" s="147"/>
      <c r="AZ81" s="147"/>
    </row>
    <row r="82" spans="1:64" ht="21" customHeight="1" x14ac:dyDescent="0.15">
      <c r="C82" s="693"/>
      <c r="D82" s="693"/>
      <c r="E82" s="693"/>
      <c r="F82" s="693"/>
      <c r="G82" s="693"/>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O82" s="147"/>
      <c r="AZ82" s="147"/>
    </row>
    <row r="83" spans="1:64" ht="21" customHeight="1" x14ac:dyDescent="0.15">
      <c r="C83" s="337"/>
      <c r="D83" s="337"/>
      <c r="E83" s="337"/>
      <c r="F83" s="337"/>
      <c r="G83" s="337"/>
      <c r="H83" s="337"/>
      <c r="I83" s="337"/>
      <c r="J83" s="337"/>
      <c r="K83" s="337"/>
      <c r="L83" s="337"/>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55"/>
      <c r="AO83" s="147"/>
      <c r="AZ83" s="147"/>
    </row>
    <row r="84" spans="1:64" s="147" customFormat="1" ht="21" customHeight="1" thickBot="1" x14ac:dyDescent="0.2">
      <c r="A84" s="67" t="str">
        <f>IF(事前入力シート!$I$4="特定共同企業体",IF(AE84&lt;&gt;"","○","未入力"),"")</f>
        <v/>
      </c>
      <c r="AC84" s="311"/>
      <c r="AD84" s="192" t="s">
        <v>408</v>
      </c>
      <c r="AE84" s="669" t="str">
        <f>IF(事前入力シート!$I$4="特定共同企業体",事前入力シート!$I$16,"")</f>
        <v/>
      </c>
      <c r="AF84" s="669"/>
      <c r="AG84" s="669"/>
      <c r="AH84" s="669"/>
      <c r="AI84" s="669"/>
      <c r="AJ84" s="669"/>
      <c r="AK84" s="669"/>
      <c r="AL84" s="669"/>
      <c r="AM84" s="669"/>
    </row>
    <row r="85" spans="1:64" ht="21" customHeight="1" x14ac:dyDescent="0.15">
      <c r="A85" s="198" t="str">
        <f>IF(事前入力シート!$I$4="特定共同企業体",IF(OR(U85="○",U87="○"),"○",IF(AND(U87&lt;&gt;"",U87&lt;&gt;""),"○","未入力")),"不要")</f>
        <v>不要</v>
      </c>
      <c r="C85" s="673" t="s">
        <v>400</v>
      </c>
      <c r="D85" s="674"/>
      <c r="E85" s="674"/>
      <c r="F85" s="674"/>
      <c r="G85" s="674"/>
      <c r="H85" s="674"/>
      <c r="I85" s="674"/>
      <c r="J85" s="674"/>
      <c r="K85" s="674"/>
      <c r="L85" s="674"/>
      <c r="M85" s="674"/>
      <c r="N85" s="674"/>
      <c r="O85" s="674"/>
      <c r="P85" s="674"/>
      <c r="Q85" s="674"/>
      <c r="R85" s="674"/>
      <c r="S85" s="674"/>
      <c r="T85" s="711"/>
      <c r="U85" s="680"/>
      <c r="V85" s="681"/>
      <c r="W85" s="681"/>
      <c r="X85" s="682"/>
      <c r="Y85" s="686" t="s">
        <v>396</v>
      </c>
      <c r="Z85" s="674"/>
      <c r="AA85" s="674"/>
      <c r="AB85" s="674"/>
      <c r="AC85" s="674"/>
      <c r="AD85" s="674"/>
      <c r="AE85" s="674"/>
      <c r="AF85" s="674"/>
      <c r="AG85" s="674"/>
      <c r="AH85" s="674"/>
      <c r="AI85" s="674"/>
      <c r="AJ85" s="674"/>
      <c r="AK85" s="674"/>
      <c r="AL85" s="674"/>
      <c r="AM85" s="675"/>
      <c r="BF85" s="192"/>
    </row>
    <row r="86" spans="1:64" ht="21" customHeight="1" x14ac:dyDescent="0.15">
      <c r="C86" s="712"/>
      <c r="D86" s="662"/>
      <c r="E86" s="662"/>
      <c r="F86" s="662"/>
      <c r="G86" s="662"/>
      <c r="H86" s="662"/>
      <c r="I86" s="662"/>
      <c r="J86" s="662"/>
      <c r="K86" s="662"/>
      <c r="L86" s="662"/>
      <c r="M86" s="662"/>
      <c r="N86" s="662"/>
      <c r="O86" s="662"/>
      <c r="P86" s="662"/>
      <c r="Q86" s="662"/>
      <c r="R86" s="662"/>
      <c r="S86" s="662"/>
      <c r="T86" s="713"/>
      <c r="U86" s="683"/>
      <c r="V86" s="684"/>
      <c r="W86" s="684"/>
      <c r="X86" s="685"/>
      <c r="Y86" s="664"/>
      <c r="Z86" s="665"/>
      <c r="AA86" s="665"/>
      <c r="AB86" s="665"/>
      <c r="AC86" s="665"/>
      <c r="AD86" s="665"/>
      <c r="AE86" s="665"/>
      <c r="AF86" s="665"/>
      <c r="AG86" s="665"/>
      <c r="AH86" s="665"/>
      <c r="AI86" s="665"/>
      <c r="AJ86" s="665"/>
      <c r="AK86" s="665"/>
      <c r="AL86" s="665"/>
      <c r="AM86" s="666"/>
    </row>
    <row r="87" spans="1:64" ht="21" customHeight="1" x14ac:dyDescent="0.15">
      <c r="A87" s="198" t="str">
        <f>IF(事前入力シート!$I$4="特定共同企業体",IF(OR(U87="○",U85="○"),"○",IF(AND(U87&lt;&gt;"",U85&lt;&gt;""),"○","未入力")),"不要")</f>
        <v>不要</v>
      </c>
      <c r="C87" s="712"/>
      <c r="D87" s="662"/>
      <c r="E87" s="662"/>
      <c r="F87" s="662"/>
      <c r="G87" s="662"/>
      <c r="H87" s="662"/>
      <c r="I87" s="662"/>
      <c r="J87" s="662"/>
      <c r="K87" s="662"/>
      <c r="L87" s="662"/>
      <c r="M87" s="662"/>
      <c r="N87" s="662"/>
      <c r="O87" s="662"/>
      <c r="P87" s="662"/>
      <c r="Q87" s="662"/>
      <c r="R87" s="662"/>
      <c r="S87" s="662"/>
      <c r="T87" s="713"/>
      <c r="U87" s="723"/>
      <c r="V87" s="724"/>
      <c r="W87" s="724"/>
      <c r="X87" s="725"/>
      <c r="Y87" s="729" t="s">
        <v>398</v>
      </c>
      <c r="Z87" s="730"/>
      <c r="AA87" s="730"/>
      <c r="AB87" s="730"/>
      <c r="AC87" s="730"/>
      <c r="AD87" s="730"/>
      <c r="AE87" s="730"/>
      <c r="AF87" s="730"/>
      <c r="AG87" s="730"/>
      <c r="AH87" s="730"/>
      <c r="AI87" s="730"/>
      <c r="AJ87" s="730"/>
      <c r="AK87" s="730"/>
      <c r="AL87" s="730"/>
      <c r="AM87" s="731"/>
    </row>
    <row r="88" spans="1:64" ht="21" customHeight="1" thickBot="1" x14ac:dyDescent="0.2">
      <c r="C88" s="712"/>
      <c r="D88" s="662"/>
      <c r="E88" s="662"/>
      <c r="F88" s="662"/>
      <c r="G88" s="662"/>
      <c r="H88" s="662"/>
      <c r="I88" s="662"/>
      <c r="J88" s="662"/>
      <c r="K88" s="662"/>
      <c r="L88" s="662"/>
      <c r="M88" s="662"/>
      <c r="N88" s="662"/>
      <c r="O88" s="662"/>
      <c r="P88" s="662"/>
      <c r="Q88" s="662"/>
      <c r="R88" s="662"/>
      <c r="S88" s="662"/>
      <c r="T88" s="713"/>
      <c r="U88" s="726"/>
      <c r="V88" s="727"/>
      <c r="W88" s="727"/>
      <c r="X88" s="728"/>
      <c r="Y88" s="732"/>
      <c r="Z88" s="677"/>
      <c r="AA88" s="677"/>
      <c r="AB88" s="677"/>
      <c r="AC88" s="677"/>
      <c r="AD88" s="677"/>
      <c r="AE88" s="677"/>
      <c r="AF88" s="677"/>
      <c r="AG88" s="677"/>
      <c r="AH88" s="677"/>
      <c r="AI88" s="677"/>
      <c r="AJ88" s="677"/>
      <c r="AK88" s="677"/>
      <c r="AL88" s="677"/>
      <c r="AM88" s="678"/>
    </row>
    <row r="89" spans="1:64" ht="21" customHeight="1" x14ac:dyDescent="0.15">
      <c r="A89" s="198" t="str">
        <f>IF(事前入力シート!$I$4="特定共同企業体",IF(OR(U89="○",U91="○"),"○",IF(AND(U89&lt;&gt;"",U91&lt;&gt;""),"○","未入力")),"不要")</f>
        <v>不要</v>
      </c>
      <c r="C89" s="673" t="s">
        <v>401</v>
      </c>
      <c r="D89" s="674"/>
      <c r="E89" s="674"/>
      <c r="F89" s="674"/>
      <c r="G89" s="674"/>
      <c r="H89" s="674"/>
      <c r="I89" s="674"/>
      <c r="J89" s="674"/>
      <c r="K89" s="674"/>
      <c r="L89" s="674"/>
      <c r="M89" s="674"/>
      <c r="N89" s="674"/>
      <c r="O89" s="674"/>
      <c r="P89" s="674"/>
      <c r="Q89" s="674"/>
      <c r="R89" s="674"/>
      <c r="S89" s="674"/>
      <c r="T89" s="711"/>
      <c r="U89" s="717"/>
      <c r="V89" s="718"/>
      <c r="W89" s="718"/>
      <c r="X89" s="719"/>
      <c r="Y89" s="661" t="s">
        <v>393</v>
      </c>
      <c r="Z89" s="662"/>
      <c r="AA89" s="662"/>
      <c r="AB89" s="662"/>
      <c r="AC89" s="662"/>
      <c r="AD89" s="662"/>
      <c r="AE89" s="662"/>
      <c r="AF89" s="662"/>
      <c r="AG89" s="662"/>
      <c r="AH89" s="662"/>
      <c r="AI89" s="662"/>
      <c r="AJ89" s="662"/>
      <c r="AK89" s="662"/>
      <c r="AL89" s="662"/>
      <c r="AM89" s="663"/>
    </row>
    <row r="90" spans="1:64" ht="21" customHeight="1" x14ac:dyDescent="0.15">
      <c r="C90" s="712"/>
      <c r="D90" s="662"/>
      <c r="E90" s="662"/>
      <c r="F90" s="662"/>
      <c r="G90" s="662"/>
      <c r="H90" s="662"/>
      <c r="I90" s="662"/>
      <c r="J90" s="662"/>
      <c r="K90" s="662"/>
      <c r="L90" s="662"/>
      <c r="M90" s="662"/>
      <c r="N90" s="662"/>
      <c r="O90" s="662"/>
      <c r="P90" s="662"/>
      <c r="Q90" s="662"/>
      <c r="R90" s="662"/>
      <c r="S90" s="662"/>
      <c r="T90" s="713"/>
      <c r="U90" s="720"/>
      <c r="V90" s="721"/>
      <c r="W90" s="721"/>
      <c r="X90" s="722"/>
      <c r="Y90" s="664"/>
      <c r="Z90" s="665"/>
      <c r="AA90" s="665"/>
      <c r="AB90" s="665"/>
      <c r="AC90" s="665"/>
      <c r="AD90" s="665"/>
      <c r="AE90" s="665"/>
      <c r="AF90" s="665"/>
      <c r="AG90" s="665"/>
      <c r="AH90" s="665"/>
      <c r="AI90" s="665"/>
      <c r="AJ90" s="665"/>
      <c r="AK90" s="665"/>
      <c r="AL90" s="665"/>
      <c r="AM90" s="666"/>
    </row>
    <row r="91" spans="1:64" ht="21" customHeight="1" x14ac:dyDescent="0.15">
      <c r="A91" s="67" t="str">
        <f>IF(事前入力シート!$I$4="特定共同企業体",IF(OR(U89="○",U91="○"),"○",IF(AND(U89&lt;&gt;"",U91&lt;&gt;""),"○","未入力")),"不要")</f>
        <v>不要</v>
      </c>
      <c r="C91" s="712"/>
      <c r="D91" s="662"/>
      <c r="E91" s="662"/>
      <c r="F91" s="662"/>
      <c r="G91" s="662"/>
      <c r="H91" s="662"/>
      <c r="I91" s="662"/>
      <c r="J91" s="662"/>
      <c r="K91" s="662"/>
      <c r="L91" s="662"/>
      <c r="M91" s="662"/>
      <c r="N91" s="662"/>
      <c r="O91" s="662"/>
      <c r="P91" s="662"/>
      <c r="Q91" s="662"/>
      <c r="R91" s="662"/>
      <c r="S91" s="662"/>
      <c r="T91" s="713"/>
      <c r="U91" s="687"/>
      <c r="V91" s="688"/>
      <c r="W91" s="688"/>
      <c r="X91" s="689"/>
      <c r="Y91" s="729" t="s">
        <v>399</v>
      </c>
      <c r="Z91" s="730"/>
      <c r="AA91" s="730"/>
      <c r="AB91" s="730"/>
      <c r="AC91" s="730"/>
      <c r="AD91" s="730"/>
      <c r="AE91" s="730"/>
      <c r="AF91" s="730"/>
      <c r="AG91" s="730"/>
      <c r="AH91" s="730"/>
      <c r="AI91" s="730"/>
      <c r="AJ91" s="730"/>
      <c r="AK91" s="730"/>
      <c r="AL91" s="730"/>
      <c r="AM91" s="731"/>
    </row>
    <row r="92" spans="1:64" ht="21" customHeight="1" thickBot="1" x14ac:dyDescent="0.2">
      <c r="C92" s="676"/>
      <c r="D92" s="677"/>
      <c r="E92" s="677"/>
      <c r="F92" s="677"/>
      <c r="G92" s="677"/>
      <c r="H92" s="677"/>
      <c r="I92" s="677"/>
      <c r="J92" s="677"/>
      <c r="K92" s="677"/>
      <c r="L92" s="677"/>
      <c r="M92" s="677"/>
      <c r="N92" s="677"/>
      <c r="O92" s="677"/>
      <c r="P92" s="677"/>
      <c r="Q92" s="677"/>
      <c r="R92" s="677"/>
      <c r="S92" s="677"/>
      <c r="T92" s="714"/>
      <c r="U92" s="690"/>
      <c r="V92" s="691"/>
      <c r="W92" s="691"/>
      <c r="X92" s="692"/>
      <c r="Y92" s="732"/>
      <c r="Z92" s="677"/>
      <c r="AA92" s="677"/>
      <c r="AB92" s="677"/>
      <c r="AC92" s="677"/>
      <c r="AD92" s="677"/>
      <c r="AE92" s="677"/>
      <c r="AF92" s="677"/>
      <c r="AG92" s="677"/>
      <c r="AH92" s="677"/>
      <c r="AI92" s="677"/>
      <c r="AJ92" s="677"/>
      <c r="AK92" s="677"/>
      <c r="AL92" s="677"/>
      <c r="AM92" s="678"/>
    </row>
    <row r="93" spans="1:64" ht="21" customHeight="1" x14ac:dyDescent="0.15">
      <c r="C93" s="336"/>
      <c r="D93" s="336"/>
      <c r="E93" s="336"/>
      <c r="F93" s="336"/>
      <c r="G93" s="336"/>
      <c r="H93" s="336"/>
      <c r="I93" s="336"/>
      <c r="J93" s="336"/>
      <c r="K93" s="336"/>
      <c r="L93" s="336"/>
      <c r="M93" s="336"/>
      <c r="N93" s="336"/>
      <c r="O93" s="336"/>
      <c r="P93" s="336"/>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BL93" s="310"/>
    </row>
    <row r="94" spans="1:64" ht="21" customHeight="1" x14ac:dyDescent="0.15">
      <c r="A94" s="67" t="str">
        <f>IF(事前入力シート!$I$4="特定共同企業体",IF(U87="○","不要",IF(AND(X94&lt;&gt;"",AB94&lt;&gt;"",AF94&lt;&gt;""),"○","未入力")),"不要")</f>
        <v>不要</v>
      </c>
      <c r="C94" s="694" t="s">
        <v>407</v>
      </c>
      <c r="D94" s="695"/>
      <c r="E94" s="696"/>
      <c r="F94" s="562" t="s">
        <v>402</v>
      </c>
      <c r="G94" s="562"/>
      <c r="H94" s="655" t="s">
        <v>397</v>
      </c>
      <c r="I94" s="656"/>
      <c r="J94" s="656"/>
      <c r="K94" s="656"/>
      <c r="L94" s="656"/>
      <c r="M94" s="656"/>
      <c r="N94" s="656"/>
      <c r="O94" s="656"/>
      <c r="P94" s="657"/>
      <c r="Q94" s="703"/>
      <c r="R94" s="704"/>
      <c r="S94" s="704"/>
      <c r="T94" s="704"/>
      <c r="U94" s="707" t="s">
        <v>61</v>
      </c>
      <c r="V94" s="707"/>
      <c r="W94" s="707"/>
      <c r="X94" s="653"/>
      <c r="Y94" s="653"/>
      <c r="Z94" s="715" t="s">
        <v>60</v>
      </c>
      <c r="AA94" s="715"/>
      <c r="AB94" s="653"/>
      <c r="AC94" s="653"/>
      <c r="AD94" s="715" t="s">
        <v>120</v>
      </c>
      <c r="AE94" s="715"/>
      <c r="AF94" s="653"/>
      <c r="AG94" s="653"/>
      <c r="AH94" s="715" t="s">
        <v>121</v>
      </c>
      <c r="AI94" s="715"/>
      <c r="AJ94" s="667"/>
      <c r="AK94" s="667"/>
      <c r="AL94" s="667"/>
      <c r="AM94" s="668"/>
    </row>
    <row r="95" spans="1:64" ht="21" customHeight="1" x14ac:dyDescent="0.15">
      <c r="C95" s="697"/>
      <c r="D95" s="698"/>
      <c r="E95" s="699"/>
      <c r="F95" s="562"/>
      <c r="G95" s="562"/>
      <c r="H95" s="658"/>
      <c r="I95" s="659"/>
      <c r="J95" s="659"/>
      <c r="K95" s="659"/>
      <c r="L95" s="659"/>
      <c r="M95" s="659"/>
      <c r="N95" s="659"/>
      <c r="O95" s="659"/>
      <c r="P95" s="660"/>
      <c r="Q95" s="705"/>
      <c r="R95" s="706"/>
      <c r="S95" s="706"/>
      <c r="T95" s="706"/>
      <c r="U95" s="708"/>
      <c r="V95" s="708"/>
      <c r="W95" s="708"/>
      <c r="X95" s="654"/>
      <c r="Y95" s="654"/>
      <c r="Z95" s="716"/>
      <c r="AA95" s="716"/>
      <c r="AB95" s="654"/>
      <c r="AC95" s="654"/>
      <c r="AD95" s="716"/>
      <c r="AE95" s="716"/>
      <c r="AF95" s="654"/>
      <c r="AG95" s="654"/>
      <c r="AH95" s="716"/>
      <c r="AI95" s="716"/>
      <c r="AJ95" s="669"/>
      <c r="AK95" s="669"/>
      <c r="AL95" s="669"/>
      <c r="AM95" s="670"/>
    </row>
    <row r="96" spans="1:64" ht="21" customHeight="1" x14ac:dyDescent="0.15">
      <c r="A96" s="198" t="str">
        <f>IF(事前入力シート!$I$4="特定共同企業体",IF(U87="○","不要",IF(Q96&lt;&gt;"","○","未入力")),"不要")</f>
        <v>不要</v>
      </c>
      <c r="C96" s="697"/>
      <c r="D96" s="698"/>
      <c r="E96" s="699"/>
      <c r="F96" s="562"/>
      <c r="G96" s="562"/>
      <c r="H96" s="673" t="s">
        <v>405</v>
      </c>
      <c r="I96" s="674"/>
      <c r="J96" s="674"/>
      <c r="K96" s="674"/>
      <c r="L96" s="674"/>
      <c r="M96" s="674"/>
      <c r="N96" s="674"/>
      <c r="O96" s="674"/>
      <c r="P96" s="675"/>
      <c r="Q96" s="672"/>
      <c r="R96" s="672"/>
      <c r="S96" s="672"/>
      <c r="T96" s="672"/>
      <c r="U96" s="672"/>
      <c r="V96" s="672"/>
      <c r="W96" s="672"/>
      <c r="X96" s="672"/>
      <c r="Y96" s="672"/>
      <c r="Z96" s="672"/>
      <c r="AA96" s="672"/>
      <c r="AB96" s="672"/>
      <c r="AC96" s="672"/>
      <c r="AD96" s="672"/>
      <c r="AE96" s="672"/>
      <c r="AF96" s="672"/>
      <c r="AG96" s="672"/>
      <c r="AH96" s="672"/>
      <c r="AI96" s="672"/>
      <c r="AJ96" s="672"/>
      <c r="AK96" s="672"/>
      <c r="AL96" s="672"/>
      <c r="AM96" s="672"/>
      <c r="BL96" s="310"/>
    </row>
    <row r="97" spans="1:64" ht="21" customHeight="1" x14ac:dyDescent="0.15">
      <c r="C97" s="697"/>
      <c r="D97" s="698"/>
      <c r="E97" s="699"/>
      <c r="F97" s="562"/>
      <c r="G97" s="562"/>
      <c r="H97" s="676"/>
      <c r="I97" s="677"/>
      <c r="J97" s="677"/>
      <c r="K97" s="677"/>
      <c r="L97" s="677"/>
      <c r="M97" s="677"/>
      <c r="N97" s="677"/>
      <c r="O97" s="677"/>
      <c r="P97" s="678"/>
      <c r="Q97" s="672"/>
      <c r="R97" s="672"/>
      <c r="S97" s="672"/>
      <c r="T97" s="672"/>
      <c r="U97" s="672"/>
      <c r="V97" s="672"/>
      <c r="W97" s="672"/>
      <c r="X97" s="672"/>
      <c r="Y97" s="672"/>
      <c r="Z97" s="672"/>
      <c r="AA97" s="672"/>
      <c r="AB97" s="672"/>
      <c r="AC97" s="672"/>
      <c r="AD97" s="672"/>
      <c r="AE97" s="672"/>
      <c r="AF97" s="672"/>
      <c r="AG97" s="672"/>
      <c r="AH97" s="672"/>
      <c r="AI97" s="672"/>
      <c r="AJ97" s="672"/>
      <c r="AK97" s="672"/>
      <c r="AL97" s="672"/>
      <c r="AM97" s="672"/>
      <c r="BL97" s="310"/>
    </row>
    <row r="98" spans="1:64" ht="21" customHeight="1" x14ac:dyDescent="0.15">
      <c r="A98" s="67" t="str">
        <f>IF(事前入力シート!$I$4="特定共同企業体",IF(U87="○","不要",IF(AND(X98&lt;&gt;"",AB98&lt;&gt;"",AF98&lt;&gt;""),"○","未入力")),"不要")</f>
        <v>不要</v>
      </c>
      <c r="C98" s="697"/>
      <c r="D98" s="698"/>
      <c r="E98" s="699"/>
      <c r="F98" s="562" t="s">
        <v>41</v>
      </c>
      <c r="G98" s="562"/>
      <c r="H98" s="655" t="s">
        <v>397</v>
      </c>
      <c r="I98" s="656"/>
      <c r="J98" s="656"/>
      <c r="K98" s="656"/>
      <c r="L98" s="656"/>
      <c r="M98" s="656"/>
      <c r="N98" s="656"/>
      <c r="O98" s="656"/>
      <c r="P98" s="657"/>
      <c r="Q98" s="703"/>
      <c r="R98" s="704"/>
      <c r="S98" s="704"/>
      <c r="T98" s="704"/>
      <c r="U98" s="707" t="s">
        <v>61</v>
      </c>
      <c r="V98" s="707"/>
      <c r="W98" s="707"/>
      <c r="X98" s="709"/>
      <c r="Y98" s="709"/>
      <c r="Z98" s="715" t="s">
        <v>60</v>
      </c>
      <c r="AA98" s="715"/>
      <c r="AB98" s="709"/>
      <c r="AC98" s="709"/>
      <c r="AD98" s="715" t="s">
        <v>120</v>
      </c>
      <c r="AE98" s="715"/>
      <c r="AF98" s="709"/>
      <c r="AG98" s="709"/>
      <c r="AH98" s="715" t="s">
        <v>121</v>
      </c>
      <c r="AI98" s="715"/>
      <c r="AJ98" s="667"/>
      <c r="AK98" s="667"/>
      <c r="AL98" s="667"/>
      <c r="AM98" s="668"/>
    </row>
    <row r="99" spans="1:64" ht="21" customHeight="1" x14ac:dyDescent="0.15">
      <c r="C99" s="697"/>
      <c r="D99" s="698"/>
      <c r="E99" s="699"/>
      <c r="F99" s="562"/>
      <c r="G99" s="562"/>
      <c r="H99" s="658"/>
      <c r="I99" s="659"/>
      <c r="J99" s="659"/>
      <c r="K99" s="659"/>
      <c r="L99" s="659"/>
      <c r="M99" s="659"/>
      <c r="N99" s="659"/>
      <c r="O99" s="659"/>
      <c r="P99" s="660"/>
      <c r="Q99" s="705"/>
      <c r="R99" s="706"/>
      <c r="S99" s="706"/>
      <c r="T99" s="706"/>
      <c r="U99" s="708"/>
      <c r="V99" s="708"/>
      <c r="W99" s="708"/>
      <c r="X99" s="710"/>
      <c r="Y99" s="710"/>
      <c r="Z99" s="716"/>
      <c r="AA99" s="716"/>
      <c r="AB99" s="710"/>
      <c r="AC99" s="710"/>
      <c r="AD99" s="716"/>
      <c r="AE99" s="716"/>
      <c r="AF99" s="710"/>
      <c r="AG99" s="710"/>
      <c r="AH99" s="716"/>
      <c r="AI99" s="716"/>
      <c r="AJ99" s="669"/>
      <c r="AK99" s="669"/>
      <c r="AL99" s="669"/>
      <c r="AM99" s="670"/>
    </row>
    <row r="100" spans="1:64" ht="21" customHeight="1" x14ac:dyDescent="0.15">
      <c r="A100" s="198" t="str">
        <f>IF(事前入力シート!$I$4="特定共同企業体",IF(U87="○","不要",IF(Q100&lt;&gt;"","○","未入力")),"不要")</f>
        <v>不要</v>
      </c>
      <c r="C100" s="697"/>
      <c r="D100" s="698"/>
      <c r="E100" s="699"/>
      <c r="F100" s="562"/>
      <c r="G100" s="562"/>
      <c r="H100" s="673" t="s">
        <v>405</v>
      </c>
      <c r="I100" s="674"/>
      <c r="J100" s="674"/>
      <c r="K100" s="674"/>
      <c r="L100" s="674"/>
      <c r="M100" s="674"/>
      <c r="N100" s="674"/>
      <c r="O100" s="674"/>
      <c r="P100" s="675"/>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BL100" s="310"/>
    </row>
    <row r="101" spans="1:64" ht="21" customHeight="1" x14ac:dyDescent="0.15">
      <c r="C101" s="697"/>
      <c r="D101" s="698"/>
      <c r="E101" s="699"/>
      <c r="F101" s="562"/>
      <c r="G101" s="562"/>
      <c r="H101" s="676"/>
      <c r="I101" s="677"/>
      <c r="J101" s="677"/>
      <c r="K101" s="677"/>
      <c r="L101" s="677"/>
      <c r="M101" s="677"/>
      <c r="N101" s="677"/>
      <c r="O101" s="677"/>
      <c r="P101" s="678"/>
      <c r="Q101" s="671"/>
      <c r="R101" s="671"/>
      <c r="S101" s="671"/>
      <c r="T101" s="671"/>
      <c r="U101" s="671"/>
      <c r="V101" s="671"/>
      <c r="W101" s="671"/>
      <c r="X101" s="671"/>
      <c r="Y101" s="671"/>
      <c r="Z101" s="671"/>
      <c r="AA101" s="671"/>
      <c r="AB101" s="671"/>
      <c r="AC101" s="671"/>
      <c r="AD101" s="671"/>
      <c r="AE101" s="671"/>
      <c r="AF101" s="671"/>
      <c r="AG101" s="671"/>
      <c r="AH101" s="671"/>
      <c r="AI101" s="671"/>
      <c r="AJ101" s="671"/>
      <c r="AK101" s="671"/>
      <c r="AL101" s="671"/>
      <c r="AM101" s="671"/>
      <c r="BL101" s="310"/>
    </row>
    <row r="102" spans="1:64" ht="21" customHeight="1" x14ac:dyDescent="0.15">
      <c r="A102" s="67" t="str">
        <f>IF(事前入力シート!$I$4="特定共同企業体",IF(U87="○","不要",IF(AND(X102&lt;&gt;"",AB102&lt;&gt;"",AF102&lt;&gt;""),"○","未入力")),"不要")</f>
        <v>不要</v>
      </c>
      <c r="C102" s="697"/>
      <c r="D102" s="698"/>
      <c r="E102" s="699"/>
      <c r="F102" s="562" t="s">
        <v>403</v>
      </c>
      <c r="G102" s="562"/>
      <c r="H102" s="655" t="s">
        <v>397</v>
      </c>
      <c r="I102" s="656"/>
      <c r="J102" s="656"/>
      <c r="K102" s="656"/>
      <c r="L102" s="656"/>
      <c r="M102" s="656"/>
      <c r="N102" s="656"/>
      <c r="O102" s="656"/>
      <c r="P102" s="657"/>
      <c r="Q102" s="703"/>
      <c r="R102" s="704"/>
      <c r="S102" s="704"/>
      <c r="T102" s="704"/>
      <c r="U102" s="707" t="s">
        <v>61</v>
      </c>
      <c r="V102" s="707"/>
      <c r="W102" s="707"/>
      <c r="X102" s="709"/>
      <c r="Y102" s="709"/>
      <c r="Z102" s="715" t="s">
        <v>60</v>
      </c>
      <c r="AA102" s="715"/>
      <c r="AB102" s="709"/>
      <c r="AC102" s="709"/>
      <c r="AD102" s="715" t="s">
        <v>120</v>
      </c>
      <c r="AE102" s="715"/>
      <c r="AF102" s="709"/>
      <c r="AG102" s="709"/>
      <c r="AH102" s="715" t="s">
        <v>121</v>
      </c>
      <c r="AI102" s="715"/>
      <c r="AJ102" s="667"/>
      <c r="AK102" s="667"/>
      <c r="AL102" s="667"/>
      <c r="AM102" s="668"/>
    </row>
    <row r="103" spans="1:64" ht="21" customHeight="1" x14ac:dyDescent="0.15">
      <c r="C103" s="697"/>
      <c r="D103" s="698"/>
      <c r="E103" s="699"/>
      <c r="F103" s="562"/>
      <c r="G103" s="562"/>
      <c r="H103" s="658"/>
      <c r="I103" s="659"/>
      <c r="J103" s="659"/>
      <c r="K103" s="659"/>
      <c r="L103" s="659"/>
      <c r="M103" s="659"/>
      <c r="N103" s="659"/>
      <c r="O103" s="659"/>
      <c r="P103" s="660"/>
      <c r="Q103" s="705"/>
      <c r="R103" s="706"/>
      <c r="S103" s="706"/>
      <c r="T103" s="706"/>
      <c r="U103" s="708"/>
      <c r="V103" s="708"/>
      <c r="W103" s="708"/>
      <c r="X103" s="710"/>
      <c r="Y103" s="710"/>
      <c r="Z103" s="716"/>
      <c r="AA103" s="716"/>
      <c r="AB103" s="710"/>
      <c r="AC103" s="710"/>
      <c r="AD103" s="716"/>
      <c r="AE103" s="716"/>
      <c r="AF103" s="710"/>
      <c r="AG103" s="710"/>
      <c r="AH103" s="716"/>
      <c r="AI103" s="716"/>
      <c r="AJ103" s="669"/>
      <c r="AK103" s="669"/>
      <c r="AL103" s="669"/>
      <c r="AM103" s="670"/>
    </row>
    <row r="104" spans="1:64" ht="21" customHeight="1" x14ac:dyDescent="0.15">
      <c r="A104" s="198" t="str">
        <f>IF(事前入力シート!$I$4="特定共同企業体",IF(U87="○","不要",IF(Q104&lt;&gt;"","○","未入力")),"不要")</f>
        <v>不要</v>
      </c>
      <c r="C104" s="697"/>
      <c r="D104" s="698"/>
      <c r="E104" s="699"/>
      <c r="F104" s="562"/>
      <c r="G104" s="562"/>
      <c r="H104" s="673" t="s">
        <v>405</v>
      </c>
      <c r="I104" s="674"/>
      <c r="J104" s="674"/>
      <c r="K104" s="674"/>
      <c r="L104" s="674"/>
      <c r="M104" s="674"/>
      <c r="N104" s="674"/>
      <c r="O104" s="674"/>
      <c r="P104" s="675"/>
      <c r="Q104" s="671"/>
      <c r="R104" s="671"/>
      <c r="S104" s="671"/>
      <c r="T104" s="671"/>
      <c r="U104" s="671"/>
      <c r="V104" s="671"/>
      <c r="W104" s="671"/>
      <c r="X104" s="671"/>
      <c r="Y104" s="671"/>
      <c r="Z104" s="671"/>
      <c r="AA104" s="671"/>
      <c r="AB104" s="671"/>
      <c r="AC104" s="671"/>
      <c r="AD104" s="671"/>
      <c r="AE104" s="671"/>
      <c r="AF104" s="671"/>
      <c r="AG104" s="671"/>
      <c r="AH104" s="671"/>
      <c r="AI104" s="671"/>
      <c r="AJ104" s="671"/>
      <c r="AK104" s="671"/>
      <c r="AL104" s="671"/>
      <c r="AM104" s="671"/>
      <c r="BL104" s="310"/>
    </row>
    <row r="105" spans="1:64" ht="21" customHeight="1" x14ac:dyDescent="0.15">
      <c r="C105" s="700"/>
      <c r="D105" s="701"/>
      <c r="E105" s="702"/>
      <c r="F105" s="562"/>
      <c r="G105" s="562"/>
      <c r="H105" s="676"/>
      <c r="I105" s="677"/>
      <c r="J105" s="677"/>
      <c r="K105" s="677"/>
      <c r="L105" s="677"/>
      <c r="M105" s="677"/>
      <c r="N105" s="677"/>
      <c r="O105" s="677"/>
      <c r="P105" s="678"/>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1"/>
      <c r="AL105" s="671"/>
      <c r="AM105" s="671"/>
      <c r="BL105" s="310"/>
    </row>
    <row r="106" spans="1:64" ht="21" customHeight="1" x14ac:dyDescent="0.15">
      <c r="C106" s="336"/>
      <c r="D106" s="336"/>
      <c r="E106" s="336"/>
      <c r="F106" s="336"/>
      <c r="G106" s="336"/>
      <c r="H106" s="336"/>
      <c r="I106" s="336"/>
      <c r="J106" s="336"/>
      <c r="K106" s="336"/>
      <c r="L106" s="336"/>
      <c r="M106" s="336"/>
      <c r="N106" s="336"/>
      <c r="O106" s="336"/>
      <c r="P106" s="336"/>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BL106" s="310"/>
    </row>
    <row r="107" spans="1:64" ht="21" customHeight="1" x14ac:dyDescent="0.15">
      <c r="A107" s="67" t="str">
        <f>IF(事前入力シート!$I$4="特定共同企業体",IF(U91="○","不要",IF(AND(X107&lt;&gt;"",AB107&lt;&gt;"",AF107&lt;&gt;""),"○","未入力")),"不要")</f>
        <v>不要</v>
      </c>
      <c r="C107" s="694" t="s">
        <v>385</v>
      </c>
      <c r="D107" s="695"/>
      <c r="E107" s="696"/>
      <c r="F107" s="655" t="s">
        <v>397</v>
      </c>
      <c r="G107" s="656"/>
      <c r="H107" s="656"/>
      <c r="I107" s="656"/>
      <c r="J107" s="656"/>
      <c r="K107" s="656"/>
      <c r="L107" s="656"/>
      <c r="M107" s="656"/>
      <c r="N107" s="656"/>
      <c r="O107" s="656"/>
      <c r="P107" s="657"/>
      <c r="Q107" s="703"/>
      <c r="R107" s="704"/>
      <c r="S107" s="704"/>
      <c r="T107" s="704"/>
      <c r="U107" s="707" t="s">
        <v>61</v>
      </c>
      <c r="V107" s="707"/>
      <c r="W107" s="707"/>
      <c r="X107" s="653"/>
      <c r="Y107" s="653"/>
      <c r="Z107" s="715" t="s">
        <v>60</v>
      </c>
      <c r="AA107" s="715"/>
      <c r="AB107" s="653"/>
      <c r="AC107" s="653"/>
      <c r="AD107" s="715" t="s">
        <v>120</v>
      </c>
      <c r="AE107" s="715"/>
      <c r="AF107" s="653"/>
      <c r="AG107" s="653"/>
      <c r="AH107" s="715" t="s">
        <v>121</v>
      </c>
      <c r="AI107" s="715"/>
      <c r="AJ107" s="667"/>
      <c r="AK107" s="667"/>
      <c r="AL107" s="667"/>
      <c r="AM107" s="668"/>
    </row>
    <row r="108" spans="1:64" ht="21" customHeight="1" x14ac:dyDescent="0.15">
      <c r="C108" s="697"/>
      <c r="D108" s="698"/>
      <c r="E108" s="699"/>
      <c r="F108" s="658"/>
      <c r="G108" s="659"/>
      <c r="H108" s="659"/>
      <c r="I108" s="659"/>
      <c r="J108" s="659"/>
      <c r="K108" s="659"/>
      <c r="L108" s="659"/>
      <c r="M108" s="659"/>
      <c r="N108" s="659"/>
      <c r="O108" s="659"/>
      <c r="P108" s="660"/>
      <c r="Q108" s="705"/>
      <c r="R108" s="706"/>
      <c r="S108" s="706"/>
      <c r="T108" s="706"/>
      <c r="U108" s="708"/>
      <c r="V108" s="708"/>
      <c r="W108" s="708"/>
      <c r="X108" s="654"/>
      <c r="Y108" s="654"/>
      <c r="Z108" s="716"/>
      <c r="AA108" s="716"/>
      <c r="AB108" s="654"/>
      <c r="AC108" s="654"/>
      <c r="AD108" s="716"/>
      <c r="AE108" s="716"/>
      <c r="AF108" s="654"/>
      <c r="AG108" s="654"/>
      <c r="AH108" s="716"/>
      <c r="AI108" s="716"/>
      <c r="AJ108" s="669"/>
      <c r="AK108" s="669"/>
      <c r="AL108" s="669"/>
      <c r="AM108" s="670"/>
    </row>
    <row r="109" spans="1:64" ht="21" customHeight="1" x14ac:dyDescent="0.15">
      <c r="A109" s="198" t="str">
        <f>IF(事前入力シート!$I$4="特定共同企業体",IF(U91="○","不要",IF(Q109&lt;&gt;"","○","未入力")),"不要")</f>
        <v>不要</v>
      </c>
      <c r="C109" s="697"/>
      <c r="D109" s="698"/>
      <c r="E109" s="699"/>
      <c r="F109" s="673" t="s">
        <v>404</v>
      </c>
      <c r="G109" s="674"/>
      <c r="H109" s="674"/>
      <c r="I109" s="674"/>
      <c r="J109" s="674"/>
      <c r="K109" s="674"/>
      <c r="L109" s="674"/>
      <c r="M109" s="674"/>
      <c r="N109" s="674"/>
      <c r="O109" s="674"/>
      <c r="P109" s="675"/>
      <c r="Q109" s="672"/>
      <c r="R109" s="672"/>
      <c r="S109" s="672"/>
      <c r="T109" s="672"/>
      <c r="U109" s="672"/>
      <c r="V109" s="672"/>
      <c r="W109" s="672"/>
      <c r="X109" s="672"/>
      <c r="Y109" s="672"/>
      <c r="Z109" s="672"/>
      <c r="AA109" s="672"/>
      <c r="AB109" s="672"/>
      <c r="AC109" s="672"/>
      <c r="AD109" s="672"/>
      <c r="AE109" s="672"/>
      <c r="AF109" s="672"/>
      <c r="AG109" s="672"/>
      <c r="AH109" s="672"/>
      <c r="AI109" s="672"/>
      <c r="AJ109" s="672"/>
      <c r="AK109" s="672"/>
      <c r="AL109" s="672"/>
      <c r="AM109" s="672"/>
      <c r="BL109" s="310"/>
    </row>
    <row r="110" spans="1:64" ht="21" customHeight="1" x14ac:dyDescent="0.15">
      <c r="C110" s="700"/>
      <c r="D110" s="701"/>
      <c r="E110" s="702"/>
      <c r="F110" s="676"/>
      <c r="G110" s="677"/>
      <c r="H110" s="677"/>
      <c r="I110" s="677"/>
      <c r="J110" s="677"/>
      <c r="K110" s="677"/>
      <c r="L110" s="677"/>
      <c r="M110" s="677"/>
      <c r="N110" s="677"/>
      <c r="O110" s="677"/>
      <c r="P110" s="678"/>
      <c r="Q110" s="672"/>
      <c r="R110" s="672"/>
      <c r="S110" s="672"/>
      <c r="T110" s="672"/>
      <c r="U110" s="672"/>
      <c r="V110" s="672"/>
      <c r="W110" s="672"/>
      <c r="X110" s="672"/>
      <c r="Y110" s="672"/>
      <c r="Z110" s="672"/>
      <c r="AA110" s="672"/>
      <c r="AB110" s="672"/>
      <c r="AC110" s="672"/>
      <c r="AD110" s="672"/>
      <c r="AE110" s="672"/>
      <c r="AF110" s="672"/>
      <c r="AG110" s="672"/>
      <c r="AH110" s="672"/>
      <c r="AI110" s="672"/>
      <c r="AJ110" s="672"/>
      <c r="AK110" s="672"/>
      <c r="AL110" s="672"/>
      <c r="AM110" s="672"/>
      <c r="BL110" s="310"/>
    </row>
    <row r="111" spans="1:64" ht="6" customHeight="1" x14ac:dyDescent="0.15">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row>
    <row r="112" spans="1:64" ht="13.5" x14ac:dyDescent="0.15">
      <c r="C112" s="733" t="s">
        <v>237</v>
      </c>
      <c r="D112" s="733"/>
      <c r="E112" s="734" t="s">
        <v>406</v>
      </c>
      <c r="F112" s="734"/>
      <c r="G112" s="734"/>
      <c r="H112" s="734"/>
      <c r="I112" s="734"/>
      <c r="J112" s="734"/>
      <c r="K112" s="734"/>
      <c r="L112" s="734"/>
      <c r="M112" s="734"/>
      <c r="N112" s="734"/>
      <c r="O112" s="734"/>
      <c r="P112" s="734"/>
      <c r="Q112" s="734"/>
      <c r="R112" s="734"/>
      <c r="S112" s="734"/>
      <c r="T112" s="734"/>
      <c r="U112" s="734"/>
      <c r="V112" s="734"/>
      <c r="W112" s="734"/>
      <c r="X112" s="734"/>
      <c r="Y112" s="734"/>
      <c r="Z112" s="734"/>
      <c r="AA112" s="734"/>
      <c r="AB112" s="734"/>
      <c r="AC112" s="734"/>
      <c r="AD112" s="734"/>
      <c r="AE112" s="734"/>
      <c r="AF112" s="734"/>
      <c r="AG112" s="734"/>
      <c r="AH112" s="734"/>
      <c r="AI112" s="734"/>
      <c r="AJ112" s="734"/>
      <c r="AK112" s="734"/>
      <c r="AL112" s="734"/>
      <c r="AM112" s="734"/>
      <c r="AN112" s="155"/>
    </row>
    <row r="113" spans="1:52" ht="21" customHeight="1" x14ac:dyDescent="0.15">
      <c r="A113" s="202"/>
      <c r="AN113" s="151"/>
      <c r="AO113" s="147"/>
      <c r="AZ113" s="147"/>
    </row>
    <row r="114" spans="1:52" ht="21" customHeight="1" x14ac:dyDescent="0.15">
      <c r="C114" s="679"/>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79"/>
      <c r="AI114" s="679"/>
      <c r="AJ114" s="679"/>
      <c r="AK114" s="679"/>
      <c r="AL114" s="679"/>
      <c r="AM114" s="679"/>
      <c r="AO114" s="147"/>
      <c r="AZ114" s="147"/>
    </row>
    <row r="115" spans="1:52" ht="21" customHeight="1" x14ac:dyDescent="0.15">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c r="AL115" s="693"/>
      <c r="AM115" s="693"/>
      <c r="AO115" s="147"/>
      <c r="AZ115" s="147"/>
    </row>
    <row r="116" spans="1:52" ht="21" customHeight="1" x14ac:dyDescent="0.15">
      <c r="C116" s="693"/>
      <c r="D116" s="693"/>
      <c r="E116" s="693"/>
      <c r="F116" s="693"/>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693"/>
      <c r="AK116" s="693"/>
      <c r="AL116" s="693"/>
      <c r="AM116" s="693"/>
      <c r="AO116" s="147"/>
      <c r="AZ116" s="147"/>
    </row>
    <row r="117" spans="1:52" ht="21" customHeight="1" x14ac:dyDescent="0.15">
      <c r="C117" s="46"/>
      <c r="D117" s="147"/>
      <c r="O117" s="147"/>
    </row>
  </sheetData>
  <sheetProtection sheet="1" objects="1" scenarios="1" selectLockedCells="1"/>
  <mergeCells count="210">
    <mergeCell ref="H102:P103"/>
    <mergeCell ref="Q102:T103"/>
    <mergeCell ref="U102:W103"/>
    <mergeCell ref="X102:Y103"/>
    <mergeCell ref="Z102:AA103"/>
    <mergeCell ref="AB98:AC99"/>
    <mergeCell ref="C112:D112"/>
    <mergeCell ref="E112:AM112"/>
    <mergeCell ref="AB102:AC103"/>
    <mergeCell ref="AD102:AE103"/>
    <mergeCell ref="AF102:AG103"/>
    <mergeCell ref="AH102:AI103"/>
    <mergeCell ref="AJ102:AM103"/>
    <mergeCell ref="H104:P105"/>
    <mergeCell ref="Q104:AM105"/>
    <mergeCell ref="F102:G105"/>
    <mergeCell ref="Z94:AA95"/>
    <mergeCell ref="AB94:AC95"/>
    <mergeCell ref="AD94:AE95"/>
    <mergeCell ref="AF94:AG95"/>
    <mergeCell ref="AH94:AI95"/>
    <mergeCell ref="AJ94:AM95"/>
    <mergeCell ref="H96:P97"/>
    <mergeCell ref="Q96:AM97"/>
    <mergeCell ref="F98:G101"/>
    <mergeCell ref="H98:P99"/>
    <mergeCell ref="Q98:T99"/>
    <mergeCell ref="U98:W99"/>
    <mergeCell ref="X98:Y99"/>
    <mergeCell ref="Z98:AA99"/>
    <mergeCell ref="AD98:AE99"/>
    <mergeCell ref="AF98:AG99"/>
    <mergeCell ref="AH98:AI99"/>
    <mergeCell ref="AJ98:AM99"/>
    <mergeCell ref="H100:P101"/>
    <mergeCell ref="Q100:AM101"/>
    <mergeCell ref="C89:T92"/>
    <mergeCell ref="U89:X90"/>
    <mergeCell ref="Y89:AM90"/>
    <mergeCell ref="U91:X92"/>
    <mergeCell ref="Y91:AM92"/>
    <mergeCell ref="C107:E110"/>
    <mergeCell ref="F107:P108"/>
    <mergeCell ref="Q107:T108"/>
    <mergeCell ref="U107:W108"/>
    <mergeCell ref="X107:Y108"/>
    <mergeCell ref="Z107:AA108"/>
    <mergeCell ref="AB107:AC108"/>
    <mergeCell ref="AD107:AE108"/>
    <mergeCell ref="AF107:AG108"/>
    <mergeCell ref="AH107:AI108"/>
    <mergeCell ref="AJ107:AM108"/>
    <mergeCell ref="F109:P110"/>
    <mergeCell ref="Q109:AM110"/>
    <mergeCell ref="C94:E105"/>
    <mergeCell ref="F94:G97"/>
    <mergeCell ref="H94:P95"/>
    <mergeCell ref="Q94:T95"/>
    <mergeCell ref="U94:W95"/>
    <mergeCell ref="X94:Y95"/>
    <mergeCell ref="C73:D73"/>
    <mergeCell ref="E73:AM73"/>
    <mergeCell ref="C80:AM80"/>
    <mergeCell ref="C81:AM82"/>
    <mergeCell ref="AE84:AM84"/>
    <mergeCell ref="C85:T88"/>
    <mergeCell ref="U85:X86"/>
    <mergeCell ref="Y85:AM86"/>
    <mergeCell ref="U87:X88"/>
    <mergeCell ref="Y87:AM88"/>
    <mergeCell ref="AF59:AG60"/>
    <mergeCell ref="AH59:AI60"/>
    <mergeCell ref="AJ59:AM60"/>
    <mergeCell ref="H61:P62"/>
    <mergeCell ref="Q61:AM62"/>
    <mergeCell ref="F63:G66"/>
    <mergeCell ref="H63:P64"/>
    <mergeCell ref="Q63:T64"/>
    <mergeCell ref="U63:W64"/>
    <mergeCell ref="X63:Y64"/>
    <mergeCell ref="Z63:AA64"/>
    <mergeCell ref="AB63:AC64"/>
    <mergeCell ref="AD63:AE64"/>
    <mergeCell ref="AF63:AG64"/>
    <mergeCell ref="AH63:AI64"/>
    <mergeCell ref="AJ63:AM64"/>
    <mergeCell ref="H65:P66"/>
    <mergeCell ref="Q65:AM66"/>
    <mergeCell ref="F70:P71"/>
    <mergeCell ref="Q70:AM71"/>
    <mergeCell ref="C55:E66"/>
    <mergeCell ref="F55:G58"/>
    <mergeCell ref="H55:P56"/>
    <mergeCell ref="Q55:T56"/>
    <mergeCell ref="U55:W56"/>
    <mergeCell ref="X55:Y56"/>
    <mergeCell ref="Z55:AA56"/>
    <mergeCell ref="AB55:AC56"/>
    <mergeCell ref="AD55:AE56"/>
    <mergeCell ref="AF55:AG56"/>
    <mergeCell ref="AH55:AI56"/>
    <mergeCell ref="AJ55:AM56"/>
    <mergeCell ref="H57:P58"/>
    <mergeCell ref="Q57:AM58"/>
    <mergeCell ref="F59:G62"/>
    <mergeCell ref="H59:P60"/>
    <mergeCell ref="Q59:T60"/>
    <mergeCell ref="U59:W60"/>
    <mergeCell ref="X59:Y60"/>
    <mergeCell ref="Z59:AA60"/>
    <mergeCell ref="AB59:AC60"/>
    <mergeCell ref="AD59:AE60"/>
    <mergeCell ref="Q68:T69"/>
    <mergeCell ref="U68:W69"/>
    <mergeCell ref="X68:Y69"/>
    <mergeCell ref="Z68:AA69"/>
    <mergeCell ref="AB68:AC69"/>
    <mergeCell ref="AD68:AE69"/>
    <mergeCell ref="AF68:AG69"/>
    <mergeCell ref="AH68:AI69"/>
    <mergeCell ref="AJ68:AM69"/>
    <mergeCell ref="AE45:AM45"/>
    <mergeCell ref="U46:X47"/>
    <mergeCell ref="Y46:AM47"/>
    <mergeCell ref="U48:X49"/>
    <mergeCell ref="Y48:AM49"/>
    <mergeCell ref="C50:T53"/>
    <mergeCell ref="U50:X51"/>
    <mergeCell ref="Y50:AM51"/>
    <mergeCell ref="U52:X53"/>
    <mergeCell ref="Y52:AM53"/>
    <mergeCell ref="X24:Y25"/>
    <mergeCell ref="Z24:AA25"/>
    <mergeCell ref="Q31:AM32"/>
    <mergeCell ref="AF20:AG21"/>
    <mergeCell ref="AH20:AI21"/>
    <mergeCell ref="AJ20:AM21"/>
    <mergeCell ref="Q24:T25"/>
    <mergeCell ref="U24:W25"/>
    <mergeCell ref="F20:G23"/>
    <mergeCell ref="F24:G27"/>
    <mergeCell ref="H26:P27"/>
    <mergeCell ref="H24:P25"/>
    <mergeCell ref="H22:P23"/>
    <mergeCell ref="H20:P21"/>
    <mergeCell ref="U29:W30"/>
    <mergeCell ref="X29:Y30"/>
    <mergeCell ref="Z29:AA30"/>
    <mergeCell ref="AB29:AC30"/>
    <mergeCell ref="AD29:AE30"/>
    <mergeCell ref="AF29:AG30"/>
    <mergeCell ref="AH29:AI30"/>
    <mergeCell ref="AJ29:AM30"/>
    <mergeCell ref="C114:AM114"/>
    <mergeCell ref="C115:AM116"/>
    <mergeCell ref="Z20:AA21"/>
    <mergeCell ref="AB20:AC21"/>
    <mergeCell ref="AD20:AE21"/>
    <mergeCell ref="F68:P69"/>
    <mergeCell ref="C46:T49"/>
    <mergeCell ref="C34:D34"/>
    <mergeCell ref="C36:AM36"/>
    <mergeCell ref="C37:AM38"/>
    <mergeCell ref="C75:AM75"/>
    <mergeCell ref="C76:AM77"/>
    <mergeCell ref="C68:E71"/>
    <mergeCell ref="E34:AM34"/>
    <mergeCell ref="Q29:T30"/>
    <mergeCell ref="C41:AM41"/>
    <mergeCell ref="C42:AM43"/>
    <mergeCell ref="AF24:AG25"/>
    <mergeCell ref="AH24:AI25"/>
    <mergeCell ref="AJ24:AM25"/>
    <mergeCell ref="AD24:AE25"/>
    <mergeCell ref="C16:E27"/>
    <mergeCell ref="F16:G19"/>
    <mergeCell ref="U16:W17"/>
    <mergeCell ref="C2:AM2"/>
    <mergeCell ref="AE6:AM6"/>
    <mergeCell ref="U7:X8"/>
    <mergeCell ref="Y7:AM8"/>
    <mergeCell ref="U13:X14"/>
    <mergeCell ref="C3:AM4"/>
    <mergeCell ref="C29:E32"/>
    <mergeCell ref="F31:P32"/>
    <mergeCell ref="F29:P30"/>
    <mergeCell ref="Q20:T21"/>
    <mergeCell ref="U20:W21"/>
    <mergeCell ref="X20:Y21"/>
    <mergeCell ref="AB24:AC25"/>
    <mergeCell ref="C11:T14"/>
    <mergeCell ref="Z16:AA17"/>
    <mergeCell ref="AD16:AE17"/>
    <mergeCell ref="U11:X12"/>
    <mergeCell ref="U9:X10"/>
    <mergeCell ref="Y9:AM10"/>
    <mergeCell ref="C7:T10"/>
    <mergeCell ref="Y13:AM14"/>
    <mergeCell ref="AH16:AI17"/>
    <mergeCell ref="Q26:AM27"/>
    <mergeCell ref="Q16:T17"/>
    <mergeCell ref="X16:Y17"/>
    <mergeCell ref="AB16:AC17"/>
    <mergeCell ref="H16:P17"/>
    <mergeCell ref="Y11:AM12"/>
    <mergeCell ref="AF16:AG17"/>
    <mergeCell ref="AJ16:AM17"/>
    <mergeCell ref="Q22:AM23"/>
    <mergeCell ref="Q18:AM19"/>
    <mergeCell ref="H18:P19"/>
  </mergeCells>
  <phoneticPr fontId="2"/>
  <conditionalFormatting sqref="C1:AM1048576">
    <cfRule type="expression" dxfId="92" priority="1" stopIfTrue="1">
      <formula>$A1="不要"</formula>
    </cfRule>
  </conditionalFormatting>
  <conditionalFormatting sqref="A1:A1048576">
    <cfRule type="expression" dxfId="91" priority="10" stopIfTrue="1">
      <formula>$A1="未入力"</formula>
    </cfRule>
  </conditionalFormatting>
  <conditionalFormatting sqref="A1:XFD117">
    <cfRule type="expression" dxfId="90" priority="2" stopIfTrue="1">
      <formula>$A1="○"</formula>
    </cfRule>
  </conditionalFormatting>
  <dataValidations count="6">
    <dataValidation type="whole" allowBlank="1" showInputMessage="1" showErrorMessage="1" sqref="X16 X29 X20 X24 X55 X68 X59 X63 X94 X107 X98 X102">
      <formula1>1</formula1>
      <formula2>99</formula2>
    </dataValidation>
    <dataValidation type="whole" allowBlank="1" showInputMessage="1" showErrorMessage="1" sqref="AB16 AB29 AB20 AB24 AB55 AB68 AB59 AB63 AB94 AB107 AB98 AB102">
      <formula1>1</formula1>
      <formula2>12</formula2>
    </dataValidation>
    <dataValidation type="whole" allowBlank="1" showInputMessage="1" showErrorMessage="1" sqref="AF16 AF29 AF20 AF24 AF55 AF68 AF59 AF63 AF94 AF107 AF98 AF102">
      <formula1>1</formula1>
      <formula2>31</formula2>
    </dataValidation>
    <dataValidation imeMode="hiragana" allowBlank="1" showInputMessage="1" showErrorMessage="1" sqref="Q18:AM19 Q22:AM23 Q54:AM54 Q57:AM58 Q61:AM62 Q15:AM15 Q96:AM97 Q100:AM101 Q26:AM28 Q31:AM32 Q65:AM67 Q70:AM71 Q104:AM106 Q109:AM110 Q93:AM93"/>
    <dataValidation type="list" allowBlank="1" showInputMessage="1" showErrorMessage="1" sqref="U11:X14 U7 U9 U50:X53 U46 U48 U89:X92 U85 U87">
      <formula1>"○"</formula1>
    </dataValidation>
    <dataValidation type="list" allowBlank="1" showInputMessage="1" showErrorMessage="1" sqref="U16:W17 U20:W21 U24:W25 U29:W30 U55:W56 U59:W60 U63:W64 U68:W69 U94:W95 U98:W99 U102:W103 U107:W108">
      <formula1>"令和,平成"</formula1>
    </dataValidation>
  </dataValidations>
  <pageMargins left="0.70866141732283472" right="0.70866141732283472" top="0.74803149606299213" bottom="0.74803149606299213" header="0.31496062992125984" footer="0.31496062992125984"/>
  <pageSetup paperSize="9" scale="99" orientation="portrait" blackAndWhite="1" r:id="rId1"/>
  <rowBreaks count="1" manualBreakCount="1">
    <brk id="39" min="1"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sheetPr>
  <dimension ref="A1:BE122"/>
  <sheetViews>
    <sheetView showGridLines="0" view="pageBreakPreview" topLeftCell="A28" zoomScale="85" zoomScaleNormal="100" zoomScaleSheetLayoutView="85" workbookViewId="0">
      <selection activeCell="C44" sqref="C44:AM76"/>
    </sheetView>
  </sheetViews>
  <sheetFormatPr defaultColWidth="2.25" defaultRowHeight="21" customHeight="1" x14ac:dyDescent="0.15"/>
  <cols>
    <col min="1" max="1" width="8.5" style="67" bestFit="1" customWidth="1"/>
    <col min="2" max="38" width="2.25" style="43"/>
    <col min="39" max="39" width="3" style="43" bestFit="1" customWidth="1"/>
    <col min="40" max="16384" width="2.25" style="43"/>
  </cols>
  <sheetData>
    <row r="1" spans="1:57" ht="21" customHeight="1" x14ac:dyDescent="0.15">
      <c r="A1" s="202" t="str">
        <f>IF('発注者入力シート(◆◇)'!$H$16="","",IF(COUNTIF(A4:A39,"未入力")&gt;=1,"未入力あり",""))</f>
        <v/>
      </c>
      <c r="AN1" s="151" t="s">
        <v>72</v>
      </c>
      <c r="AO1" s="27"/>
      <c r="AP1" s="43" t="str">
        <f>IF(チェックリスト!I7="◎","提出：○","提出：×")</f>
        <v>提出：×</v>
      </c>
      <c r="AZ1" s="27"/>
    </row>
    <row r="2" spans="1:57" ht="21" customHeight="1" x14ac:dyDescent="0.15">
      <c r="C2" s="679" t="s">
        <v>73</v>
      </c>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O2" s="27"/>
      <c r="AZ2" s="27"/>
    </row>
    <row r="3" spans="1:57" ht="21" customHeight="1" x14ac:dyDescent="0.15">
      <c r="AJ3" s="764"/>
      <c r="AK3" s="764"/>
      <c r="AL3" s="764"/>
      <c r="AM3" s="764"/>
    </row>
    <row r="4" spans="1:57" ht="21" customHeight="1" x14ac:dyDescent="0.15">
      <c r="A4" s="198" t="str">
        <f>IF(OR(H4="",H4="「発注者用 入力シート」の工事名欄を入力"),"未入力","○")</f>
        <v>未入力</v>
      </c>
      <c r="C4" s="737" t="s">
        <v>74</v>
      </c>
      <c r="D4" s="738"/>
      <c r="E4" s="738"/>
      <c r="F4" s="738"/>
      <c r="G4" s="739"/>
      <c r="H4" s="740" t="str">
        <f>IF('発注者入力シート(◆◇)'!$H$16="","",IF(OR('発注者入力シート(◆◇)'!H4=""),"「発注者用 入力シート」の工事名欄を入力",'発注者入力シート(◆◇)'!H4))</f>
        <v/>
      </c>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2"/>
    </row>
    <row r="5" spans="1:57" ht="21" customHeight="1" x14ac:dyDescent="0.15">
      <c r="A5" s="198" t="str">
        <f>IF(OR(H5="",H5="「発注者用 入力シート」の課題欄を入力"),"未入力","○")</f>
        <v>未入力</v>
      </c>
      <c r="C5" s="743" t="s">
        <v>75</v>
      </c>
      <c r="D5" s="744"/>
      <c r="E5" s="744"/>
      <c r="F5" s="744"/>
      <c r="G5" s="745"/>
      <c r="H5" s="758" t="str">
        <f>IF('発注者入力シート(◆◇)'!$H$16="","",IF(OR('発注者入力シート(◆◇)'!H20=""),"「発注者用 入力シート」の課題欄を入力",'発注者入力シート(◆◇)'!H20))</f>
        <v/>
      </c>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60"/>
    </row>
    <row r="6" spans="1:57" ht="21" customHeight="1" x14ac:dyDescent="0.15">
      <c r="C6" s="746"/>
      <c r="D6" s="747"/>
      <c r="E6" s="747"/>
      <c r="F6" s="747"/>
      <c r="G6" s="748"/>
      <c r="H6" s="761"/>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3"/>
    </row>
    <row r="8" spans="1:57" ht="21" customHeight="1" x14ac:dyDescent="0.15">
      <c r="C8" s="562" t="s">
        <v>76</v>
      </c>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row>
    <row r="9" spans="1:57" ht="21" customHeight="1" x14ac:dyDescent="0.15">
      <c r="A9" s="198" t="str">
        <f>IF(C9&lt;&gt;"","○","未入力")</f>
        <v>未入力</v>
      </c>
      <c r="C9" s="749"/>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1"/>
    </row>
    <row r="10" spans="1:57" ht="21" customHeight="1" x14ac:dyDescent="0.15">
      <c r="C10" s="752"/>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4"/>
    </row>
    <row r="11" spans="1:57" ht="21" customHeight="1" x14ac:dyDescent="0.15">
      <c r="C11" s="752"/>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4"/>
    </row>
    <row r="12" spans="1:57" ht="21" customHeight="1" x14ac:dyDescent="0.15">
      <c r="C12" s="752"/>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4"/>
    </row>
    <row r="13" spans="1:57" ht="21" customHeight="1" x14ac:dyDescent="0.15">
      <c r="C13" s="752"/>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4"/>
    </row>
    <row r="14" spans="1:57" ht="21" customHeight="1" x14ac:dyDescent="0.15">
      <c r="C14" s="752"/>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4"/>
    </row>
    <row r="15" spans="1:57" ht="21" customHeight="1" x14ac:dyDescent="0.15">
      <c r="C15" s="752"/>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4"/>
    </row>
    <row r="16" spans="1:57" ht="21" customHeight="1" x14ac:dyDescent="0.15">
      <c r="C16" s="752"/>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4"/>
      <c r="BE16" s="153"/>
    </row>
    <row r="17" spans="3:39" ht="21" customHeight="1" x14ac:dyDescent="0.15">
      <c r="C17" s="752"/>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4"/>
    </row>
    <row r="18" spans="3:39" ht="21" customHeight="1" x14ac:dyDescent="0.15">
      <c r="C18" s="752"/>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4"/>
    </row>
    <row r="19" spans="3:39" ht="21" customHeight="1" x14ac:dyDescent="0.15">
      <c r="C19" s="752"/>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4"/>
    </row>
    <row r="20" spans="3:39" ht="21" customHeight="1" x14ac:dyDescent="0.15">
      <c r="C20" s="752"/>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row>
    <row r="21" spans="3:39" ht="21" customHeight="1" x14ac:dyDescent="0.15">
      <c r="C21" s="752"/>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4"/>
    </row>
    <row r="22" spans="3:39" ht="21" customHeight="1" x14ac:dyDescent="0.15">
      <c r="C22" s="752"/>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3:39" ht="21" customHeight="1" x14ac:dyDescent="0.15">
      <c r="C23" s="752"/>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4"/>
    </row>
    <row r="24" spans="3:39" ht="21" customHeight="1" x14ac:dyDescent="0.15">
      <c r="C24" s="752"/>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3:39" ht="21" customHeight="1" x14ac:dyDescent="0.15">
      <c r="C25" s="752"/>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4"/>
    </row>
    <row r="26" spans="3:39" ht="21" customHeight="1" x14ac:dyDescent="0.15">
      <c r="C26" s="752"/>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3:39" ht="21" customHeight="1" x14ac:dyDescent="0.15">
      <c r="C27" s="752"/>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3:39" ht="21" customHeight="1" x14ac:dyDescent="0.15">
      <c r="C28" s="752"/>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4"/>
    </row>
    <row r="29" spans="3:39" ht="21" customHeight="1" x14ac:dyDescent="0.15">
      <c r="C29" s="752"/>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4"/>
    </row>
    <row r="30" spans="3:39" ht="21" customHeight="1" x14ac:dyDescent="0.15">
      <c r="C30" s="752"/>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4"/>
    </row>
    <row r="31" spans="3:39" ht="21" customHeight="1" x14ac:dyDescent="0.15">
      <c r="C31" s="752"/>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4"/>
    </row>
    <row r="32" spans="3:39" ht="21" customHeight="1" x14ac:dyDescent="0.15">
      <c r="C32" s="752"/>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4"/>
    </row>
    <row r="33" spans="1:40" ht="21" customHeight="1" x14ac:dyDescent="0.15">
      <c r="C33" s="752"/>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4"/>
    </row>
    <row r="34" spans="1:40" ht="21" customHeight="1" x14ac:dyDescent="0.15">
      <c r="C34" s="752"/>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4"/>
    </row>
    <row r="35" spans="1:40" ht="21" customHeight="1" x14ac:dyDescent="0.15">
      <c r="C35" s="752"/>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4"/>
    </row>
    <row r="36" spans="1:40" ht="21" customHeight="1" x14ac:dyDescent="0.15">
      <c r="C36" s="755"/>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7"/>
    </row>
    <row r="37" spans="1:40" ht="6" customHeight="1" x14ac:dyDescent="0.15">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row>
    <row r="38" spans="1:40" ht="21" customHeight="1" x14ac:dyDescent="0.15">
      <c r="C38" s="733" t="s">
        <v>237</v>
      </c>
      <c r="D38" s="733"/>
      <c r="E38" s="734" t="s">
        <v>482</v>
      </c>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155"/>
    </row>
    <row r="39" spans="1:40" ht="21" customHeight="1" x14ac:dyDescent="0.15">
      <c r="C39" s="733" t="s">
        <v>238</v>
      </c>
      <c r="D39" s="733"/>
      <c r="E39" s="736" t="s">
        <v>437</v>
      </c>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155"/>
    </row>
    <row r="40" spans="1:40" ht="21" customHeight="1" x14ac:dyDescent="0.15">
      <c r="A40" s="202" t="str">
        <f>IF('発注者入力シート(◆◇)'!$H$16="","",IF(COUNTIF(A43:A78,"未入力")&gt;=1,"未入力あり(必要時)",""))</f>
        <v/>
      </c>
      <c r="AN40" s="151" t="s">
        <v>72</v>
      </c>
    </row>
    <row r="41" spans="1:40" ht="21" customHeight="1" x14ac:dyDescent="0.15">
      <c r="C41" s="679" t="s">
        <v>73</v>
      </c>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row>
    <row r="42" spans="1:40" ht="21" customHeight="1" x14ac:dyDescent="0.15">
      <c r="AJ42" s="735" t="str">
        <f>IF(AJ3="","",AJ3)</f>
        <v/>
      </c>
      <c r="AK42" s="735"/>
      <c r="AL42" s="735"/>
      <c r="AM42" s="735"/>
    </row>
    <row r="43" spans="1:40" ht="21" customHeight="1" x14ac:dyDescent="0.15">
      <c r="C43" s="562" t="s">
        <v>76</v>
      </c>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row>
    <row r="44" spans="1:40" ht="21" customHeight="1" x14ac:dyDescent="0.15">
      <c r="A44" s="198" t="str">
        <f>IF(C44&lt;&gt;"","○","未入力")</f>
        <v>未入力</v>
      </c>
      <c r="C44" s="765"/>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7"/>
    </row>
    <row r="45" spans="1:40" ht="21" customHeight="1" x14ac:dyDescent="0.15">
      <c r="C45" s="768"/>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70"/>
    </row>
    <row r="46" spans="1:40" ht="21" customHeight="1" x14ac:dyDescent="0.15">
      <c r="C46" s="768"/>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70"/>
    </row>
    <row r="47" spans="1:40" ht="21" customHeight="1" x14ac:dyDescent="0.15">
      <c r="C47" s="768"/>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70"/>
    </row>
    <row r="48" spans="1:40" ht="21" customHeight="1" x14ac:dyDescent="0.15">
      <c r="C48" s="768"/>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70"/>
    </row>
    <row r="49" spans="1:57" ht="21" customHeight="1" x14ac:dyDescent="0.15">
      <c r="C49" s="768"/>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70"/>
    </row>
    <row r="50" spans="1:57" ht="21" customHeight="1" x14ac:dyDescent="0.15">
      <c r="A50" s="199"/>
      <c r="C50" s="768"/>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70"/>
    </row>
    <row r="51" spans="1:57" ht="21" customHeight="1" x14ac:dyDescent="0.15">
      <c r="A51" s="199"/>
      <c r="C51" s="768"/>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70"/>
    </row>
    <row r="52" spans="1:57" ht="21" customHeight="1" x14ac:dyDescent="0.15">
      <c r="C52" s="768"/>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70"/>
    </row>
    <row r="53" spans="1:57" ht="21" customHeight="1" x14ac:dyDescent="0.15">
      <c r="C53" s="768"/>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70"/>
    </row>
    <row r="54" spans="1:57" ht="21" customHeight="1" x14ac:dyDescent="0.15">
      <c r="C54" s="768"/>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70"/>
    </row>
    <row r="55" spans="1:57" ht="21" customHeight="1" x14ac:dyDescent="0.15">
      <c r="C55" s="768"/>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70"/>
      <c r="BE55" s="153"/>
    </row>
    <row r="56" spans="1:57" ht="21" customHeight="1" x14ac:dyDescent="0.15">
      <c r="C56" s="768"/>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70"/>
    </row>
    <row r="57" spans="1:57" ht="21" customHeight="1" x14ac:dyDescent="0.15">
      <c r="C57" s="768"/>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70"/>
    </row>
    <row r="58" spans="1:57" ht="21" customHeight="1" x14ac:dyDescent="0.15">
      <c r="C58" s="768"/>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70"/>
    </row>
    <row r="59" spans="1:57" ht="21" customHeight="1" x14ac:dyDescent="0.15">
      <c r="C59" s="768"/>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70"/>
    </row>
    <row r="60" spans="1:57" ht="21" customHeight="1" x14ac:dyDescent="0.15">
      <c r="C60" s="768"/>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69"/>
      <c r="AL60" s="769"/>
      <c r="AM60" s="770"/>
    </row>
    <row r="61" spans="1:57" ht="21" customHeight="1" x14ac:dyDescent="0.15">
      <c r="C61" s="768"/>
      <c r="D61" s="769"/>
      <c r="E61" s="769"/>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69"/>
      <c r="AH61" s="769"/>
      <c r="AI61" s="769"/>
      <c r="AJ61" s="769"/>
      <c r="AK61" s="769"/>
      <c r="AL61" s="769"/>
      <c r="AM61" s="770"/>
    </row>
    <row r="62" spans="1:57" ht="21" customHeight="1" x14ac:dyDescent="0.15">
      <c r="C62" s="768"/>
      <c r="D62" s="769"/>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70"/>
    </row>
    <row r="63" spans="1:57" ht="21" customHeight="1" x14ac:dyDescent="0.15">
      <c r="C63" s="768"/>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70"/>
    </row>
    <row r="64" spans="1:57" ht="21" customHeight="1" x14ac:dyDescent="0.15">
      <c r="C64" s="768"/>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70"/>
    </row>
    <row r="65" spans="1:40" ht="21" customHeight="1" x14ac:dyDescent="0.15">
      <c r="C65" s="768"/>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70"/>
    </row>
    <row r="66" spans="1:40" ht="21" customHeight="1" x14ac:dyDescent="0.15">
      <c r="C66" s="768"/>
      <c r="D66" s="769"/>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769"/>
      <c r="AJ66" s="769"/>
      <c r="AK66" s="769"/>
      <c r="AL66" s="769"/>
      <c r="AM66" s="770"/>
    </row>
    <row r="67" spans="1:40" ht="21" customHeight="1" x14ac:dyDescent="0.15">
      <c r="C67" s="768"/>
      <c r="D67" s="769"/>
      <c r="E67" s="769"/>
      <c r="F67" s="769"/>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769"/>
      <c r="AH67" s="769"/>
      <c r="AI67" s="769"/>
      <c r="AJ67" s="769"/>
      <c r="AK67" s="769"/>
      <c r="AL67" s="769"/>
      <c r="AM67" s="770"/>
    </row>
    <row r="68" spans="1:40" ht="21" customHeight="1" x14ac:dyDescent="0.15">
      <c r="C68" s="768"/>
      <c r="D68" s="769"/>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70"/>
    </row>
    <row r="69" spans="1:40" ht="21" customHeight="1" x14ac:dyDescent="0.15">
      <c r="C69" s="768"/>
      <c r="D69" s="769"/>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769"/>
      <c r="AC69" s="769"/>
      <c r="AD69" s="769"/>
      <c r="AE69" s="769"/>
      <c r="AF69" s="769"/>
      <c r="AG69" s="769"/>
      <c r="AH69" s="769"/>
      <c r="AI69" s="769"/>
      <c r="AJ69" s="769"/>
      <c r="AK69" s="769"/>
      <c r="AL69" s="769"/>
      <c r="AM69" s="770"/>
    </row>
    <row r="70" spans="1:40" ht="21" customHeight="1" x14ac:dyDescent="0.15">
      <c r="C70" s="768"/>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69"/>
      <c r="AM70" s="770"/>
    </row>
    <row r="71" spans="1:40" ht="21" customHeight="1" x14ac:dyDescent="0.15">
      <c r="C71" s="768"/>
      <c r="D71" s="769"/>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69"/>
      <c r="AM71" s="770"/>
    </row>
    <row r="72" spans="1:40" ht="21" customHeight="1" x14ac:dyDescent="0.15">
      <c r="C72" s="768"/>
      <c r="D72" s="769"/>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70"/>
    </row>
    <row r="73" spans="1:40" ht="21" customHeight="1" x14ac:dyDescent="0.15">
      <c r="C73" s="768"/>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70"/>
    </row>
    <row r="74" spans="1:40" ht="21" customHeight="1" x14ac:dyDescent="0.15">
      <c r="C74" s="768"/>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69"/>
      <c r="AM74" s="770"/>
    </row>
    <row r="75" spans="1:40" ht="21" customHeight="1" x14ac:dyDescent="0.15">
      <c r="C75" s="768"/>
      <c r="D75" s="769"/>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70"/>
    </row>
    <row r="76" spans="1:40" ht="21" customHeight="1" x14ac:dyDescent="0.15">
      <c r="C76" s="771"/>
      <c r="D76" s="772"/>
      <c r="E76" s="772"/>
      <c r="F76" s="772"/>
      <c r="G76" s="772"/>
      <c r="H76" s="772"/>
      <c r="I76" s="772"/>
      <c r="J76" s="772"/>
      <c r="K76" s="772"/>
      <c r="L76" s="772"/>
      <c r="M76" s="772"/>
      <c r="N76" s="772"/>
      <c r="O76" s="772"/>
      <c r="P76" s="772"/>
      <c r="Q76" s="772"/>
      <c r="R76" s="772"/>
      <c r="S76" s="772"/>
      <c r="T76" s="772"/>
      <c r="U76" s="772"/>
      <c r="V76" s="772"/>
      <c r="W76" s="772"/>
      <c r="X76" s="772"/>
      <c r="Y76" s="772"/>
      <c r="Z76" s="772"/>
      <c r="AA76" s="772"/>
      <c r="AB76" s="772"/>
      <c r="AC76" s="772"/>
      <c r="AD76" s="772"/>
      <c r="AE76" s="772"/>
      <c r="AF76" s="772"/>
      <c r="AG76" s="772"/>
      <c r="AH76" s="772"/>
      <c r="AI76" s="772"/>
      <c r="AJ76" s="772"/>
      <c r="AK76" s="772"/>
      <c r="AL76" s="772"/>
      <c r="AM76" s="773"/>
    </row>
    <row r="77" spans="1:40" ht="6" customHeight="1" x14ac:dyDescent="0.15">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row>
    <row r="78" spans="1:40" ht="21" customHeight="1" x14ac:dyDescent="0.15">
      <c r="A78" s="197"/>
      <c r="C78" s="733"/>
      <c r="D78" s="733"/>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60" t="s">
        <v>297</v>
      </c>
      <c r="AM78" s="60">
        <v>2</v>
      </c>
      <c r="AN78" s="155"/>
    </row>
    <row r="79" spans="1:40" ht="21" customHeight="1" x14ac:dyDescent="0.15">
      <c r="A79" s="202" t="str">
        <f>IF('発注者入力シート(◆◇)'!$H$16="","",IF(COUNTIF(A82:A117,"未入力")&gt;=1,"未入力あり(必要時)",""))</f>
        <v/>
      </c>
      <c r="AN79" s="151" t="s">
        <v>72</v>
      </c>
    </row>
    <row r="80" spans="1:40" ht="21" customHeight="1" x14ac:dyDescent="0.15">
      <c r="C80" s="679" t="s">
        <v>73</v>
      </c>
      <c r="D80" s="67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row>
    <row r="81" spans="1:57" ht="21" customHeight="1" x14ac:dyDescent="0.15">
      <c r="A81" s="198"/>
      <c r="AJ81" s="735" t="str">
        <f>IF(AJ3="","",AJ3)</f>
        <v/>
      </c>
      <c r="AK81" s="735"/>
      <c r="AL81" s="735"/>
      <c r="AM81" s="735"/>
    </row>
    <row r="82" spans="1:57" ht="21" customHeight="1" x14ac:dyDescent="0.15">
      <c r="C82" s="562" t="s">
        <v>76</v>
      </c>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2"/>
      <c r="AL82" s="562"/>
      <c r="AM82" s="562"/>
    </row>
    <row r="83" spans="1:57" ht="21" customHeight="1" x14ac:dyDescent="0.15">
      <c r="A83" s="198" t="str">
        <f>IF(C83&lt;&gt;"","○","未入力")</f>
        <v>未入力</v>
      </c>
      <c r="C83" s="765"/>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6"/>
      <c r="AL83" s="766"/>
      <c r="AM83" s="767"/>
    </row>
    <row r="84" spans="1:57" ht="21" customHeight="1" x14ac:dyDescent="0.15">
      <c r="C84" s="768"/>
      <c r="D84" s="769"/>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70"/>
    </row>
    <row r="85" spans="1:57" ht="21" customHeight="1" x14ac:dyDescent="0.15">
      <c r="C85" s="768"/>
      <c r="D85" s="769"/>
      <c r="E85" s="769"/>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70"/>
    </row>
    <row r="86" spans="1:57" ht="21" customHeight="1" x14ac:dyDescent="0.15">
      <c r="C86" s="768"/>
      <c r="D86" s="769"/>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69"/>
      <c r="AK86" s="769"/>
      <c r="AL86" s="769"/>
      <c r="AM86" s="770"/>
    </row>
    <row r="87" spans="1:57" ht="21" customHeight="1" x14ac:dyDescent="0.15">
      <c r="C87" s="768"/>
      <c r="D87" s="769"/>
      <c r="E87" s="769"/>
      <c r="F87" s="769"/>
      <c r="G87" s="769"/>
      <c r="H87" s="769"/>
      <c r="I87" s="769"/>
      <c r="J87" s="769"/>
      <c r="K87" s="769"/>
      <c r="L87" s="769"/>
      <c r="M87" s="769"/>
      <c r="N87" s="769"/>
      <c r="O87" s="769"/>
      <c r="P87" s="769"/>
      <c r="Q87" s="769"/>
      <c r="R87" s="769"/>
      <c r="S87" s="769"/>
      <c r="T87" s="769"/>
      <c r="U87" s="769"/>
      <c r="V87" s="769"/>
      <c r="W87" s="769"/>
      <c r="X87" s="769"/>
      <c r="Y87" s="769"/>
      <c r="Z87" s="769"/>
      <c r="AA87" s="769"/>
      <c r="AB87" s="769"/>
      <c r="AC87" s="769"/>
      <c r="AD87" s="769"/>
      <c r="AE87" s="769"/>
      <c r="AF87" s="769"/>
      <c r="AG87" s="769"/>
      <c r="AH87" s="769"/>
      <c r="AI87" s="769"/>
      <c r="AJ87" s="769"/>
      <c r="AK87" s="769"/>
      <c r="AL87" s="769"/>
      <c r="AM87" s="770"/>
    </row>
    <row r="88" spans="1:57" ht="21" customHeight="1" x14ac:dyDescent="0.15">
      <c r="C88" s="768"/>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70"/>
    </row>
    <row r="89" spans="1:57" ht="21" customHeight="1" x14ac:dyDescent="0.15">
      <c r="C89" s="768"/>
      <c r="D89" s="769"/>
      <c r="E89" s="769"/>
      <c r="F89" s="769"/>
      <c r="G89" s="769"/>
      <c r="H89" s="769"/>
      <c r="I89" s="769"/>
      <c r="J89" s="769"/>
      <c r="K89" s="769"/>
      <c r="L89" s="769"/>
      <c r="M89" s="769"/>
      <c r="N89" s="769"/>
      <c r="O89" s="769"/>
      <c r="P89" s="769"/>
      <c r="Q89" s="769"/>
      <c r="R89" s="769"/>
      <c r="S89" s="769"/>
      <c r="T89" s="769"/>
      <c r="U89" s="769"/>
      <c r="V89" s="769"/>
      <c r="W89" s="769"/>
      <c r="X89" s="769"/>
      <c r="Y89" s="769"/>
      <c r="Z89" s="769"/>
      <c r="AA89" s="769"/>
      <c r="AB89" s="769"/>
      <c r="AC89" s="769"/>
      <c r="AD89" s="769"/>
      <c r="AE89" s="769"/>
      <c r="AF89" s="769"/>
      <c r="AG89" s="769"/>
      <c r="AH89" s="769"/>
      <c r="AI89" s="769"/>
      <c r="AJ89" s="769"/>
      <c r="AK89" s="769"/>
      <c r="AL89" s="769"/>
      <c r="AM89" s="770"/>
    </row>
    <row r="90" spans="1:57" ht="21" customHeight="1" x14ac:dyDescent="0.15">
      <c r="C90" s="768"/>
      <c r="D90" s="769"/>
      <c r="E90" s="769"/>
      <c r="F90" s="769"/>
      <c r="G90" s="769"/>
      <c r="H90" s="769"/>
      <c r="I90" s="769"/>
      <c r="J90" s="769"/>
      <c r="K90" s="769"/>
      <c r="L90" s="769"/>
      <c r="M90" s="769"/>
      <c r="N90" s="769"/>
      <c r="O90" s="769"/>
      <c r="P90" s="769"/>
      <c r="Q90" s="769"/>
      <c r="R90" s="769"/>
      <c r="S90" s="769"/>
      <c r="T90" s="769"/>
      <c r="U90" s="769"/>
      <c r="V90" s="769"/>
      <c r="W90" s="769"/>
      <c r="X90" s="769"/>
      <c r="Y90" s="769"/>
      <c r="Z90" s="769"/>
      <c r="AA90" s="769"/>
      <c r="AB90" s="769"/>
      <c r="AC90" s="769"/>
      <c r="AD90" s="769"/>
      <c r="AE90" s="769"/>
      <c r="AF90" s="769"/>
      <c r="AG90" s="769"/>
      <c r="AH90" s="769"/>
      <c r="AI90" s="769"/>
      <c r="AJ90" s="769"/>
      <c r="AK90" s="769"/>
      <c r="AL90" s="769"/>
      <c r="AM90" s="770"/>
    </row>
    <row r="91" spans="1:57" ht="21" customHeight="1" x14ac:dyDescent="0.15">
      <c r="C91" s="768"/>
      <c r="D91" s="769"/>
      <c r="E91" s="769"/>
      <c r="F91" s="769"/>
      <c r="G91" s="769"/>
      <c r="H91" s="769"/>
      <c r="I91" s="769"/>
      <c r="J91" s="769"/>
      <c r="K91" s="769"/>
      <c r="L91" s="769"/>
      <c r="M91" s="769"/>
      <c r="N91" s="769"/>
      <c r="O91" s="769"/>
      <c r="P91" s="769"/>
      <c r="Q91" s="769"/>
      <c r="R91" s="769"/>
      <c r="S91" s="769"/>
      <c r="T91" s="769"/>
      <c r="U91" s="769"/>
      <c r="V91" s="769"/>
      <c r="W91" s="769"/>
      <c r="X91" s="769"/>
      <c r="Y91" s="769"/>
      <c r="Z91" s="769"/>
      <c r="AA91" s="769"/>
      <c r="AB91" s="769"/>
      <c r="AC91" s="769"/>
      <c r="AD91" s="769"/>
      <c r="AE91" s="769"/>
      <c r="AF91" s="769"/>
      <c r="AG91" s="769"/>
      <c r="AH91" s="769"/>
      <c r="AI91" s="769"/>
      <c r="AJ91" s="769"/>
      <c r="AK91" s="769"/>
      <c r="AL91" s="769"/>
      <c r="AM91" s="770"/>
    </row>
    <row r="92" spans="1:57" ht="21" customHeight="1" x14ac:dyDescent="0.15">
      <c r="C92" s="768"/>
      <c r="D92" s="769"/>
      <c r="E92" s="769"/>
      <c r="F92" s="769"/>
      <c r="G92" s="769"/>
      <c r="H92" s="769"/>
      <c r="I92" s="769"/>
      <c r="J92" s="769"/>
      <c r="K92" s="769"/>
      <c r="L92" s="769"/>
      <c r="M92" s="769"/>
      <c r="N92" s="769"/>
      <c r="O92" s="769"/>
      <c r="P92" s="769"/>
      <c r="Q92" s="769"/>
      <c r="R92" s="769"/>
      <c r="S92" s="769"/>
      <c r="T92" s="769"/>
      <c r="U92" s="769"/>
      <c r="V92" s="769"/>
      <c r="W92" s="769"/>
      <c r="X92" s="769"/>
      <c r="Y92" s="769"/>
      <c r="Z92" s="769"/>
      <c r="AA92" s="769"/>
      <c r="AB92" s="769"/>
      <c r="AC92" s="769"/>
      <c r="AD92" s="769"/>
      <c r="AE92" s="769"/>
      <c r="AF92" s="769"/>
      <c r="AG92" s="769"/>
      <c r="AH92" s="769"/>
      <c r="AI92" s="769"/>
      <c r="AJ92" s="769"/>
      <c r="AK92" s="769"/>
      <c r="AL92" s="769"/>
      <c r="AM92" s="770"/>
    </row>
    <row r="93" spans="1:57" ht="21" customHeight="1" x14ac:dyDescent="0.15">
      <c r="C93" s="768"/>
      <c r="D93" s="769"/>
      <c r="E93" s="769"/>
      <c r="F93" s="769"/>
      <c r="G93" s="769"/>
      <c r="H93" s="769"/>
      <c r="I93" s="769"/>
      <c r="J93" s="769"/>
      <c r="K93" s="769"/>
      <c r="L93" s="769"/>
      <c r="M93" s="769"/>
      <c r="N93" s="769"/>
      <c r="O93" s="769"/>
      <c r="P93" s="769"/>
      <c r="Q93" s="769"/>
      <c r="R93" s="769"/>
      <c r="S93" s="769"/>
      <c r="T93" s="769"/>
      <c r="U93" s="769"/>
      <c r="V93" s="769"/>
      <c r="W93" s="769"/>
      <c r="X93" s="769"/>
      <c r="Y93" s="769"/>
      <c r="Z93" s="769"/>
      <c r="AA93" s="769"/>
      <c r="AB93" s="769"/>
      <c r="AC93" s="769"/>
      <c r="AD93" s="769"/>
      <c r="AE93" s="769"/>
      <c r="AF93" s="769"/>
      <c r="AG93" s="769"/>
      <c r="AH93" s="769"/>
      <c r="AI93" s="769"/>
      <c r="AJ93" s="769"/>
      <c r="AK93" s="769"/>
      <c r="AL93" s="769"/>
      <c r="AM93" s="770"/>
    </row>
    <row r="94" spans="1:57" ht="21" customHeight="1" x14ac:dyDescent="0.15">
      <c r="C94" s="768"/>
      <c r="D94" s="769"/>
      <c r="E94" s="769"/>
      <c r="F94" s="769"/>
      <c r="G94" s="769"/>
      <c r="H94" s="769"/>
      <c r="I94" s="769"/>
      <c r="J94" s="769"/>
      <c r="K94" s="769"/>
      <c r="L94" s="769"/>
      <c r="M94" s="769"/>
      <c r="N94" s="769"/>
      <c r="O94" s="769"/>
      <c r="P94" s="769"/>
      <c r="Q94" s="769"/>
      <c r="R94" s="769"/>
      <c r="S94" s="769"/>
      <c r="T94" s="769"/>
      <c r="U94" s="769"/>
      <c r="V94" s="769"/>
      <c r="W94" s="769"/>
      <c r="X94" s="769"/>
      <c r="Y94" s="769"/>
      <c r="Z94" s="769"/>
      <c r="AA94" s="769"/>
      <c r="AB94" s="769"/>
      <c r="AC94" s="769"/>
      <c r="AD94" s="769"/>
      <c r="AE94" s="769"/>
      <c r="AF94" s="769"/>
      <c r="AG94" s="769"/>
      <c r="AH94" s="769"/>
      <c r="AI94" s="769"/>
      <c r="AJ94" s="769"/>
      <c r="AK94" s="769"/>
      <c r="AL94" s="769"/>
      <c r="AM94" s="770"/>
      <c r="BE94" s="153"/>
    </row>
    <row r="95" spans="1:57" ht="21" customHeight="1" x14ac:dyDescent="0.15">
      <c r="C95" s="768"/>
      <c r="D95" s="769"/>
      <c r="E95" s="769"/>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c r="AE95" s="769"/>
      <c r="AF95" s="769"/>
      <c r="AG95" s="769"/>
      <c r="AH95" s="769"/>
      <c r="AI95" s="769"/>
      <c r="AJ95" s="769"/>
      <c r="AK95" s="769"/>
      <c r="AL95" s="769"/>
      <c r="AM95" s="770"/>
    </row>
    <row r="96" spans="1:57" ht="21" customHeight="1" x14ac:dyDescent="0.15">
      <c r="C96" s="768"/>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70"/>
    </row>
    <row r="97" spans="3:39" ht="21" customHeight="1" x14ac:dyDescent="0.15">
      <c r="C97" s="768"/>
      <c r="D97" s="769"/>
      <c r="E97" s="769"/>
      <c r="F97" s="769"/>
      <c r="G97" s="769"/>
      <c r="H97" s="769"/>
      <c r="I97" s="769"/>
      <c r="J97" s="769"/>
      <c r="K97" s="769"/>
      <c r="L97" s="769"/>
      <c r="M97" s="769"/>
      <c r="N97" s="769"/>
      <c r="O97" s="769"/>
      <c r="P97" s="769"/>
      <c r="Q97" s="769"/>
      <c r="R97" s="769"/>
      <c r="S97" s="769"/>
      <c r="T97" s="769"/>
      <c r="U97" s="769"/>
      <c r="V97" s="769"/>
      <c r="W97" s="769"/>
      <c r="X97" s="769"/>
      <c r="Y97" s="769"/>
      <c r="Z97" s="769"/>
      <c r="AA97" s="769"/>
      <c r="AB97" s="769"/>
      <c r="AC97" s="769"/>
      <c r="AD97" s="769"/>
      <c r="AE97" s="769"/>
      <c r="AF97" s="769"/>
      <c r="AG97" s="769"/>
      <c r="AH97" s="769"/>
      <c r="AI97" s="769"/>
      <c r="AJ97" s="769"/>
      <c r="AK97" s="769"/>
      <c r="AL97" s="769"/>
      <c r="AM97" s="770"/>
    </row>
    <row r="98" spans="3:39" ht="21" customHeight="1" x14ac:dyDescent="0.15">
      <c r="C98" s="768"/>
      <c r="D98" s="769"/>
      <c r="E98" s="769"/>
      <c r="F98" s="769"/>
      <c r="G98" s="769"/>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69"/>
      <c r="AI98" s="769"/>
      <c r="AJ98" s="769"/>
      <c r="AK98" s="769"/>
      <c r="AL98" s="769"/>
      <c r="AM98" s="770"/>
    </row>
    <row r="99" spans="3:39" ht="21" customHeight="1" x14ac:dyDescent="0.15">
      <c r="C99" s="768"/>
      <c r="D99" s="769"/>
      <c r="E99" s="769"/>
      <c r="F99" s="769"/>
      <c r="G99" s="769"/>
      <c r="H99" s="769"/>
      <c r="I99" s="769"/>
      <c r="J99" s="769"/>
      <c r="K99" s="769"/>
      <c r="L99" s="769"/>
      <c r="M99" s="769"/>
      <c r="N99" s="769"/>
      <c r="O99" s="769"/>
      <c r="P99" s="769"/>
      <c r="Q99" s="769"/>
      <c r="R99" s="769"/>
      <c r="S99" s="769"/>
      <c r="T99" s="769"/>
      <c r="U99" s="769"/>
      <c r="V99" s="769"/>
      <c r="W99" s="769"/>
      <c r="X99" s="769"/>
      <c r="Y99" s="769"/>
      <c r="Z99" s="769"/>
      <c r="AA99" s="769"/>
      <c r="AB99" s="769"/>
      <c r="AC99" s="769"/>
      <c r="AD99" s="769"/>
      <c r="AE99" s="769"/>
      <c r="AF99" s="769"/>
      <c r="AG99" s="769"/>
      <c r="AH99" s="769"/>
      <c r="AI99" s="769"/>
      <c r="AJ99" s="769"/>
      <c r="AK99" s="769"/>
      <c r="AL99" s="769"/>
      <c r="AM99" s="770"/>
    </row>
    <row r="100" spans="3:39" ht="21" customHeight="1" x14ac:dyDescent="0.15">
      <c r="C100" s="768"/>
      <c r="D100" s="769"/>
      <c r="E100" s="769"/>
      <c r="F100" s="769"/>
      <c r="G100" s="769"/>
      <c r="H100" s="769"/>
      <c r="I100" s="769"/>
      <c r="J100" s="769"/>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69"/>
      <c r="AK100" s="769"/>
      <c r="AL100" s="769"/>
      <c r="AM100" s="770"/>
    </row>
    <row r="101" spans="3:39" ht="21" customHeight="1" x14ac:dyDescent="0.15">
      <c r="C101" s="768"/>
      <c r="D101" s="769"/>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69"/>
      <c r="AI101" s="769"/>
      <c r="AJ101" s="769"/>
      <c r="AK101" s="769"/>
      <c r="AL101" s="769"/>
      <c r="AM101" s="770"/>
    </row>
    <row r="102" spans="3:39" ht="21" customHeight="1" x14ac:dyDescent="0.15">
      <c r="C102" s="768"/>
      <c r="D102" s="769"/>
      <c r="E102" s="769"/>
      <c r="F102" s="769"/>
      <c r="G102" s="769"/>
      <c r="H102" s="769"/>
      <c r="I102" s="769"/>
      <c r="J102" s="769"/>
      <c r="K102" s="769"/>
      <c r="L102" s="769"/>
      <c r="M102" s="769"/>
      <c r="N102" s="769"/>
      <c r="O102" s="769"/>
      <c r="P102" s="769"/>
      <c r="Q102" s="769"/>
      <c r="R102" s="769"/>
      <c r="S102" s="769"/>
      <c r="T102" s="769"/>
      <c r="U102" s="769"/>
      <c r="V102" s="769"/>
      <c r="W102" s="769"/>
      <c r="X102" s="769"/>
      <c r="Y102" s="769"/>
      <c r="Z102" s="769"/>
      <c r="AA102" s="769"/>
      <c r="AB102" s="769"/>
      <c r="AC102" s="769"/>
      <c r="AD102" s="769"/>
      <c r="AE102" s="769"/>
      <c r="AF102" s="769"/>
      <c r="AG102" s="769"/>
      <c r="AH102" s="769"/>
      <c r="AI102" s="769"/>
      <c r="AJ102" s="769"/>
      <c r="AK102" s="769"/>
      <c r="AL102" s="769"/>
      <c r="AM102" s="770"/>
    </row>
    <row r="103" spans="3:39" ht="21" customHeight="1" x14ac:dyDescent="0.15">
      <c r="C103" s="768"/>
      <c r="D103" s="769"/>
      <c r="E103" s="769"/>
      <c r="F103" s="769"/>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769"/>
      <c r="AC103" s="769"/>
      <c r="AD103" s="769"/>
      <c r="AE103" s="769"/>
      <c r="AF103" s="769"/>
      <c r="AG103" s="769"/>
      <c r="AH103" s="769"/>
      <c r="AI103" s="769"/>
      <c r="AJ103" s="769"/>
      <c r="AK103" s="769"/>
      <c r="AL103" s="769"/>
      <c r="AM103" s="770"/>
    </row>
    <row r="104" spans="3:39" ht="21" customHeight="1" x14ac:dyDescent="0.15">
      <c r="C104" s="768"/>
      <c r="D104" s="769"/>
      <c r="E104" s="769"/>
      <c r="F104" s="769"/>
      <c r="G104" s="769"/>
      <c r="H104" s="769"/>
      <c r="I104" s="769"/>
      <c r="J104" s="769"/>
      <c r="K104" s="769"/>
      <c r="L104" s="769"/>
      <c r="M104" s="769"/>
      <c r="N104" s="769"/>
      <c r="O104" s="769"/>
      <c r="P104" s="769"/>
      <c r="Q104" s="769"/>
      <c r="R104" s="769"/>
      <c r="S104" s="769"/>
      <c r="T104" s="769"/>
      <c r="U104" s="769"/>
      <c r="V104" s="769"/>
      <c r="W104" s="769"/>
      <c r="X104" s="769"/>
      <c r="Y104" s="769"/>
      <c r="Z104" s="769"/>
      <c r="AA104" s="769"/>
      <c r="AB104" s="769"/>
      <c r="AC104" s="769"/>
      <c r="AD104" s="769"/>
      <c r="AE104" s="769"/>
      <c r="AF104" s="769"/>
      <c r="AG104" s="769"/>
      <c r="AH104" s="769"/>
      <c r="AI104" s="769"/>
      <c r="AJ104" s="769"/>
      <c r="AK104" s="769"/>
      <c r="AL104" s="769"/>
      <c r="AM104" s="770"/>
    </row>
    <row r="105" spans="3:39" ht="21" customHeight="1" x14ac:dyDescent="0.15">
      <c r="C105" s="768"/>
      <c r="D105" s="769"/>
      <c r="E105" s="769"/>
      <c r="F105" s="769"/>
      <c r="G105" s="769"/>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70"/>
    </row>
    <row r="106" spans="3:39" ht="21" customHeight="1" x14ac:dyDescent="0.15">
      <c r="C106" s="768"/>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70"/>
    </row>
    <row r="107" spans="3:39" ht="21" customHeight="1" x14ac:dyDescent="0.15">
      <c r="C107" s="768"/>
      <c r="D107" s="769"/>
      <c r="E107" s="769"/>
      <c r="F107" s="769"/>
      <c r="G107" s="769"/>
      <c r="H107" s="769"/>
      <c r="I107" s="769"/>
      <c r="J107" s="769"/>
      <c r="K107" s="769"/>
      <c r="L107" s="769"/>
      <c r="M107" s="769"/>
      <c r="N107" s="769"/>
      <c r="O107" s="769"/>
      <c r="P107" s="769"/>
      <c r="Q107" s="769"/>
      <c r="R107" s="769"/>
      <c r="S107" s="769"/>
      <c r="T107" s="769"/>
      <c r="U107" s="769"/>
      <c r="V107" s="769"/>
      <c r="W107" s="769"/>
      <c r="X107" s="769"/>
      <c r="Y107" s="769"/>
      <c r="Z107" s="769"/>
      <c r="AA107" s="769"/>
      <c r="AB107" s="769"/>
      <c r="AC107" s="769"/>
      <c r="AD107" s="769"/>
      <c r="AE107" s="769"/>
      <c r="AF107" s="769"/>
      <c r="AG107" s="769"/>
      <c r="AH107" s="769"/>
      <c r="AI107" s="769"/>
      <c r="AJ107" s="769"/>
      <c r="AK107" s="769"/>
      <c r="AL107" s="769"/>
      <c r="AM107" s="770"/>
    </row>
    <row r="108" spans="3:39" ht="21" customHeight="1" x14ac:dyDescent="0.15">
      <c r="C108" s="768"/>
      <c r="D108" s="769"/>
      <c r="E108" s="769"/>
      <c r="F108" s="769"/>
      <c r="G108" s="769"/>
      <c r="H108" s="769"/>
      <c r="I108" s="769"/>
      <c r="J108" s="769"/>
      <c r="K108" s="769"/>
      <c r="L108" s="769"/>
      <c r="M108" s="769"/>
      <c r="N108" s="769"/>
      <c r="O108" s="769"/>
      <c r="P108" s="769"/>
      <c r="Q108" s="769"/>
      <c r="R108" s="769"/>
      <c r="S108" s="769"/>
      <c r="T108" s="769"/>
      <c r="U108" s="769"/>
      <c r="V108" s="769"/>
      <c r="W108" s="769"/>
      <c r="X108" s="769"/>
      <c r="Y108" s="769"/>
      <c r="Z108" s="769"/>
      <c r="AA108" s="769"/>
      <c r="AB108" s="769"/>
      <c r="AC108" s="769"/>
      <c r="AD108" s="769"/>
      <c r="AE108" s="769"/>
      <c r="AF108" s="769"/>
      <c r="AG108" s="769"/>
      <c r="AH108" s="769"/>
      <c r="AI108" s="769"/>
      <c r="AJ108" s="769"/>
      <c r="AK108" s="769"/>
      <c r="AL108" s="769"/>
      <c r="AM108" s="770"/>
    </row>
    <row r="109" spans="3:39" ht="21" customHeight="1" x14ac:dyDescent="0.15">
      <c r="C109" s="768"/>
      <c r="D109" s="769"/>
      <c r="E109" s="769"/>
      <c r="F109" s="769"/>
      <c r="G109" s="769"/>
      <c r="H109" s="769"/>
      <c r="I109" s="769"/>
      <c r="J109" s="769"/>
      <c r="K109" s="769"/>
      <c r="L109" s="769"/>
      <c r="M109" s="769"/>
      <c r="N109" s="769"/>
      <c r="O109" s="769"/>
      <c r="P109" s="769"/>
      <c r="Q109" s="769"/>
      <c r="R109" s="769"/>
      <c r="S109" s="769"/>
      <c r="T109" s="769"/>
      <c r="U109" s="769"/>
      <c r="V109" s="769"/>
      <c r="W109" s="769"/>
      <c r="X109" s="769"/>
      <c r="Y109" s="769"/>
      <c r="Z109" s="769"/>
      <c r="AA109" s="769"/>
      <c r="AB109" s="769"/>
      <c r="AC109" s="769"/>
      <c r="AD109" s="769"/>
      <c r="AE109" s="769"/>
      <c r="AF109" s="769"/>
      <c r="AG109" s="769"/>
      <c r="AH109" s="769"/>
      <c r="AI109" s="769"/>
      <c r="AJ109" s="769"/>
      <c r="AK109" s="769"/>
      <c r="AL109" s="769"/>
      <c r="AM109" s="770"/>
    </row>
    <row r="110" spans="3:39" ht="21" customHeight="1" x14ac:dyDescent="0.15">
      <c r="C110" s="768"/>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69"/>
      <c r="AA110" s="769"/>
      <c r="AB110" s="769"/>
      <c r="AC110" s="769"/>
      <c r="AD110" s="769"/>
      <c r="AE110" s="769"/>
      <c r="AF110" s="769"/>
      <c r="AG110" s="769"/>
      <c r="AH110" s="769"/>
      <c r="AI110" s="769"/>
      <c r="AJ110" s="769"/>
      <c r="AK110" s="769"/>
      <c r="AL110" s="769"/>
      <c r="AM110" s="770"/>
    </row>
    <row r="111" spans="3:39" ht="21" customHeight="1" x14ac:dyDescent="0.15">
      <c r="C111" s="768"/>
      <c r="D111" s="769"/>
      <c r="E111" s="769"/>
      <c r="F111" s="769"/>
      <c r="G111" s="769"/>
      <c r="H111" s="769"/>
      <c r="I111" s="769"/>
      <c r="J111" s="769"/>
      <c r="K111" s="769"/>
      <c r="L111" s="769"/>
      <c r="M111" s="769"/>
      <c r="N111" s="769"/>
      <c r="O111" s="769"/>
      <c r="P111" s="769"/>
      <c r="Q111" s="769"/>
      <c r="R111" s="769"/>
      <c r="S111" s="769"/>
      <c r="T111" s="769"/>
      <c r="U111" s="769"/>
      <c r="V111" s="769"/>
      <c r="W111" s="769"/>
      <c r="X111" s="769"/>
      <c r="Y111" s="769"/>
      <c r="Z111" s="769"/>
      <c r="AA111" s="769"/>
      <c r="AB111" s="769"/>
      <c r="AC111" s="769"/>
      <c r="AD111" s="769"/>
      <c r="AE111" s="769"/>
      <c r="AF111" s="769"/>
      <c r="AG111" s="769"/>
      <c r="AH111" s="769"/>
      <c r="AI111" s="769"/>
      <c r="AJ111" s="769"/>
      <c r="AK111" s="769"/>
      <c r="AL111" s="769"/>
      <c r="AM111" s="770"/>
    </row>
    <row r="112" spans="3:39" ht="21" customHeight="1" x14ac:dyDescent="0.15">
      <c r="C112" s="768"/>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69"/>
      <c r="AA112" s="769"/>
      <c r="AB112" s="769"/>
      <c r="AC112" s="769"/>
      <c r="AD112" s="769"/>
      <c r="AE112" s="769"/>
      <c r="AF112" s="769"/>
      <c r="AG112" s="769"/>
      <c r="AH112" s="769"/>
      <c r="AI112" s="769"/>
      <c r="AJ112" s="769"/>
      <c r="AK112" s="769"/>
      <c r="AL112" s="769"/>
      <c r="AM112" s="770"/>
    </row>
    <row r="113" spans="1:40" ht="21" customHeight="1" x14ac:dyDescent="0.15">
      <c r="C113" s="768"/>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69"/>
      <c r="AA113" s="769"/>
      <c r="AB113" s="769"/>
      <c r="AC113" s="769"/>
      <c r="AD113" s="769"/>
      <c r="AE113" s="769"/>
      <c r="AF113" s="769"/>
      <c r="AG113" s="769"/>
      <c r="AH113" s="769"/>
      <c r="AI113" s="769"/>
      <c r="AJ113" s="769"/>
      <c r="AK113" s="769"/>
      <c r="AL113" s="769"/>
      <c r="AM113" s="770"/>
    </row>
    <row r="114" spans="1:40" ht="21" customHeight="1" x14ac:dyDescent="0.15">
      <c r="C114" s="768"/>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69"/>
      <c r="AI114" s="769"/>
      <c r="AJ114" s="769"/>
      <c r="AK114" s="769"/>
      <c r="AL114" s="769"/>
      <c r="AM114" s="770"/>
    </row>
    <row r="115" spans="1:40" ht="21" customHeight="1" x14ac:dyDescent="0.15">
      <c r="C115" s="771"/>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2"/>
      <c r="AA115" s="772"/>
      <c r="AB115" s="772"/>
      <c r="AC115" s="772"/>
      <c r="AD115" s="772"/>
      <c r="AE115" s="772"/>
      <c r="AF115" s="772"/>
      <c r="AG115" s="772"/>
      <c r="AH115" s="772"/>
      <c r="AI115" s="772"/>
      <c r="AJ115" s="772"/>
      <c r="AK115" s="772"/>
      <c r="AL115" s="772"/>
      <c r="AM115" s="773"/>
    </row>
    <row r="116" spans="1:40" ht="6" customHeight="1" x14ac:dyDescent="0.15">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row>
    <row r="117" spans="1:40" ht="21" customHeight="1" x14ac:dyDescent="0.15">
      <c r="C117" s="733"/>
      <c r="D117" s="733"/>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60" t="s">
        <v>297</v>
      </c>
      <c r="AM117" s="60">
        <v>3</v>
      </c>
      <c r="AN117" s="155"/>
    </row>
    <row r="119" spans="1:40" ht="21" customHeight="1" x14ac:dyDescent="0.15">
      <c r="A119" s="197"/>
    </row>
    <row r="122" spans="1:40" ht="21" customHeight="1" x14ac:dyDescent="0.15">
      <c r="A122" s="198"/>
    </row>
  </sheetData>
  <sheetProtection sheet="1" formatCells="0" selectLockedCells="1"/>
  <customSheetViews>
    <customSheetView guid="{1C967CD3-22AF-4928-9CB8-5279C2ED784C}" scale="70" showPageBreaks="1" showGridLines="0" printArea="1" view="pageBreakPreview">
      <selection activeCell="C9" sqref="C9:AM36"/>
      <pageMargins left="0.7" right="0.7" top="0.75" bottom="0.75" header="0.3" footer="0.3"/>
      <pageSetup paperSize="9" orientation="portrait" r:id="rId1"/>
    </customSheetView>
  </customSheetViews>
  <mergeCells count="22">
    <mergeCell ref="C82:AM82"/>
    <mergeCell ref="C83:AM115"/>
    <mergeCell ref="C117:D117"/>
    <mergeCell ref="C43:AM43"/>
    <mergeCell ref="C44:AM76"/>
    <mergeCell ref="C78:D78"/>
    <mergeCell ref="C2:AM2"/>
    <mergeCell ref="C4:G4"/>
    <mergeCell ref="H4:AM4"/>
    <mergeCell ref="C5:G6"/>
    <mergeCell ref="C9:AM36"/>
    <mergeCell ref="H5:AM6"/>
    <mergeCell ref="C8:AM8"/>
    <mergeCell ref="AJ3:AM3"/>
    <mergeCell ref="AJ42:AM42"/>
    <mergeCell ref="AJ81:AM81"/>
    <mergeCell ref="C38:D38"/>
    <mergeCell ref="C41:AM41"/>
    <mergeCell ref="E38:AM38"/>
    <mergeCell ref="E39:AM39"/>
    <mergeCell ref="C80:AM80"/>
    <mergeCell ref="C39:D39"/>
  </mergeCells>
  <phoneticPr fontId="2"/>
  <conditionalFormatting sqref="A1:A117">
    <cfRule type="expression" dxfId="89" priority="7" stopIfTrue="1">
      <formula>$A1="未入力"</formula>
    </cfRule>
  </conditionalFormatting>
  <conditionalFormatting sqref="B1:AN2 B4:AN41 B3:AJ3 AN3 B43:AN80 B42:AI42 AN42 B82:AN117 B81:AI81 AN81">
    <cfRule type="expression" dxfId="88" priority="6" stopIfTrue="1">
      <formula>$A1="○"</formula>
    </cfRule>
  </conditionalFormatting>
  <conditionalFormatting sqref="C1:AM2 C4:AM41 C3:AJ3 C43:AM80 C42:AI42 C82:AM117 C81:AI81">
    <cfRule type="expression" dxfId="87" priority="5" stopIfTrue="1">
      <formula>$A1="不要"</formula>
    </cfRule>
  </conditionalFormatting>
  <conditionalFormatting sqref="AJ42">
    <cfRule type="expression" dxfId="86" priority="4" stopIfTrue="1">
      <formula>$A42="○"</formula>
    </cfRule>
  </conditionalFormatting>
  <conditionalFormatting sqref="AJ42">
    <cfRule type="expression" dxfId="85" priority="3" stopIfTrue="1">
      <formula>$A42="不要"</formula>
    </cfRule>
  </conditionalFormatting>
  <conditionalFormatting sqref="AJ81">
    <cfRule type="expression" dxfId="84" priority="2" stopIfTrue="1">
      <formula>$A81="○"</formula>
    </cfRule>
  </conditionalFormatting>
  <conditionalFormatting sqref="AJ81">
    <cfRule type="expression" dxfId="83" priority="1" stopIfTrue="1">
      <formula>$A81="不要"</formula>
    </cfRule>
  </conditionalFormatting>
  <pageMargins left="0.70866141732283472" right="0.70866141732283472" top="0.74803149606299213" bottom="0.74803149606299213" header="0.31496062992125984" footer="0.31496062992125984"/>
  <pageSetup paperSize="9" scale="98" orientation="portrait" r:id="rId2"/>
  <rowBreaks count="1" manualBreakCount="1">
    <brk id="39" min="1" max="39"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sheetPr>
  <dimension ref="A1:AZ122"/>
  <sheetViews>
    <sheetView showGridLines="0" view="pageBreakPreview" topLeftCell="A34" zoomScale="145" zoomScaleNormal="100" zoomScaleSheetLayoutView="145" workbookViewId="0">
      <selection activeCell="C2" sqref="C2:AM2"/>
    </sheetView>
  </sheetViews>
  <sheetFormatPr defaultColWidth="2.25" defaultRowHeight="21" customHeight="1" x14ac:dyDescent="0.15"/>
  <cols>
    <col min="1" max="1" width="8.5" style="67" bestFit="1" customWidth="1"/>
    <col min="2" max="38" width="2.25" style="43"/>
    <col min="39" max="39" width="2.625" style="43" bestFit="1" customWidth="1"/>
    <col min="40" max="16384" width="2.25" style="43"/>
  </cols>
  <sheetData>
    <row r="1" spans="1:52" ht="21" customHeight="1" x14ac:dyDescent="0.15">
      <c r="A1" s="202" t="str">
        <f>IF('発注者入力シート(◆◇)'!$H$16="","",IF(COUNTIF(A4:A39,"未入力")&gt;=1,"未入力あり",""))</f>
        <v/>
      </c>
      <c r="AN1" s="151" t="str">
        <f>IF(C2="工程管理の適切性","（様式－１－２)",IF(C2="品質管理の適切性","（様式－１－３)",IF(C2="安全管理の適切性","（様式－１－４)",IF(C2="施工上配慮すべき事項の適切性","（様式－１－５)","（様式－１－○)"))))</f>
        <v>（様式－１－○)</v>
      </c>
      <c r="AO1" s="147"/>
      <c r="AP1" s="43" t="str">
        <f>IF(チェックリスト!I7="◎","提出：○","提出：×")</f>
        <v>提出：×</v>
      </c>
      <c r="AZ1" s="147"/>
    </row>
    <row r="2" spans="1:52" ht="21" customHeight="1" x14ac:dyDescent="0.15">
      <c r="A2" s="198" t="str">
        <f>IF(OR(C2="",C2="",C2="「発注者用 入力シート」の適切性の項目欄を入力"),"未入力","○")</f>
        <v>○</v>
      </c>
      <c r="C2" s="774" t="str">
        <f>IF('発注者入力シート(◆◇)'!$H$16="","○○○○の適切性",IF(OR('発注者入力シート(◆◇)'!H24=""),"「発注者用 入力シート」の適切性の項目欄を入力",'発注者入力シート(◆◇)'!H24))</f>
        <v>○○○○の適切性</v>
      </c>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O2" s="147"/>
      <c r="AZ2" s="147"/>
    </row>
    <row r="3" spans="1:52" ht="21" customHeight="1" x14ac:dyDescent="0.15">
      <c r="AJ3" s="764"/>
      <c r="AK3" s="764"/>
      <c r="AL3" s="764"/>
      <c r="AM3" s="764"/>
    </row>
    <row r="4" spans="1:52" ht="21" customHeight="1" x14ac:dyDescent="0.15">
      <c r="A4" s="198" t="str">
        <f>IF(OR(H4="",H4="「発注者用 入力シート」の工事名欄を入力"),"未入力","○")</f>
        <v>未入力</v>
      </c>
      <c r="C4" s="737" t="s">
        <v>74</v>
      </c>
      <c r="D4" s="738"/>
      <c r="E4" s="738"/>
      <c r="F4" s="738"/>
      <c r="G4" s="739"/>
      <c r="H4" s="775" t="str">
        <f>IF('発注者入力シート(◆◇)'!$H$16="","",IF(OR('発注者入力シート(◆◇)'!H4=""),"「発注者用 入力シート」の工事名欄を入力",'発注者入力シート(◆◇)'!H4))</f>
        <v/>
      </c>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c r="AJ4" s="776"/>
      <c r="AK4" s="776"/>
      <c r="AL4" s="776"/>
      <c r="AM4" s="777"/>
    </row>
    <row r="6" spans="1:52" ht="21" customHeight="1" x14ac:dyDescent="0.15">
      <c r="C6" s="562" t="s">
        <v>76</v>
      </c>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row>
    <row r="7" spans="1:52" ht="21" customHeight="1" x14ac:dyDescent="0.15">
      <c r="A7" s="198" t="str">
        <f>IF(C7&lt;&gt;"","○","未入力")</f>
        <v>未入力</v>
      </c>
      <c r="C7" s="749"/>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1"/>
    </row>
    <row r="8" spans="1:52" ht="21" customHeight="1" x14ac:dyDescent="0.15">
      <c r="C8" s="752"/>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4"/>
    </row>
    <row r="9" spans="1:52" ht="21" customHeight="1" x14ac:dyDescent="0.15">
      <c r="C9" s="752"/>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4"/>
    </row>
    <row r="10" spans="1:52" ht="21" customHeight="1" x14ac:dyDescent="0.15">
      <c r="C10" s="752"/>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4"/>
    </row>
    <row r="11" spans="1:52" ht="21" customHeight="1" x14ac:dyDescent="0.15">
      <c r="C11" s="752"/>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4"/>
    </row>
    <row r="12" spans="1:52" ht="21" customHeight="1" x14ac:dyDescent="0.15">
      <c r="C12" s="752"/>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4"/>
    </row>
    <row r="13" spans="1:52" ht="21" customHeight="1" x14ac:dyDescent="0.15">
      <c r="C13" s="752"/>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4"/>
    </row>
    <row r="14" spans="1:52" ht="21" customHeight="1" x14ac:dyDescent="0.15">
      <c r="C14" s="752"/>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4"/>
    </row>
    <row r="15" spans="1:52" ht="21" customHeight="1" x14ac:dyDescent="0.15">
      <c r="C15" s="752"/>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4"/>
    </row>
    <row r="16" spans="1:52" ht="21" customHeight="1" x14ac:dyDescent="0.15">
      <c r="C16" s="752"/>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4"/>
    </row>
    <row r="17" spans="3:39" ht="21" customHeight="1" x14ac:dyDescent="0.15">
      <c r="C17" s="752"/>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4"/>
    </row>
    <row r="18" spans="3:39" ht="21" customHeight="1" x14ac:dyDescent="0.15">
      <c r="C18" s="752"/>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4"/>
    </row>
    <row r="19" spans="3:39" ht="21" customHeight="1" x14ac:dyDescent="0.15">
      <c r="C19" s="752"/>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4"/>
    </row>
    <row r="20" spans="3:39" ht="21" customHeight="1" x14ac:dyDescent="0.15">
      <c r="C20" s="752"/>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row>
    <row r="21" spans="3:39" ht="21" customHeight="1" x14ac:dyDescent="0.15">
      <c r="C21" s="752"/>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4"/>
    </row>
    <row r="22" spans="3:39" ht="21" customHeight="1" x14ac:dyDescent="0.15">
      <c r="C22" s="752"/>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3:39" ht="21" customHeight="1" x14ac:dyDescent="0.15">
      <c r="C23" s="752"/>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4"/>
    </row>
    <row r="24" spans="3:39" ht="21" customHeight="1" x14ac:dyDescent="0.15">
      <c r="C24" s="752"/>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3:39" ht="21" customHeight="1" x14ac:dyDescent="0.15">
      <c r="C25" s="752"/>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4"/>
    </row>
    <row r="26" spans="3:39" ht="21" customHeight="1" x14ac:dyDescent="0.15">
      <c r="C26" s="752"/>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3:39" ht="21" customHeight="1" x14ac:dyDescent="0.15">
      <c r="C27" s="752"/>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3:39" ht="21" customHeight="1" x14ac:dyDescent="0.15">
      <c r="C28" s="752"/>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4"/>
    </row>
    <row r="29" spans="3:39" ht="21" customHeight="1" x14ac:dyDescent="0.15">
      <c r="C29" s="752"/>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4"/>
    </row>
    <row r="30" spans="3:39" ht="21" customHeight="1" x14ac:dyDescent="0.15">
      <c r="C30" s="752"/>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4"/>
    </row>
    <row r="31" spans="3:39" ht="21" customHeight="1" x14ac:dyDescent="0.15">
      <c r="C31" s="752"/>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4"/>
    </row>
    <row r="32" spans="3:39" ht="21" customHeight="1" x14ac:dyDescent="0.15">
      <c r="C32" s="752"/>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4"/>
    </row>
    <row r="33" spans="1:40" ht="21" customHeight="1" x14ac:dyDescent="0.15">
      <c r="C33" s="752"/>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4"/>
    </row>
    <row r="34" spans="1:40" ht="21" customHeight="1" x14ac:dyDescent="0.15">
      <c r="C34" s="752"/>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4"/>
    </row>
    <row r="35" spans="1:40" ht="21" customHeight="1" x14ac:dyDescent="0.15">
      <c r="C35" s="752"/>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4"/>
    </row>
    <row r="36" spans="1:40" ht="21" customHeight="1" x14ac:dyDescent="0.15">
      <c r="C36" s="755"/>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7"/>
    </row>
    <row r="37" spans="1:40" ht="6" customHeight="1" x14ac:dyDescent="0.15">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row>
    <row r="38" spans="1:40" ht="21" customHeight="1" x14ac:dyDescent="0.15">
      <c r="C38" s="733" t="s">
        <v>237</v>
      </c>
      <c r="D38" s="733"/>
      <c r="E38" s="734" t="s">
        <v>481</v>
      </c>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155"/>
    </row>
    <row r="39" spans="1:40" ht="21" customHeight="1" x14ac:dyDescent="0.15">
      <c r="C39" s="733" t="s">
        <v>238</v>
      </c>
      <c r="D39" s="733"/>
      <c r="E39" s="736" t="s">
        <v>436</v>
      </c>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155"/>
    </row>
    <row r="40" spans="1:40" ht="21" customHeight="1" x14ac:dyDescent="0.15">
      <c r="A40" s="202" t="str">
        <f>IF('発注者入力シート(◆◇)'!$H$16="","",IF(COUNTIF(A43:A78,"未入力")&gt;=1,"未入力あり(必要時)",""))</f>
        <v/>
      </c>
      <c r="AN40" s="151" t="str">
        <f>IF(C2="工程管理の適切性","（様式－１－２)",IF(C2="品質管理の適切性","（様式－１－３)",IF(C2="安全管理の適切性","（様式－１－４)",IF(C2="施工上配慮すべき事項の適切性","（様式－１－５)","（様式－１－○)"))))</f>
        <v>（様式－１－○)</v>
      </c>
    </row>
    <row r="41" spans="1:40" ht="21" customHeight="1" x14ac:dyDescent="0.15">
      <c r="A41" s="198" t="str">
        <f>IF(OR(C41="",C41="「発注者用 入力シート」の適切性の項目欄を入力"),"未入力","○")</f>
        <v>○</v>
      </c>
      <c r="C41" s="774" t="str">
        <f>IF('発注者入力シート(◆◇)'!$H$16="","○○○○の適切性",IF(OR('発注者入力シート(◆◇)'!H24=""),"「発注者用 入力シート」の適切性の項目欄を入力",'発注者入力シート(◆◇)'!H24))</f>
        <v>○○○○の適切性</v>
      </c>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row>
    <row r="42" spans="1:40" ht="21" customHeight="1" x14ac:dyDescent="0.15">
      <c r="AJ42" s="735" t="str">
        <f>IF(AJ3="","",AJ3)</f>
        <v/>
      </c>
      <c r="AK42" s="735"/>
      <c r="AL42" s="735"/>
      <c r="AM42" s="735"/>
    </row>
    <row r="43" spans="1:40" ht="21" customHeight="1" x14ac:dyDescent="0.15">
      <c r="A43" s="198" t="str">
        <f>IF(OR(H43="",H43="「発注者用 入力シート」の工事名欄を入力"),"未入力","○")</f>
        <v>未入力</v>
      </c>
      <c r="C43" s="562" t="s">
        <v>76</v>
      </c>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row>
    <row r="44" spans="1:40" ht="21" customHeight="1" x14ac:dyDescent="0.15">
      <c r="C44" s="765"/>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7"/>
    </row>
    <row r="45" spans="1:40" ht="21" customHeight="1" x14ac:dyDescent="0.15">
      <c r="C45" s="768"/>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70"/>
    </row>
    <row r="46" spans="1:40" ht="21" customHeight="1" x14ac:dyDescent="0.15">
      <c r="A46" s="198" t="str">
        <f>IF(C46&lt;&gt;"","○","未入力")</f>
        <v>未入力</v>
      </c>
      <c r="C46" s="768"/>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70"/>
    </row>
    <row r="47" spans="1:40" ht="21" customHeight="1" x14ac:dyDescent="0.15">
      <c r="C47" s="768"/>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70"/>
    </row>
    <row r="48" spans="1:40" ht="21" customHeight="1" x14ac:dyDescent="0.15">
      <c r="C48" s="768"/>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70"/>
    </row>
    <row r="49" spans="1:39" ht="21" customHeight="1" x14ac:dyDescent="0.15">
      <c r="C49" s="768"/>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70"/>
    </row>
    <row r="50" spans="1:39" ht="21" customHeight="1" x14ac:dyDescent="0.15">
      <c r="A50" s="199"/>
      <c r="C50" s="768"/>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70"/>
    </row>
    <row r="51" spans="1:39" ht="21" customHeight="1" x14ac:dyDescent="0.15">
      <c r="A51" s="199"/>
      <c r="C51" s="768"/>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70"/>
    </row>
    <row r="52" spans="1:39" ht="21" customHeight="1" x14ac:dyDescent="0.15">
      <c r="C52" s="768"/>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70"/>
    </row>
    <row r="53" spans="1:39" ht="21" customHeight="1" x14ac:dyDescent="0.15">
      <c r="C53" s="768"/>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70"/>
    </row>
    <row r="54" spans="1:39" ht="21" customHeight="1" x14ac:dyDescent="0.15">
      <c r="C54" s="768"/>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70"/>
    </row>
    <row r="55" spans="1:39" ht="21" customHeight="1" x14ac:dyDescent="0.15">
      <c r="C55" s="768"/>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70"/>
    </row>
    <row r="56" spans="1:39" ht="21" customHeight="1" x14ac:dyDescent="0.15">
      <c r="C56" s="768"/>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70"/>
    </row>
    <row r="57" spans="1:39" ht="21" customHeight="1" x14ac:dyDescent="0.15">
      <c r="C57" s="768"/>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70"/>
    </row>
    <row r="58" spans="1:39" ht="21" customHeight="1" x14ac:dyDescent="0.15">
      <c r="C58" s="768"/>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70"/>
    </row>
    <row r="59" spans="1:39" ht="21" customHeight="1" x14ac:dyDescent="0.15">
      <c r="C59" s="768"/>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70"/>
    </row>
    <row r="60" spans="1:39" ht="21" customHeight="1" x14ac:dyDescent="0.15">
      <c r="C60" s="768"/>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69"/>
      <c r="AL60" s="769"/>
      <c r="AM60" s="770"/>
    </row>
    <row r="61" spans="1:39" ht="21" customHeight="1" x14ac:dyDescent="0.15">
      <c r="C61" s="768"/>
      <c r="D61" s="769"/>
      <c r="E61" s="769"/>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69"/>
      <c r="AH61" s="769"/>
      <c r="AI61" s="769"/>
      <c r="AJ61" s="769"/>
      <c r="AK61" s="769"/>
      <c r="AL61" s="769"/>
      <c r="AM61" s="770"/>
    </row>
    <row r="62" spans="1:39" ht="21" customHeight="1" x14ac:dyDescent="0.15">
      <c r="C62" s="768"/>
      <c r="D62" s="769"/>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70"/>
    </row>
    <row r="63" spans="1:39" ht="21" customHeight="1" x14ac:dyDescent="0.15">
      <c r="C63" s="768"/>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70"/>
    </row>
    <row r="64" spans="1:39" ht="21" customHeight="1" x14ac:dyDescent="0.15">
      <c r="C64" s="768"/>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70"/>
    </row>
    <row r="65" spans="1:40" ht="21" customHeight="1" x14ac:dyDescent="0.15">
      <c r="C65" s="768"/>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70"/>
    </row>
    <row r="66" spans="1:40" ht="21" customHeight="1" x14ac:dyDescent="0.15">
      <c r="C66" s="768"/>
      <c r="D66" s="769"/>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769"/>
      <c r="AJ66" s="769"/>
      <c r="AK66" s="769"/>
      <c r="AL66" s="769"/>
      <c r="AM66" s="770"/>
    </row>
    <row r="67" spans="1:40" ht="21" customHeight="1" x14ac:dyDescent="0.15">
      <c r="C67" s="768"/>
      <c r="D67" s="769"/>
      <c r="E67" s="769"/>
      <c r="F67" s="769"/>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769"/>
      <c r="AH67" s="769"/>
      <c r="AI67" s="769"/>
      <c r="AJ67" s="769"/>
      <c r="AK67" s="769"/>
      <c r="AL67" s="769"/>
      <c r="AM67" s="770"/>
    </row>
    <row r="68" spans="1:40" ht="21" customHeight="1" x14ac:dyDescent="0.15">
      <c r="C68" s="768"/>
      <c r="D68" s="769"/>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70"/>
    </row>
    <row r="69" spans="1:40" ht="21" customHeight="1" x14ac:dyDescent="0.15">
      <c r="C69" s="768"/>
      <c r="D69" s="769"/>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769"/>
      <c r="AC69" s="769"/>
      <c r="AD69" s="769"/>
      <c r="AE69" s="769"/>
      <c r="AF69" s="769"/>
      <c r="AG69" s="769"/>
      <c r="AH69" s="769"/>
      <c r="AI69" s="769"/>
      <c r="AJ69" s="769"/>
      <c r="AK69" s="769"/>
      <c r="AL69" s="769"/>
      <c r="AM69" s="770"/>
    </row>
    <row r="70" spans="1:40" ht="21" customHeight="1" x14ac:dyDescent="0.15">
      <c r="C70" s="768"/>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69"/>
      <c r="AM70" s="770"/>
    </row>
    <row r="71" spans="1:40" ht="21" customHeight="1" x14ac:dyDescent="0.15">
      <c r="C71" s="768"/>
      <c r="D71" s="769"/>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69"/>
      <c r="AM71" s="770"/>
    </row>
    <row r="72" spans="1:40" ht="21" customHeight="1" x14ac:dyDescent="0.15">
      <c r="C72" s="768"/>
      <c r="D72" s="769"/>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70"/>
    </row>
    <row r="73" spans="1:40" ht="21" customHeight="1" x14ac:dyDescent="0.15">
      <c r="C73" s="768"/>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70"/>
    </row>
    <row r="74" spans="1:40" ht="21" customHeight="1" x14ac:dyDescent="0.15">
      <c r="C74" s="768"/>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69"/>
      <c r="AM74" s="770"/>
    </row>
    <row r="75" spans="1:40" ht="21" customHeight="1" x14ac:dyDescent="0.15">
      <c r="C75" s="768"/>
      <c r="D75" s="769"/>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70"/>
    </row>
    <row r="76" spans="1:40" ht="21" customHeight="1" x14ac:dyDescent="0.15">
      <c r="C76" s="771"/>
      <c r="D76" s="772"/>
      <c r="E76" s="772"/>
      <c r="F76" s="772"/>
      <c r="G76" s="772"/>
      <c r="H76" s="772"/>
      <c r="I76" s="772"/>
      <c r="J76" s="772"/>
      <c r="K76" s="772"/>
      <c r="L76" s="772"/>
      <c r="M76" s="772"/>
      <c r="N76" s="772"/>
      <c r="O76" s="772"/>
      <c r="P76" s="772"/>
      <c r="Q76" s="772"/>
      <c r="R76" s="772"/>
      <c r="S76" s="772"/>
      <c r="T76" s="772"/>
      <c r="U76" s="772"/>
      <c r="V76" s="772"/>
      <c r="W76" s="772"/>
      <c r="X76" s="772"/>
      <c r="Y76" s="772"/>
      <c r="Z76" s="772"/>
      <c r="AA76" s="772"/>
      <c r="AB76" s="772"/>
      <c r="AC76" s="772"/>
      <c r="AD76" s="772"/>
      <c r="AE76" s="772"/>
      <c r="AF76" s="772"/>
      <c r="AG76" s="772"/>
      <c r="AH76" s="772"/>
      <c r="AI76" s="772"/>
      <c r="AJ76" s="772"/>
      <c r="AK76" s="772"/>
      <c r="AL76" s="772"/>
      <c r="AM76" s="773"/>
    </row>
    <row r="77" spans="1:40" ht="6" customHeight="1" x14ac:dyDescent="0.15">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row>
    <row r="78" spans="1:40" ht="21" customHeight="1" x14ac:dyDescent="0.15">
      <c r="A78" s="197"/>
      <c r="B78" s="46"/>
      <c r="C78" s="733"/>
      <c r="D78" s="733"/>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60" t="s">
        <v>297</v>
      </c>
      <c r="AM78" s="60">
        <v>2</v>
      </c>
      <c r="AN78" s="155"/>
    </row>
    <row r="79" spans="1:40" ht="21" customHeight="1" x14ac:dyDescent="0.15">
      <c r="A79" s="202" t="str">
        <f>IF('発注者入力シート(◆◇)'!$H$16="","",IF(COUNTIF(A82:A117,"未入力")&gt;=1,"未入力あり(必要時)",""))</f>
        <v/>
      </c>
      <c r="AN79" s="151" t="str">
        <f>IF(C2="工程管理の適切性","（様式－１－２)",IF(C2="品質管理の適切性","（様式－１－３)",IF(C2="安全管理の適切性","（様式－１－４)",IF(C2="施工上配慮すべき事項の適切性","（様式－１－５)","（様式－１－○)"))))</f>
        <v>（様式－１－○)</v>
      </c>
    </row>
    <row r="80" spans="1:40" ht="21" customHeight="1" x14ac:dyDescent="0.15">
      <c r="A80" s="198" t="str">
        <f>IF(OR(C80="",C80="「発注者用 入力シート」の適切性の項目欄を入力"),"未入力","○")</f>
        <v>○</v>
      </c>
      <c r="C80" s="774" t="str">
        <f>IF('発注者入力シート(◆◇)'!$H$16="","○○○○の適切性",IF(OR('発注者入力シート(◆◇)'!H24=""),"「発注者用 入力シート」の適切性の項目欄を入力",'発注者入力シート(◆◇)'!H24))</f>
        <v>○○○○の適切性</v>
      </c>
      <c r="D80" s="774"/>
      <c r="E80" s="774"/>
      <c r="F80" s="774"/>
      <c r="G80" s="774"/>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c r="AG80" s="774"/>
      <c r="AH80" s="774"/>
      <c r="AI80" s="774"/>
      <c r="AJ80" s="774"/>
      <c r="AK80" s="774"/>
      <c r="AL80" s="774"/>
      <c r="AM80" s="774"/>
    </row>
    <row r="81" spans="1:39" ht="21" customHeight="1" x14ac:dyDescent="0.15">
      <c r="AJ81" s="735" t="str">
        <f>IF(AJ3="","",AJ3)</f>
        <v/>
      </c>
      <c r="AK81" s="735"/>
      <c r="AL81" s="735"/>
      <c r="AM81" s="735"/>
    </row>
    <row r="82" spans="1:39" ht="21" customHeight="1" x14ac:dyDescent="0.15">
      <c r="A82" s="198" t="str">
        <f>IF(OR(H82="",H82="「発注者用 入力シート」の工事名欄を入力"),"未入力","○")</f>
        <v>未入力</v>
      </c>
      <c r="C82" s="562" t="s">
        <v>76</v>
      </c>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2"/>
      <c r="AL82" s="562"/>
      <c r="AM82" s="562"/>
    </row>
    <row r="83" spans="1:39" ht="21" customHeight="1" x14ac:dyDescent="0.15">
      <c r="C83" s="765"/>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6"/>
      <c r="AL83" s="766"/>
      <c r="AM83" s="767"/>
    </row>
    <row r="84" spans="1:39" ht="21" customHeight="1" x14ac:dyDescent="0.15">
      <c r="C84" s="768"/>
      <c r="D84" s="769"/>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70"/>
    </row>
    <row r="85" spans="1:39" ht="21" customHeight="1" x14ac:dyDescent="0.15">
      <c r="A85" s="198" t="str">
        <f>IF(C85&lt;&gt;"","○","未入力")</f>
        <v>未入力</v>
      </c>
      <c r="C85" s="768"/>
      <c r="D85" s="769"/>
      <c r="E85" s="769"/>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70"/>
    </row>
    <row r="86" spans="1:39" ht="21" customHeight="1" x14ac:dyDescent="0.15">
      <c r="C86" s="768"/>
      <c r="D86" s="769"/>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69"/>
      <c r="AK86" s="769"/>
      <c r="AL86" s="769"/>
      <c r="AM86" s="770"/>
    </row>
    <row r="87" spans="1:39" ht="21" customHeight="1" x14ac:dyDescent="0.15">
      <c r="C87" s="768"/>
      <c r="D87" s="769"/>
      <c r="E87" s="769"/>
      <c r="F87" s="769"/>
      <c r="G87" s="769"/>
      <c r="H87" s="769"/>
      <c r="I87" s="769"/>
      <c r="J87" s="769"/>
      <c r="K87" s="769"/>
      <c r="L87" s="769"/>
      <c r="M87" s="769"/>
      <c r="N87" s="769"/>
      <c r="O87" s="769"/>
      <c r="P87" s="769"/>
      <c r="Q87" s="769"/>
      <c r="R87" s="769"/>
      <c r="S87" s="769"/>
      <c r="T87" s="769"/>
      <c r="U87" s="769"/>
      <c r="V87" s="769"/>
      <c r="W87" s="769"/>
      <c r="X87" s="769"/>
      <c r="Y87" s="769"/>
      <c r="Z87" s="769"/>
      <c r="AA87" s="769"/>
      <c r="AB87" s="769"/>
      <c r="AC87" s="769"/>
      <c r="AD87" s="769"/>
      <c r="AE87" s="769"/>
      <c r="AF87" s="769"/>
      <c r="AG87" s="769"/>
      <c r="AH87" s="769"/>
      <c r="AI87" s="769"/>
      <c r="AJ87" s="769"/>
      <c r="AK87" s="769"/>
      <c r="AL87" s="769"/>
      <c r="AM87" s="770"/>
    </row>
    <row r="88" spans="1:39" ht="21" customHeight="1" x14ac:dyDescent="0.15">
      <c r="C88" s="768"/>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70"/>
    </row>
    <row r="89" spans="1:39" ht="21" customHeight="1" x14ac:dyDescent="0.15">
      <c r="C89" s="768"/>
      <c r="D89" s="769"/>
      <c r="E89" s="769"/>
      <c r="F89" s="769"/>
      <c r="G89" s="769"/>
      <c r="H89" s="769"/>
      <c r="I89" s="769"/>
      <c r="J89" s="769"/>
      <c r="K89" s="769"/>
      <c r="L89" s="769"/>
      <c r="M89" s="769"/>
      <c r="N89" s="769"/>
      <c r="O89" s="769"/>
      <c r="P89" s="769"/>
      <c r="Q89" s="769"/>
      <c r="R89" s="769"/>
      <c r="S89" s="769"/>
      <c r="T89" s="769"/>
      <c r="U89" s="769"/>
      <c r="V89" s="769"/>
      <c r="W89" s="769"/>
      <c r="X89" s="769"/>
      <c r="Y89" s="769"/>
      <c r="Z89" s="769"/>
      <c r="AA89" s="769"/>
      <c r="AB89" s="769"/>
      <c r="AC89" s="769"/>
      <c r="AD89" s="769"/>
      <c r="AE89" s="769"/>
      <c r="AF89" s="769"/>
      <c r="AG89" s="769"/>
      <c r="AH89" s="769"/>
      <c r="AI89" s="769"/>
      <c r="AJ89" s="769"/>
      <c r="AK89" s="769"/>
      <c r="AL89" s="769"/>
      <c r="AM89" s="770"/>
    </row>
    <row r="90" spans="1:39" ht="21" customHeight="1" x14ac:dyDescent="0.15">
      <c r="C90" s="768"/>
      <c r="D90" s="769"/>
      <c r="E90" s="769"/>
      <c r="F90" s="769"/>
      <c r="G90" s="769"/>
      <c r="H90" s="769"/>
      <c r="I90" s="769"/>
      <c r="J90" s="769"/>
      <c r="K90" s="769"/>
      <c r="L90" s="769"/>
      <c r="M90" s="769"/>
      <c r="N90" s="769"/>
      <c r="O90" s="769"/>
      <c r="P90" s="769"/>
      <c r="Q90" s="769"/>
      <c r="R90" s="769"/>
      <c r="S90" s="769"/>
      <c r="T90" s="769"/>
      <c r="U90" s="769"/>
      <c r="V90" s="769"/>
      <c r="W90" s="769"/>
      <c r="X90" s="769"/>
      <c r="Y90" s="769"/>
      <c r="Z90" s="769"/>
      <c r="AA90" s="769"/>
      <c r="AB90" s="769"/>
      <c r="AC90" s="769"/>
      <c r="AD90" s="769"/>
      <c r="AE90" s="769"/>
      <c r="AF90" s="769"/>
      <c r="AG90" s="769"/>
      <c r="AH90" s="769"/>
      <c r="AI90" s="769"/>
      <c r="AJ90" s="769"/>
      <c r="AK90" s="769"/>
      <c r="AL90" s="769"/>
      <c r="AM90" s="770"/>
    </row>
    <row r="91" spans="1:39" ht="21" customHeight="1" x14ac:dyDescent="0.15">
      <c r="C91" s="768"/>
      <c r="D91" s="769"/>
      <c r="E91" s="769"/>
      <c r="F91" s="769"/>
      <c r="G91" s="769"/>
      <c r="H91" s="769"/>
      <c r="I91" s="769"/>
      <c r="J91" s="769"/>
      <c r="K91" s="769"/>
      <c r="L91" s="769"/>
      <c r="M91" s="769"/>
      <c r="N91" s="769"/>
      <c r="O91" s="769"/>
      <c r="P91" s="769"/>
      <c r="Q91" s="769"/>
      <c r="R91" s="769"/>
      <c r="S91" s="769"/>
      <c r="T91" s="769"/>
      <c r="U91" s="769"/>
      <c r="V91" s="769"/>
      <c r="W91" s="769"/>
      <c r="X91" s="769"/>
      <c r="Y91" s="769"/>
      <c r="Z91" s="769"/>
      <c r="AA91" s="769"/>
      <c r="AB91" s="769"/>
      <c r="AC91" s="769"/>
      <c r="AD91" s="769"/>
      <c r="AE91" s="769"/>
      <c r="AF91" s="769"/>
      <c r="AG91" s="769"/>
      <c r="AH91" s="769"/>
      <c r="AI91" s="769"/>
      <c r="AJ91" s="769"/>
      <c r="AK91" s="769"/>
      <c r="AL91" s="769"/>
      <c r="AM91" s="770"/>
    </row>
    <row r="92" spans="1:39" ht="21" customHeight="1" x14ac:dyDescent="0.15">
      <c r="C92" s="768"/>
      <c r="D92" s="769"/>
      <c r="E92" s="769"/>
      <c r="F92" s="769"/>
      <c r="G92" s="769"/>
      <c r="H92" s="769"/>
      <c r="I92" s="769"/>
      <c r="J92" s="769"/>
      <c r="K92" s="769"/>
      <c r="L92" s="769"/>
      <c r="M92" s="769"/>
      <c r="N92" s="769"/>
      <c r="O92" s="769"/>
      <c r="P92" s="769"/>
      <c r="Q92" s="769"/>
      <c r="R92" s="769"/>
      <c r="S92" s="769"/>
      <c r="T92" s="769"/>
      <c r="U92" s="769"/>
      <c r="V92" s="769"/>
      <c r="W92" s="769"/>
      <c r="X92" s="769"/>
      <c r="Y92" s="769"/>
      <c r="Z92" s="769"/>
      <c r="AA92" s="769"/>
      <c r="AB92" s="769"/>
      <c r="AC92" s="769"/>
      <c r="AD92" s="769"/>
      <c r="AE92" s="769"/>
      <c r="AF92" s="769"/>
      <c r="AG92" s="769"/>
      <c r="AH92" s="769"/>
      <c r="AI92" s="769"/>
      <c r="AJ92" s="769"/>
      <c r="AK92" s="769"/>
      <c r="AL92" s="769"/>
      <c r="AM92" s="770"/>
    </row>
    <row r="93" spans="1:39" ht="21" customHeight="1" x14ac:dyDescent="0.15">
      <c r="C93" s="768"/>
      <c r="D93" s="769"/>
      <c r="E93" s="769"/>
      <c r="F93" s="769"/>
      <c r="G93" s="769"/>
      <c r="H93" s="769"/>
      <c r="I93" s="769"/>
      <c r="J93" s="769"/>
      <c r="K93" s="769"/>
      <c r="L93" s="769"/>
      <c r="M93" s="769"/>
      <c r="N93" s="769"/>
      <c r="O93" s="769"/>
      <c r="P93" s="769"/>
      <c r="Q93" s="769"/>
      <c r="R93" s="769"/>
      <c r="S93" s="769"/>
      <c r="T93" s="769"/>
      <c r="U93" s="769"/>
      <c r="V93" s="769"/>
      <c r="W93" s="769"/>
      <c r="X93" s="769"/>
      <c r="Y93" s="769"/>
      <c r="Z93" s="769"/>
      <c r="AA93" s="769"/>
      <c r="AB93" s="769"/>
      <c r="AC93" s="769"/>
      <c r="AD93" s="769"/>
      <c r="AE93" s="769"/>
      <c r="AF93" s="769"/>
      <c r="AG93" s="769"/>
      <c r="AH93" s="769"/>
      <c r="AI93" s="769"/>
      <c r="AJ93" s="769"/>
      <c r="AK93" s="769"/>
      <c r="AL93" s="769"/>
      <c r="AM93" s="770"/>
    </row>
    <row r="94" spans="1:39" ht="21" customHeight="1" x14ac:dyDescent="0.15">
      <c r="C94" s="768"/>
      <c r="D94" s="769"/>
      <c r="E94" s="769"/>
      <c r="F94" s="769"/>
      <c r="G94" s="769"/>
      <c r="H94" s="769"/>
      <c r="I94" s="769"/>
      <c r="J94" s="769"/>
      <c r="K94" s="769"/>
      <c r="L94" s="769"/>
      <c r="M94" s="769"/>
      <c r="N94" s="769"/>
      <c r="O94" s="769"/>
      <c r="P94" s="769"/>
      <c r="Q94" s="769"/>
      <c r="R94" s="769"/>
      <c r="S94" s="769"/>
      <c r="T94" s="769"/>
      <c r="U94" s="769"/>
      <c r="V94" s="769"/>
      <c r="W94" s="769"/>
      <c r="X94" s="769"/>
      <c r="Y94" s="769"/>
      <c r="Z94" s="769"/>
      <c r="AA94" s="769"/>
      <c r="AB94" s="769"/>
      <c r="AC94" s="769"/>
      <c r="AD94" s="769"/>
      <c r="AE94" s="769"/>
      <c r="AF94" s="769"/>
      <c r="AG94" s="769"/>
      <c r="AH94" s="769"/>
      <c r="AI94" s="769"/>
      <c r="AJ94" s="769"/>
      <c r="AK94" s="769"/>
      <c r="AL94" s="769"/>
      <c r="AM94" s="770"/>
    </row>
    <row r="95" spans="1:39" ht="21" customHeight="1" x14ac:dyDescent="0.15">
      <c r="C95" s="768"/>
      <c r="D95" s="769"/>
      <c r="E95" s="769"/>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c r="AE95" s="769"/>
      <c r="AF95" s="769"/>
      <c r="AG95" s="769"/>
      <c r="AH95" s="769"/>
      <c r="AI95" s="769"/>
      <c r="AJ95" s="769"/>
      <c r="AK95" s="769"/>
      <c r="AL95" s="769"/>
      <c r="AM95" s="770"/>
    </row>
    <row r="96" spans="1:39" ht="21" customHeight="1" x14ac:dyDescent="0.15">
      <c r="C96" s="768"/>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70"/>
    </row>
    <row r="97" spans="3:39" ht="21" customHeight="1" x14ac:dyDescent="0.15">
      <c r="C97" s="768"/>
      <c r="D97" s="769"/>
      <c r="E97" s="769"/>
      <c r="F97" s="769"/>
      <c r="G97" s="769"/>
      <c r="H97" s="769"/>
      <c r="I97" s="769"/>
      <c r="J97" s="769"/>
      <c r="K97" s="769"/>
      <c r="L97" s="769"/>
      <c r="M97" s="769"/>
      <c r="N97" s="769"/>
      <c r="O97" s="769"/>
      <c r="P97" s="769"/>
      <c r="Q97" s="769"/>
      <c r="R97" s="769"/>
      <c r="S97" s="769"/>
      <c r="T97" s="769"/>
      <c r="U97" s="769"/>
      <c r="V97" s="769"/>
      <c r="W97" s="769"/>
      <c r="X97" s="769"/>
      <c r="Y97" s="769"/>
      <c r="Z97" s="769"/>
      <c r="AA97" s="769"/>
      <c r="AB97" s="769"/>
      <c r="AC97" s="769"/>
      <c r="AD97" s="769"/>
      <c r="AE97" s="769"/>
      <c r="AF97" s="769"/>
      <c r="AG97" s="769"/>
      <c r="AH97" s="769"/>
      <c r="AI97" s="769"/>
      <c r="AJ97" s="769"/>
      <c r="AK97" s="769"/>
      <c r="AL97" s="769"/>
      <c r="AM97" s="770"/>
    </row>
    <row r="98" spans="3:39" ht="21" customHeight="1" x14ac:dyDescent="0.15">
      <c r="C98" s="768"/>
      <c r="D98" s="769"/>
      <c r="E98" s="769"/>
      <c r="F98" s="769"/>
      <c r="G98" s="769"/>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69"/>
      <c r="AI98" s="769"/>
      <c r="AJ98" s="769"/>
      <c r="AK98" s="769"/>
      <c r="AL98" s="769"/>
      <c r="AM98" s="770"/>
    </row>
    <row r="99" spans="3:39" ht="21" customHeight="1" x14ac:dyDescent="0.15">
      <c r="C99" s="768"/>
      <c r="D99" s="769"/>
      <c r="E99" s="769"/>
      <c r="F99" s="769"/>
      <c r="G99" s="769"/>
      <c r="H99" s="769"/>
      <c r="I99" s="769"/>
      <c r="J99" s="769"/>
      <c r="K99" s="769"/>
      <c r="L99" s="769"/>
      <c r="M99" s="769"/>
      <c r="N99" s="769"/>
      <c r="O99" s="769"/>
      <c r="P99" s="769"/>
      <c r="Q99" s="769"/>
      <c r="R99" s="769"/>
      <c r="S99" s="769"/>
      <c r="T99" s="769"/>
      <c r="U99" s="769"/>
      <c r="V99" s="769"/>
      <c r="W99" s="769"/>
      <c r="X99" s="769"/>
      <c r="Y99" s="769"/>
      <c r="Z99" s="769"/>
      <c r="AA99" s="769"/>
      <c r="AB99" s="769"/>
      <c r="AC99" s="769"/>
      <c r="AD99" s="769"/>
      <c r="AE99" s="769"/>
      <c r="AF99" s="769"/>
      <c r="AG99" s="769"/>
      <c r="AH99" s="769"/>
      <c r="AI99" s="769"/>
      <c r="AJ99" s="769"/>
      <c r="AK99" s="769"/>
      <c r="AL99" s="769"/>
      <c r="AM99" s="770"/>
    </row>
    <row r="100" spans="3:39" ht="21" customHeight="1" x14ac:dyDescent="0.15">
      <c r="C100" s="768"/>
      <c r="D100" s="769"/>
      <c r="E100" s="769"/>
      <c r="F100" s="769"/>
      <c r="G100" s="769"/>
      <c r="H100" s="769"/>
      <c r="I100" s="769"/>
      <c r="J100" s="769"/>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69"/>
      <c r="AK100" s="769"/>
      <c r="AL100" s="769"/>
      <c r="AM100" s="770"/>
    </row>
    <row r="101" spans="3:39" ht="21" customHeight="1" x14ac:dyDescent="0.15">
      <c r="C101" s="768"/>
      <c r="D101" s="769"/>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69"/>
      <c r="AI101" s="769"/>
      <c r="AJ101" s="769"/>
      <c r="AK101" s="769"/>
      <c r="AL101" s="769"/>
      <c r="AM101" s="770"/>
    </row>
    <row r="102" spans="3:39" ht="21" customHeight="1" x14ac:dyDescent="0.15">
      <c r="C102" s="768"/>
      <c r="D102" s="769"/>
      <c r="E102" s="769"/>
      <c r="F102" s="769"/>
      <c r="G102" s="769"/>
      <c r="H102" s="769"/>
      <c r="I102" s="769"/>
      <c r="J102" s="769"/>
      <c r="K102" s="769"/>
      <c r="L102" s="769"/>
      <c r="M102" s="769"/>
      <c r="N102" s="769"/>
      <c r="O102" s="769"/>
      <c r="P102" s="769"/>
      <c r="Q102" s="769"/>
      <c r="R102" s="769"/>
      <c r="S102" s="769"/>
      <c r="T102" s="769"/>
      <c r="U102" s="769"/>
      <c r="V102" s="769"/>
      <c r="W102" s="769"/>
      <c r="X102" s="769"/>
      <c r="Y102" s="769"/>
      <c r="Z102" s="769"/>
      <c r="AA102" s="769"/>
      <c r="AB102" s="769"/>
      <c r="AC102" s="769"/>
      <c r="AD102" s="769"/>
      <c r="AE102" s="769"/>
      <c r="AF102" s="769"/>
      <c r="AG102" s="769"/>
      <c r="AH102" s="769"/>
      <c r="AI102" s="769"/>
      <c r="AJ102" s="769"/>
      <c r="AK102" s="769"/>
      <c r="AL102" s="769"/>
      <c r="AM102" s="770"/>
    </row>
    <row r="103" spans="3:39" ht="21" customHeight="1" x14ac:dyDescent="0.15">
      <c r="C103" s="768"/>
      <c r="D103" s="769"/>
      <c r="E103" s="769"/>
      <c r="F103" s="769"/>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769"/>
      <c r="AC103" s="769"/>
      <c r="AD103" s="769"/>
      <c r="AE103" s="769"/>
      <c r="AF103" s="769"/>
      <c r="AG103" s="769"/>
      <c r="AH103" s="769"/>
      <c r="AI103" s="769"/>
      <c r="AJ103" s="769"/>
      <c r="AK103" s="769"/>
      <c r="AL103" s="769"/>
      <c r="AM103" s="770"/>
    </row>
    <row r="104" spans="3:39" ht="21" customHeight="1" x14ac:dyDescent="0.15">
      <c r="C104" s="768"/>
      <c r="D104" s="769"/>
      <c r="E104" s="769"/>
      <c r="F104" s="769"/>
      <c r="G104" s="769"/>
      <c r="H104" s="769"/>
      <c r="I104" s="769"/>
      <c r="J104" s="769"/>
      <c r="K104" s="769"/>
      <c r="L104" s="769"/>
      <c r="M104" s="769"/>
      <c r="N104" s="769"/>
      <c r="O104" s="769"/>
      <c r="P104" s="769"/>
      <c r="Q104" s="769"/>
      <c r="R104" s="769"/>
      <c r="S104" s="769"/>
      <c r="T104" s="769"/>
      <c r="U104" s="769"/>
      <c r="V104" s="769"/>
      <c r="W104" s="769"/>
      <c r="X104" s="769"/>
      <c r="Y104" s="769"/>
      <c r="Z104" s="769"/>
      <c r="AA104" s="769"/>
      <c r="AB104" s="769"/>
      <c r="AC104" s="769"/>
      <c r="AD104" s="769"/>
      <c r="AE104" s="769"/>
      <c r="AF104" s="769"/>
      <c r="AG104" s="769"/>
      <c r="AH104" s="769"/>
      <c r="AI104" s="769"/>
      <c r="AJ104" s="769"/>
      <c r="AK104" s="769"/>
      <c r="AL104" s="769"/>
      <c r="AM104" s="770"/>
    </row>
    <row r="105" spans="3:39" ht="21" customHeight="1" x14ac:dyDescent="0.15">
      <c r="C105" s="768"/>
      <c r="D105" s="769"/>
      <c r="E105" s="769"/>
      <c r="F105" s="769"/>
      <c r="G105" s="769"/>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70"/>
    </row>
    <row r="106" spans="3:39" ht="21" customHeight="1" x14ac:dyDescent="0.15">
      <c r="C106" s="768"/>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70"/>
    </row>
    <row r="107" spans="3:39" ht="21" customHeight="1" x14ac:dyDescent="0.15">
      <c r="C107" s="768"/>
      <c r="D107" s="769"/>
      <c r="E107" s="769"/>
      <c r="F107" s="769"/>
      <c r="G107" s="769"/>
      <c r="H107" s="769"/>
      <c r="I107" s="769"/>
      <c r="J107" s="769"/>
      <c r="K107" s="769"/>
      <c r="L107" s="769"/>
      <c r="M107" s="769"/>
      <c r="N107" s="769"/>
      <c r="O107" s="769"/>
      <c r="P107" s="769"/>
      <c r="Q107" s="769"/>
      <c r="R107" s="769"/>
      <c r="S107" s="769"/>
      <c r="T107" s="769"/>
      <c r="U107" s="769"/>
      <c r="V107" s="769"/>
      <c r="W107" s="769"/>
      <c r="X107" s="769"/>
      <c r="Y107" s="769"/>
      <c r="Z107" s="769"/>
      <c r="AA107" s="769"/>
      <c r="AB107" s="769"/>
      <c r="AC107" s="769"/>
      <c r="AD107" s="769"/>
      <c r="AE107" s="769"/>
      <c r="AF107" s="769"/>
      <c r="AG107" s="769"/>
      <c r="AH107" s="769"/>
      <c r="AI107" s="769"/>
      <c r="AJ107" s="769"/>
      <c r="AK107" s="769"/>
      <c r="AL107" s="769"/>
      <c r="AM107" s="770"/>
    </row>
    <row r="108" spans="3:39" ht="21" customHeight="1" x14ac:dyDescent="0.15">
      <c r="C108" s="768"/>
      <c r="D108" s="769"/>
      <c r="E108" s="769"/>
      <c r="F108" s="769"/>
      <c r="G108" s="769"/>
      <c r="H108" s="769"/>
      <c r="I108" s="769"/>
      <c r="J108" s="769"/>
      <c r="K108" s="769"/>
      <c r="L108" s="769"/>
      <c r="M108" s="769"/>
      <c r="N108" s="769"/>
      <c r="O108" s="769"/>
      <c r="P108" s="769"/>
      <c r="Q108" s="769"/>
      <c r="R108" s="769"/>
      <c r="S108" s="769"/>
      <c r="T108" s="769"/>
      <c r="U108" s="769"/>
      <c r="V108" s="769"/>
      <c r="W108" s="769"/>
      <c r="X108" s="769"/>
      <c r="Y108" s="769"/>
      <c r="Z108" s="769"/>
      <c r="AA108" s="769"/>
      <c r="AB108" s="769"/>
      <c r="AC108" s="769"/>
      <c r="AD108" s="769"/>
      <c r="AE108" s="769"/>
      <c r="AF108" s="769"/>
      <c r="AG108" s="769"/>
      <c r="AH108" s="769"/>
      <c r="AI108" s="769"/>
      <c r="AJ108" s="769"/>
      <c r="AK108" s="769"/>
      <c r="AL108" s="769"/>
      <c r="AM108" s="770"/>
    </row>
    <row r="109" spans="3:39" ht="21" customHeight="1" x14ac:dyDescent="0.15">
      <c r="C109" s="768"/>
      <c r="D109" s="769"/>
      <c r="E109" s="769"/>
      <c r="F109" s="769"/>
      <c r="G109" s="769"/>
      <c r="H109" s="769"/>
      <c r="I109" s="769"/>
      <c r="J109" s="769"/>
      <c r="K109" s="769"/>
      <c r="L109" s="769"/>
      <c r="M109" s="769"/>
      <c r="N109" s="769"/>
      <c r="O109" s="769"/>
      <c r="P109" s="769"/>
      <c r="Q109" s="769"/>
      <c r="R109" s="769"/>
      <c r="S109" s="769"/>
      <c r="T109" s="769"/>
      <c r="U109" s="769"/>
      <c r="V109" s="769"/>
      <c r="W109" s="769"/>
      <c r="X109" s="769"/>
      <c r="Y109" s="769"/>
      <c r="Z109" s="769"/>
      <c r="AA109" s="769"/>
      <c r="AB109" s="769"/>
      <c r="AC109" s="769"/>
      <c r="AD109" s="769"/>
      <c r="AE109" s="769"/>
      <c r="AF109" s="769"/>
      <c r="AG109" s="769"/>
      <c r="AH109" s="769"/>
      <c r="AI109" s="769"/>
      <c r="AJ109" s="769"/>
      <c r="AK109" s="769"/>
      <c r="AL109" s="769"/>
      <c r="AM109" s="770"/>
    </row>
    <row r="110" spans="3:39" ht="21" customHeight="1" x14ac:dyDescent="0.15">
      <c r="C110" s="768"/>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69"/>
      <c r="AA110" s="769"/>
      <c r="AB110" s="769"/>
      <c r="AC110" s="769"/>
      <c r="AD110" s="769"/>
      <c r="AE110" s="769"/>
      <c r="AF110" s="769"/>
      <c r="AG110" s="769"/>
      <c r="AH110" s="769"/>
      <c r="AI110" s="769"/>
      <c r="AJ110" s="769"/>
      <c r="AK110" s="769"/>
      <c r="AL110" s="769"/>
      <c r="AM110" s="770"/>
    </row>
    <row r="111" spans="3:39" ht="21" customHeight="1" x14ac:dyDescent="0.15">
      <c r="C111" s="768"/>
      <c r="D111" s="769"/>
      <c r="E111" s="769"/>
      <c r="F111" s="769"/>
      <c r="G111" s="769"/>
      <c r="H111" s="769"/>
      <c r="I111" s="769"/>
      <c r="J111" s="769"/>
      <c r="K111" s="769"/>
      <c r="L111" s="769"/>
      <c r="M111" s="769"/>
      <c r="N111" s="769"/>
      <c r="O111" s="769"/>
      <c r="P111" s="769"/>
      <c r="Q111" s="769"/>
      <c r="R111" s="769"/>
      <c r="S111" s="769"/>
      <c r="T111" s="769"/>
      <c r="U111" s="769"/>
      <c r="V111" s="769"/>
      <c r="W111" s="769"/>
      <c r="X111" s="769"/>
      <c r="Y111" s="769"/>
      <c r="Z111" s="769"/>
      <c r="AA111" s="769"/>
      <c r="AB111" s="769"/>
      <c r="AC111" s="769"/>
      <c r="AD111" s="769"/>
      <c r="AE111" s="769"/>
      <c r="AF111" s="769"/>
      <c r="AG111" s="769"/>
      <c r="AH111" s="769"/>
      <c r="AI111" s="769"/>
      <c r="AJ111" s="769"/>
      <c r="AK111" s="769"/>
      <c r="AL111" s="769"/>
      <c r="AM111" s="770"/>
    </row>
    <row r="112" spans="3:39" ht="21" customHeight="1" x14ac:dyDescent="0.15">
      <c r="C112" s="768"/>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69"/>
      <c r="AA112" s="769"/>
      <c r="AB112" s="769"/>
      <c r="AC112" s="769"/>
      <c r="AD112" s="769"/>
      <c r="AE112" s="769"/>
      <c r="AF112" s="769"/>
      <c r="AG112" s="769"/>
      <c r="AH112" s="769"/>
      <c r="AI112" s="769"/>
      <c r="AJ112" s="769"/>
      <c r="AK112" s="769"/>
      <c r="AL112" s="769"/>
      <c r="AM112" s="770"/>
    </row>
    <row r="113" spans="1:40" ht="21" customHeight="1" x14ac:dyDescent="0.15">
      <c r="C113" s="768"/>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69"/>
      <c r="AA113" s="769"/>
      <c r="AB113" s="769"/>
      <c r="AC113" s="769"/>
      <c r="AD113" s="769"/>
      <c r="AE113" s="769"/>
      <c r="AF113" s="769"/>
      <c r="AG113" s="769"/>
      <c r="AH113" s="769"/>
      <c r="AI113" s="769"/>
      <c r="AJ113" s="769"/>
      <c r="AK113" s="769"/>
      <c r="AL113" s="769"/>
      <c r="AM113" s="770"/>
    </row>
    <row r="114" spans="1:40" ht="21" customHeight="1" x14ac:dyDescent="0.15">
      <c r="C114" s="768"/>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69"/>
      <c r="AI114" s="769"/>
      <c r="AJ114" s="769"/>
      <c r="AK114" s="769"/>
      <c r="AL114" s="769"/>
      <c r="AM114" s="770"/>
    </row>
    <row r="115" spans="1:40" ht="21" customHeight="1" x14ac:dyDescent="0.15">
      <c r="C115" s="771"/>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2"/>
      <c r="AA115" s="772"/>
      <c r="AB115" s="772"/>
      <c r="AC115" s="772"/>
      <c r="AD115" s="772"/>
      <c r="AE115" s="772"/>
      <c r="AF115" s="772"/>
      <c r="AG115" s="772"/>
      <c r="AH115" s="772"/>
      <c r="AI115" s="772"/>
      <c r="AJ115" s="772"/>
      <c r="AK115" s="772"/>
      <c r="AL115" s="772"/>
      <c r="AM115" s="773"/>
    </row>
    <row r="116" spans="1:40" ht="6" customHeight="1" x14ac:dyDescent="0.15">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row>
    <row r="117" spans="1:40" ht="21" customHeight="1" x14ac:dyDescent="0.15">
      <c r="B117" s="46"/>
      <c r="C117" s="733"/>
      <c r="D117" s="733"/>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60" t="s">
        <v>297</v>
      </c>
      <c r="AM117" s="60">
        <v>3</v>
      </c>
      <c r="AN117" s="155"/>
    </row>
    <row r="119" spans="1:40" ht="21" customHeight="1" x14ac:dyDescent="0.15">
      <c r="A119" s="197"/>
    </row>
    <row r="122" spans="1:40" ht="21" customHeight="1" x14ac:dyDescent="0.15">
      <c r="A122" s="198"/>
    </row>
  </sheetData>
  <sheetProtection formatCells="0" selectLockedCells="1"/>
  <customSheetViews>
    <customSheetView guid="{1C967CD3-22AF-4928-9CB8-5279C2ED784C}" scale="70" showPageBreaks="1" showGridLines="0" printArea="1" view="pageBreakPreview">
      <selection activeCell="C7" sqref="C7:AM36"/>
      <pageMargins left="0.7" right="0.7" top="0.75" bottom="0.75" header="0.3" footer="0.3"/>
      <pageSetup paperSize="9" orientation="portrait" r:id="rId1"/>
    </customSheetView>
  </customSheetViews>
  <mergeCells count="20">
    <mergeCell ref="C83:AM115"/>
    <mergeCell ref="C117:D117"/>
    <mergeCell ref="C41:AM41"/>
    <mergeCell ref="C43:AM43"/>
    <mergeCell ref="C44:AM76"/>
    <mergeCell ref="C78:D78"/>
    <mergeCell ref="AJ42:AM42"/>
    <mergeCell ref="AJ81:AM81"/>
    <mergeCell ref="C80:AM80"/>
    <mergeCell ref="C7:AM36"/>
    <mergeCell ref="C38:D38"/>
    <mergeCell ref="E38:AM38"/>
    <mergeCell ref="C39:D39"/>
    <mergeCell ref="C82:AM82"/>
    <mergeCell ref="E39:AM39"/>
    <mergeCell ref="C2:AM2"/>
    <mergeCell ref="C4:G4"/>
    <mergeCell ref="H4:AM4"/>
    <mergeCell ref="C6:AM6"/>
    <mergeCell ref="AJ3:AM3"/>
  </mergeCells>
  <phoneticPr fontId="2"/>
  <conditionalFormatting sqref="A1:A1048576">
    <cfRule type="expression" dxfId="82" priority="8" stopIfTrue="1">
      <formula>$A1="未入力"</formula>
    </cfRule>
  </conditionalFormatting>
  <conditionalFormatting sqref="C1:AM1048576">
    <cfRule type="expression" dxfId="81" priority="6" stopIfTrue="1">
      <formula>$A1="不要"</formula>
    </cfRule>
  </conditionalFormatting>
  <conditionalFormatting sqref="A1:XFD117">
    <cfRule type="expression" dxfId="80" priority="5" stopIfTrue="1">
      <formula>$A1="○"</formula>
    </cfRule>
  </conditionalFormatting>
  <pageMargins left="0.70866141732283472" right="0.70866141732283472" top="0.74803149606299213" bottom="0.74803149606299213" header="0.31496062992125984" footer="0.31496062992125984"/>
  <pageSetup paperSize="9" scale="98" orientation="portrait" r:id="rId2"/>
  <rowBreaks count="1" manualBreakCount="1">
    <brk id="39" min="1" max="3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68</vt:i4>
      </vt:variant>
    </vt:vector>
  </HeadingPairs>
  <TitlesOfParts>
    <vt:vector size="95" baseType="lpstr">
      <vt:lpstr>発注者入力シート(◆◇)</vt:lpstr>
      <vt:lpstr>発注者様式5</vt:lpstr>
      <vt:lpstr>参加者使用⇒作成の注意事項</vt:lpstr>
      <vt:lpstr>事前入力シート</vt:lpstr>
      <vt:lpstr>チェックリスト</vt:lpstr>
      <vt:lpstr>技術資料表紙</vt:lpstr>
      <vt:lpstr>合併等申告書</vt:lpstr>
      <vt:lpstr>様式-1-1(◆)</vt:lpstr>
      <vt:lpstr>様式-1-2～5(◆)</vt:lpstr>
      <vt:lpstr>様式-2</vt:lpstr>
      <vt:lpstr>様式-3</vt:lpstr>
      <vt:lpstr>様式-4</vt:lpstr>
      <vt:lpstr>様式-5</vt:lpstr>
      <vt:lpstr>様式-6</vt:lpstr>
      <vt:lpstr>様式-7</vt:lpstr>
      <vt:lpstr>様式-8</vt:lpstr>
      <vt:lpstr>様式-8 -2</vt:lpstr>
      <vt:lpstr>様式-9</vt:lpstr>
      <vt:lpstr>様式-10</vt:lpstr>
      <vt:lpstr>様式-12</vt:lpstr>
      <vt:lpstr>様式-13</vt:lpstr>
      <vt:lpstr>様式-1５</vt:lpstr>
      <vt:lpstr>様式-16</vt:lpstr>
      <vt:lpstr>様式-17-1(◇)</vt:lpstr>
      <vt:lpstr>様式-17-2(◇)</vt:lpstr>
      <vt:lpstr>Sheet1</vt:lpstr>
      <vt:lpstr>Sheet2</vt:lpstr>
      <vt:lpstr>チェックリスト!Print_Area</vt:lpstr>
      <vt:lpstr>技術資料表紙!Print_Area</vt:lpstr>
      <vt:lpstr>合併等申告書!Print_Area</vt:lpstr>
      <vt:lpstr>参加者使用⇒作成の注意事項!Print_Area</vt:lpstr>
      <vt:lpstr>事前入力シート!Print_Area</vt:lpstr>
      <vt:lpstr>'発注者入力シート(◆◇)'!Print_Area</vt:lpstr>
      <vt:lpstr>発注者様式5!Print_Area</vt:lpstr>
      <vt:lpstr>'様式-10'!Print_Area</vt:lpstr>
      <vt:lpstr>'様式-1-1(◆)'!Print_Area</vt:lpstr>
      <vt:lpstr>'様式-12'!Print_Area</vt:lpstr>
      <vt:lpstr>'様式-1-2～5(◆)'!Print_Area</vt:lpstr>
      <vt:lpstr>'様式-13'!Print_Area</vt:lpstr>
      <vt:lpstr>'様式-1５'!Print_Area</vt:lpstr>
      <vt:lpstr>'様式-16'!Print_Area</vt:lpstr>
      <vt:lpstr>'様式-17-1(◇)'!Print_Area</vt:lpstr>
      <vt:lpstr>'様式-17-2(◇)'!Print_Area</vt:lpstr>
      <vt:lpstr>'様式-2'!Print_Area</vt:lpstr>
      <vt:lpstr>'様式-3'!Print_Area</vt:lpstr>
      <vt:lpstr>'様式-4'!Print_Area</vt:lpstr>
      <vt:lpstr>'様式-5'!Print_Area</vt:lpstr>
      <vt:lpstr>'様式-6'!Print_Area</vt:lpstr>
      <vt:lpstr>'様式-7'!Print_Area</vt:lpstr>
      <vt:lpstr>'様式-8'!Print_Area</vt:lpstr>
      <vt:lpstr>'様式-8 -2'!Print_Area</vt:lpstr>
      <vt:lpstr>'様式-9'!Print_Area</vt:lpstr>
      <vt:lpstr>シート_合併名称変更</vt:lpstr>
      <vt:lpstr>シート_事前入力</vt:lpstr>
      <vt:lpstr>シート_表紙</vt:lpstr>
      <vt:lpstr>シート_様式1_1</vt:lpstr>
      <vt:lpstr>シート_様式1_2_5</vt:lpstr>
      <vt:lpstr>シート_様式10</vt:lpstr>
      <vt:lpstr>シート_様式11</vt:lpstr>
      <vt:lpstr>シート_様式12</vt:lpstr>
      <vt:lpstr>'様式-1５'!シート_様式13</vt:lpstr>
      <vt:lpstr>シート_様式14</vt:lpstr>
      <vt:lpstr>シート_様式15_1</vt:lpstr>
      <vt:lpstr>シート_様式15_2</vt:lpstr>
      <vt:lpstr>シート_様式2</vt:lpstr>
      <vt:lpstr>シート_様式2_2</vt:lpstr>
      <vt:lpstr>シート_様式3</vt:lpstr>
      <vt:lpstr>シート_様式4</vt:lpstr>
      <vt:lpstr>シート_様式5</vt:lpstr>
      <vt:lpstr>シート_様式6</vt:lpstr>
      <vt:lpstr>シート_様式7</vt:lpstr>
      <vt:lpstr>シート_様式8</vt:lpstr>
      <vt:lpstr>シート_様式8_2</vt:lpstr>
      <vt:lpstr>シート_様式9</vt:lpstr>
      <vt:lpstr>合併・名称変更</vt:lpstr>
      <vt:lpstr>表紙</vt:lpstr>
      <vt:lpstr>様式1_1</vt:lpstr>
      <vt:lpstr>様式1_2_5</vt:lpstr>
      <vt:lpstr>様式1_4</vt:lpstr>
      <vt:lpstr>様式1_5</vt:lpstr>
      <vt:lpstr>様式10</vt:lpstr>
      <vt:lpstr>様式11</vt:lpstr>
      <vt:lpstr>様式12</vt:lpstr>
      <vt:lpstr>様式13</vt:lpstr>
      <vt:lpstr>様式14</vt:lpstr>
      <vt:lpstr>様式15_1</vt:lpstr>
      <vt:lpstr>様式15_2</vt:lpstr>
      <vt:lpstr>様式2</vt:lpstr>
      <vt:lpstr>様式3</vt:lpstr>
      <vt:lpstr>様式4</vt:lpstr>
      <vt:lpstr>様式5</vt:lpstr>
      <vt:lpstr>様式6</vt:lpstr>
      <vt:lpstr>様式7</vt:lpstr>
      <vt:lpstr>様式8</vt:lpstr>
      <vt:lpstr>様式9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2023-03-20T11:10:52Z</cp:lastPrinted>
  <dcterms:created xsi:type="dcterms:W3CDTF">2006-08-17T06:27:12Z</dcterms:created>
  <dcterms:modified xsi:type="dcterms:W3CDTF">2023-03-23T01:32:11Z</dcterms:modified>
</cp:coreProperties>
</file>