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5500都市局\0015510都市計画部\0015535交通政策課\22長距離バスターミナル\☆乗入希望\01_★新規乗入希望事業者への案内\01_新規事前相談時\"/>
    </mc:Choice>
  </mc:AlternateContent>
  <bookViews>
    <workbookView xWindow="0" yWindow="0" windowWidth="17250" windowHeight="5670" tabRatio="799"/>
  </bookViews>
  <sheets>
    <sheet name="相談シート(各社提出) " sheetId="11" r:id="rId1"/>
    <sheet name="（記入例）相談シート" sheetId="1" r:id="rId2"/>
  </sheets>
  <definedNames>
    <definedName name="_xlnm.Print_Area" localSheetId="1">'（記入例）相談シート'!$A$1:$P$61</definedName>
    <definedName name="_xlnm.Print_Area" localSheetId="0">'相談シート(各社提出) '!$A$1:$P$61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11" l="1"/>
  <c r="N38" i="11"/>
  <c r="O37" i="11"/>
  <c r="N37" i="11"/>
  <c r="N34" i="11"/>
  <c r="O33" i="11"/>
  <c r="N33" i="11"/>
  <c r="N30" i="11"/>
  <c r="O29" i="11"/>
  <c r="N29" i="11"/>
  <c r="N26" i="11"/>
  <c r="O25" i="11"/>
  <c r="N25" i="11"/>
  <c r="N22" i="11"/>
  <c r="O21" i="11"/>
  <c r="N21" i="11"/>
  <c r="N18" i="11"/>
  <c r="O17" i="11"/>
  <c r="N17" i="11"/>
  <c r="N14" i="11"/>
  <c r="O13" i="11"/>
  <c r="N13" i="11"/>
  <c r="V37" i="11" l="1"/>
  <c r="S37" i="11"/>
  <c r="S38" i="11" s="1"/>
  <c r="V33" i="11"/>
  <c r="S33" i="11"/>
  <c r="S34" i="11" s="1"/>
  <c r="V29" i="11"/>
  <c r="S29" i="11"/>
  <c r="R29" i="11" s="1"/>
  <c r="R30" i="11" s="1"/>
  <c r="V25" i="11"/>
  <c r="S25" i="11"/>
  <c r="S26" i="11" s="1"/>
  <c r="V21" i="11"/>
  <c r="S21" i="11"/>
  <c r="S22" i="11" s="1"/>
  <c r="V17" i="11"/>
  <c r="S17" i="11"/>
  <c r="R17" i="11" s="1"/>
  <c r="R18" i="11" s="1"/>
  <c r="V13" i="11"/>
  <c r="S13" i="11"/>
  <c r="S14" i="11" s="1"/>
  <c r="Z12" i="11"/>
  <c r="AA12" i="11" s="1"/>
  <c r="Z11" i="11"/>
  <c r="AA11" i="11" s="1"/>
  <c r="Z10" i="11"/>
  <c r="AA10" i="11" s="1"/>
  <c r="N10" i="11"/>
  <c r="Z9" i="11"/>
  <c r="AA9" i="11" s="1"/>
  <c r="V9" i="11"/>
  <c r="S9" i="11"/>
  <c r="S10" i="11" s="1"/>
  <c r="O9" i="11"/>
  <c r="R9" i="11" l="1"/>
  <c r="R10" i="11" s="1"/>
  <c r="T9" i="11" s="1"/>
  <c r="R13" i="11"/>
  <c r="R14" i="11" s="1"/>
  <c r="T13" i="11" s="1"/>
  <c r="R21" i="11"/>
  <c r="R22" i="11" s="1"/>
  <c r="T21" i="11" s="1"/>
  <c r="R37" i="11"/>
  <c r="R38" i="11" s="1"/>
  <c r="T37" i="11" s="1"/>
  <c r="R25" i="11"/>
  <c r="R26" i="11" s="1"/>
  <c r="T25" i="11" s="1"/>
  <c r="R33" i="11"/>
  <c r="R34" i="11" s="1"/>
  <c r="T33" i="11" s="1"/>
  <c r="S30" i="11"/>
  <c r="T29" i="11" s="1"/>
  <c r="S18" i="11"/>
  <c r="T17" i="11" s="1"/>
  <c r="N30" i="1"/>
  <c r="N29" i="1"/>
  <c r="T41" i="11" l="1"/>
  <c r="O37" i="1" l="1"/>
  <c r="O33" i="1"/>
  <c r="O17" i="1"/>
  <c r="V29" i="1"/>
  <c r="S37" i="1" l="1"/>
  <c r="S38" i="1" s="1"/>
  <c r="S33" i="1"/>
  <c r="S34" i="1" s="1"/>
  <c r="S29" i="1"/>
  <c r="S30" i="1" s="1"/>
  <c r="R29" i="1" l="1"/>
  <c r="R30" i="1" s="1"/>
  <c r="T29" i="1" s="1"/>
  <c r="R37" i="1"/>
  <c r="R38" i="1" s="1"/>
  <c r="T37" i="1" s="1"/>
  <c r="R33" i="1"/>
  <c r="R34" i="1" s="1"/>
  <c r="T33" i="1" s="1"/>
  <c r="S25" i="1" l="1"/>
  <c r="R25" i="1" s="1"/>
  <c r="N22" i="1"/>
  <c r="S21" i="1"/>
  <c r="S22" i="1" s="1"/>
  <c r="N21" i="1"/>
  <c r="N18" i="1"/>
  <c r="S17" i="1"/>
  <c r="R17" i="1" s="1"/>
  <c r="R18" i="1" s="1"/>
  <c r="N17" i="1"/>
  <c r="N14" i="1"/>
  <c r="S13" i="1"/>
  <c r="R13" i="1" s="1"/>
  <c r="N13" i="1"/>
  <c r="N26" i="1"/>
  <c r="N25" i="1"/>
  <c r="S9" i="1"/>
  <c r="R9" i="1" s="1"/>
  <c r="N10" i="1"/>
  <c r="V13" i="1"/>
  <c r="S26" i="1" l="1"/>
  <c r="S14" i="1"/>
  <c r="S18" i="1"/>
  <c r="T17" i="1" s="1"/>
  <c r="R21" i="1"/>
  <c r="N38" i="1"/>
  <c r="V37" i="1"/>
  <c r="N37" i="1"/>
  <c r="N34" i="1"/>
  <c r="V33" i="1"/>
  <c r="N33" i="1"/>
  <c r="V25" i="1" l="1"/>
  <c r="V21" i="1"/>
  <c r="V17" i="1"/>
  <c r="N9" i="1" l="1"/>
  <c r="S10" i="1" s="1"/>
  <c r="V9" i="1"/>
  <c r="Z12" i="1"/>
  <c r="AA12" i="1" s="1"/>
  <c r="Z11" i="1"/>
  <c r="AA11" i="1" s="1"/>
  <c r="O9" i="1" s="1"/>
  <c r="Z10" i="1"/>
  <c r="AA10" i="1" s="1"/>
  <c r="Z9" i="1"/>
  <c r="AA9" i="1" s="1"/>
  <c r="O29" i="1" s="1"/>
  <c r="O13" i="1" l="1"/>
  <c r="R14" i="1" s="1"/>
  <c r="T13" i="1" s="1"/>
  <c r="R10" i="1"/>
  <c r="T9" i="1" s="1"/>
  <c r="O25" i="1"/>
  <c r="R26" i="1" s="1"/>
  <c r="T25" i="1" s="1"/>
  <c r="O21" i="1"/>
  <c r="R22" i="1" s="1"/>
  <c r="T21" i="1" s="1"/>
  <c r="T41" i="1" l="1"/>
</calcChain>
</file>

<file path=xl/sharedStrings.xml><?xml version="1.0" encoding="utf-8"?>
<sst xmlns="http://schemas.openxmlformats.org/spreadsheetml/2006/main" count="583" uniqueCount="106">
  <si>
    <t>往路</t>
    <rPh sb="0" eb="2">
      <t>オウロ</t>
    </rPh>
    <phoneticPr fontId="1"/>
  </si>
  <si>
    <t>復路</t>
    <rPh sb="0" eb="2">
      <t>フクロ</t>
    </rPh>
    <phoneticPr fontId="1"/>
  </si>
  <si>
    <t>①</t>
    <phoneticPr fontId="1"/>
  </si>
  <si>
    <t>②</t>
    <phoneticPr fontId="1"/>
  </si>
  <si>
    <t>系統番号</t>
    <rPh sb="0" eb="2">
      <t>ケイトウ</t>
    </rPh>
    <rPh sb="2" eb="4">
      <t>バンゴウ</t>
    </rPh>
    <phoneticPr fontId="1"/>
  </si>
  <si>
    <t>系統名</t>
    <rPh sb="0" eb="2">
      <t>ケイトウ</t>
    </rPh>
    <rPh sb="2" eb="3">
      <t>メイ</t>
    </rPh>
    <phoneticPr fontId="1"/>
  </si>
  <si>
    <t>区間総キロ</t>
    <rPh sb="0" eb="2">
      <t>クカン</t>
    </rPh>
    <rPh sb="2" eb="3">
      <t>ソウ</t>
    </rPh>
    <phoneticPr fontId="1"/>
  </si>
  <si>
    <t>１－１</t>
    <phoneticPr fontId="1"/>
  </si>
  <si>
    <t>300km未満</t>
    <rPh sb="5" eb="7">
      <t>ミマン</t>
    </rPh>
    <phoneticPr fontId="1"/>
  </si>
  <si>
    <t>片道</t>
    <rPh sb="0" eb="2">
      <t>カタミチ</t>
    </rPh>
    <phoneticPr fontId="1"/>
  </si>
  <si>
    <t>往復割（復路）</t>
    <rPh sb="0" eb="2">
      <t>オウフク</t>
    </rPh>
    <rPh sb="2" eb="3">
      <t>ワリ</t>
    </rPh>
    <rPh sb="4" eb="6">
      <t>フクロ</t>
    </rPh>
    <phoneticPr fontId="1"/>
  </si>
  <si>
    <t>300～500km未満</t>
    <rPh sb="9" eb="11">
      <t>ミマン</t>
    </rPh>
    <phoneticPr fontId="1"/>
  </si>
  <si>
    <t>500～700km未満</t>
    <rPh sb="9" eb="11">
      <t>ミマン</t>
    </rPh>
    <phoneticPr fontId="1"/>
  </si>
  <si>
    <t>700km以上</t>
    <rPh sb="5" eb="7">
      <t>イジョウ</t>
    </rPh>
    <phoneticPr fontId="1"/>
  </si>
  <si>
    <t>行先</t>
    <rPh sb="0" eb="2">
      <t>イキサキ</t>
    </rPh>
    <phoneticPr fontId="1"/>
  </si>
  <si>
    <t>青森</t>
    <rPh sb="0" eb="2">
      <t>アオモリ</t>
    </rPh>
    <phoneticPr fontId="1"/>
  </si>
  <si>
    <t>乗車</t>
    <rPh sb="0" eb="2">
      <t>ジョウシャ</t>
    </rPh>
    <phoneticPr fontId="1"/>
  </si>
  <si>
    <t>降車</t>
    <rPh sb="0" eb="2">
      <t>コウシャ</t>
    </rPh>
    <phoneticPr fontId="1"/>
  </si>
  <si>
    <t>利用区分</t>
    <rPh sb="0" eb="2">
      <t>リヨウ</t>
    </rPh>
    <rPh sb="2" eb="4">
      <t>クブン</t>
    </rPh>
    <phoneticPr fontId="1"/>
  </si>
  <si>
    <t>種類</t>
    <rPh sb="0" eb="2">
      <t>シュルイ</t>
    </rPh>
    <phoneticPr fontId="1"/>
  </si>
  <si>
    <t>乗降車</t>
    <rPh sb="0" eb="2">
      <t>ジョウコウ</t>
    </rPh>
    <rPh sb="2" eb="3">
      <t>シャ</t>
    </rPh>
    <phoneticPr fontId="1"/>
  </si>
  <si>
    <t>キロ程</t>
    <rPh sb="2" eb="3">
      <t>テイ</t>
    </rPh>
    <phoneticPr fontId="1"/>
  </si>
  <si>
    <t>③</t>
    <phoneticPr fontId="1"/>
  </si>
  <si>
    <t>④</t>
    <phoneticPr fontId="1"/>
  </si>
  <si>
    <t>⑤</t>
    <phoneticPr fontId="1"/>
  </si>
  <si>
    <t>⑥</t>
    <phoneticPr fontId="1"/>
  </si>
  <si>
    <t>基準キロ程</t>
    <rPh sb="0" eb="2">
      <t>キジュン</t>
    </rPh>
    <rPh sb="4" eb="5">
      <t>テイ</t>
    </rPh>
    <phoneticPr fontId="1"/>
  </si>
  <si>
    <t>最大距離</t>
    <rPh sb="0" eb="2">
      <t>サイダイ</t>
    </rPh>
    <rPh sb="2" eb="4">
      <t>キョリ</t>
    </rPh>
    <phoneticPr fontId="1"/>
  </si>
  <si>
    <t>〇〇▲▲線</t>
    <rPh sb="4" eb="5">
      <t>セン</t>
    </rPh>
    <phoneticPr fontId="1"/>
  </si>
  <si>
    <t>大阪</t>
    <rPh sb="0" eb="2">
      <t>オオサカ</t>
    </rPh>
    <phoneticPr fontId="1"/>
  </si>
  <si>
    <t>埼玉</t>
    <rPh sb="0" eb="2">
      <t>サイタマ</t>
    </rPh>
    <phoneticPr fontId="1"/>
  </si>
  <si>
    <t>２－１</t>
    <phoneticPr fontId="1"/>
  </si>
  <si>
    <t>■■線</t>
    <rPh sb="2" eb="3">
      <t>セン</t>
    </rPh>
    <phoneticPr fontId="1"/>
  </si>
  <si>
    <t>新宿</t>
    <rPh sb="0" eb="2">
      <t>シンジュク</t>
    </rPh>
    <phoneticPr fontId="1"/>
  </si>
  <si>
    <t>３－１</t>
    <phoneticPr fontId="1"/>
  </si>
  <si>
    <t>▽▽線</t>
    <rPh sb="2" eb="3">
      <t>セン</t>
    </rPh>
    <phoneticPr fontId="1"/>
  </si>
  <si>
    <t>金沢</t>
    <rPh sb="0" eb="2">
      <t>カナザワ</t>
    </rPh>
    <phoneticPr fontId="1"/>
  </si>
  <si>
    <t xml:space="preserve">～注意事項～
</t>
    <phoneticPr fontId="1"/>
  </si>
  <si>
    <t xml:space="preserve">・利用料金は、往路・復路の最大キロ程をもとに算定します。
</t>
    <phoneticPr fontId="1"/>
  </si>
  <si>
    <t>・行先は、略名（方面など）でも構いません。</t>
    <rPh sb="1" eb="3">
      <t>イキサキ</t>
    </rPh>
    <rPh sb="5" eb="6">
      <t>リャク</t>
    </rPh>
    <rPh sb="6" eb="7">
      <t>メイ</t>
    </rPh>
    <rPh sb="8" eb="10">
      <t>ホウメン</t>
    </rPh>
    <rPh sb="15" eb="16">
      <t>カマ</t>
    </rPh>
    <phoneticPr fontId="1"/>
  </si>
  <si>
    <t>・利用区分は「乗車・降車・乗降車」から選択してください。</t>
    <rPh sb="1" eb="3">
      <t>リヨウ</t>
    </rPh>
    <rPh sb="3" eb="5">
      <t>クブン</t>
    </rPh>
    <rPh sb="7" eb="9">
      <t>ジョウシャ</t>
    </rPh>
    <rPh sb="10" eb="12">
      <t>コウシャ</t>
    </rPh>
    <rPh sb="13" eb="15">
      <t>ジョウコウ</t>
    </rPh>
    <rPh sb="15" eb="16">
      <t>シャ</t>
    </rPh>
    <rPh sb="19" eb="21">
      <t>センタク</t>
    </rPh>
    <phoneticPr fontId="1"/>
  </si>
  <si>
    <t>区分</t>
    <rPh sb="0" eb="2">
      <t>クブン</t>
    </rPh>
    <phoneticPr fontId="1"/>
  </si>
  <si>
    <t>申請区分</t>
    <rPh sb="0" eb="2">
      <t>シンセイ</t>
    </rPh>
    <rPh sb="2" eb="4">
      <t>クブン</t>
    </rPh>
    <phoneticPr fontId="1"/>
  </si>
  <si>
    <t>新規</t>
    <rPh sb="0" eb="2">
      <t>シンキ</t>
    </rPh>
    <phoneticPr fontId="1"/>
  </si>
  <si>
    <t>廃止</t>
    <rPh sb="0" eb="2">
      <t>ハイシ</t>
    </rPh>
    <phoneticPr fontId="1"/>
  </si>
  <si>
    <t>⑦</t>
    <phoneticPr fontId="1"/>
  </si>
  <si>
    <t>⑧</t>
    <phoneticPr fontId="1"/>
  </si>
  <si>
    <t>４－１</t>
    <phoneticPr fontId="1"/>
  </si>
  <si>
    <t>〇線</t>
    <rPh sb="1" eb="2">
      <t>セン</t>
    </rPh>
    <phoneticPr fontId="1"/>
  </si>
  <si>
    <t>仙台</t>
    <rPh sb="0" eb="2">
      <t>センダイ</t>
    </rPh>
    <phoneticPr fontId="1"/>
  </si>
  <si>
    <t>乗車</t>
    <rPh sb="0" eb="2">
      <t>ジョウシャ</t>
    </rPh>
    <phoneticPr fontId="1"/>
  </si>
  <si>
    <t>５－１</t>
    <phoneticPr fontId="1"/>
  </si>
  <si>
    <t>●●線</t>
    <rPh sb="2" eb="3">
      <t>セン</t>
    </rPh>
    <phoneticPr fontId="1"/>
  </si>
  <si>
    <t>降車</t>
    <rPh sb="0" eb="2">
      <t>コウシャ</t>
    </rPh>
    <phoneticPr fontId="1"/>
  </si>
  <si>
    <t>埼玉</t>
    <rPh sb="0" eb="2">
      <t>サイタマ</t>
    </rPh>
    <phoneticPr fontId="1"/>
  </si>
  <si>
    <t>５－１</t>
    <phoneticPr fontId="1"/>
  </si>
  <si>
    <t>往復割適用額</t>
    <rPh sb="0" eb="2">
      <t>オウフク</t>
    </rPh>
    <rPh sb="2" eb="3">
      <t>ワリ</t>
    </rPh>
    <rPh sb="3" eb="5">
      <t>テキヨウ</t>
    </rPh>
    <rPh sb="5" eb="6">
      <t>ガク</t>
    </rPh>
    <phoneticPr fontId="1"/>
  </si>
  <si>
    <t>使用回数</t>
    <rPh sb="0" eb="2">
      <t>シヨウ</t>
    </rPh>
    <rPh sb="2" eb="4">
      <t>カイスウ</t>
    </rPh>
    <phoneticPr fontId="1"/>
  </si>
  <si>
    <t>小計</t>
    <rPh sb="0" eb="2">
      <t>ショウケイ</t>
    </rPh>
    <phoneticPr fontId="1"/>
  </si>
  <si>
    <t>往復割（往復額）</t>
    <rPh sb="0" eb="2">
      <t>オウフク</t>
    </rPh>
    <rPh sb="2" eb="3">
      <t>ワリ</t>
    </rPh>
    <rPh sb="4" eb="6">
      <t>オウフク</t>
    </rPh>
    <rPh sb="6" eb="7">
      <t>ガク</t>
    </rPh>
    <phoneticPr fontId="1"/>
  </si>
  <si>
    <t>片道料金</t>
    <rPh sb="0" eb="2">
      <t>カタミチ</t>
    </rPh>
    <rPh sb="2" eb="4">
      <t>リョウキン</t>
    </rPh>
    <phoneticPr fontId="1"/>
  </si>
  <si>
    <t>合計額</t>
    <rPh sb="0" eb="2">
      <t>ゴウケイ</t>
    </rPh>
    <rPh sb="2" eb="3">
      <t>ガク</t>
    </rPh>
    <phoneticPr fontId="1"/>
  </si>
  <si>
    <t>往復利用(回/総額)</t>
    <rPh sb="0" eb="2">
      <t>オウフク</t>
    </rPh>
    <rPh sb="2" eb="4">
      <t>リヨウ</t>
    </rPh>
    <rPh sb="5" eb="6">
      <t>カイ</t>
    </rPh>
    <rPh sb="7" eb="8">
      <t>ソウ</t>
    </rPh>
    <rPh sb="8" eb="9">
      <t>ガク</t>
    </rPh>
    <phoneticPr fontId="1"/>
  </si>
  <si>
    <t>片道利用(回/総額)</t>
    <rPh sb="0" eb="2">
      <t>カタミチ</t>
    </rPh>
    <rPh sb="2" eb="4">
      <t>リヨウ</t>
    </rPh>
    <rPh sb="5" eb="6">
      <t>カイ</t>
    </rPh>
    <rPh sb="7" eb="8">
      <t>ソウ</t>
    </rPh>
    <rPh sb="8" eb="9">
      <t>ガク</t>
    </rPh>
    <phoneticPr fontId="1"/>
  </si>
  <si>
    <t>請求用（施設側使用欄）</t>
    <rPh sb="0" eb="3">
      <t>セイキュウヨウ</t>
    </rPh>
    <rPh sb="4" eb="6">
      <t>シセツ</t>
    </rPh>
    <rPh sb="6" eb="7">
      <t>ガワ</t>
    </rPh>
    <rPh sb="7" eb="9">
      <t>シヨウ</t>
    </rPh>
    <rPh sb="9" eb="10">
      <t>ラン</t>
    </rPh>
    <phoneticPr fontId="1"/>
  </si>
  <si>
    <t>４－２</t>
    <phoneticPr fontId="1"/>
  </si>
  <si>
    <t>東京</t>
    <rPh sb="0" eb="2">
      <t>トウキョウ</t>
    </rPh>
    <phoneticPr fontId="1"/>
  </si>
  <si>
    <t>降車</t>
    <rPh sb="0" eb="2">
      <t>コウシャ</t>
    </rPh>
    <phoneticPr fontId="1"/>
  </si>
  <si>
    <t>共同運行</t>
    <rPh sb="0" eb="2">
      <t>キョウドウ</t>
    </rPh>
    <rPh sb="2" eb="4">
      <t>ウンコウ</t>
    </rPh>
    <phoneticPr fontId="1"/>
  </si>
  <si>
    <t>成田空港</t>
    <rPh sb="0" eb="4">
      <t>ナリタクウコウ</t>
    </rPh>
    <phoneticPr fontId="1"/>
  </si>
  <si>
    <t xml:space="preserve">・利用料金（片道、往復割適用額）は、自動算出されます（入力不可）。
</t>
    <rPh sb="6" eb="8">
      <t>カタミチ</t>
    </rPh>
    <rPh sb="9" eb="11">
      <t>オウフク</t>
    </rPh>
    <rPh sb="11" eb="12">
      <t>ワリ</t>
    </rPh>
    <rPh sb="12" eb="14">
      <t>テキヨウ</t>
    </rPh>
    <rPh sb="14" eb="15">
      <t>ガク</t>
    </rPh>
    <phoneticPr fontId="1"/>
  </si>
  <si>
    <t>共同運行</t>
    <rPh sb="0" eb="4">
      <t>キョウドウウンコウ</t>
    </rPh>
    <phoneticPr fontId="1"/>
  </si>
  <si>
    <t>令和〇年〇月〇日</t>
    <rPh sb="0" eb="2">
      <t>レイワ</t>
    </rPh>
    <rPh sb="3" eb="4">
      <t>ネン</t>
    </rPh>
    <rPh sb="5" eb="6">
      <t>ツキ</t>
    </rPh>
    <rPh sb="7" eb="8">
      <t>ニチ</t>
    </rPh>
    <phoneticPr fontId="1"/>
  </si>
  <si>
    <t>有</t>
    <rPh sb="0" eb="1">
      <t>アリ</t>
    </rPh>
    <phoneticPr fontId="1"/>
  </si>
  <si>
    <t>無</t>
    <rPh sb="0" eb="1">
      <t>ナ</t>
    </rPh>
    <phoneticPr fontId="1"/>
  </si>
  <si>
    <t>備考欄</t>
    <phoneticPr fontId="1"/>
  </si>
  <si>
    <t>・利用区分、予定時刻は「さいたま新都心バスターミナル」について記載して下さい。</t>
    <rPh sb="1" eb="3">
      <t>リヨウ</t>
    </rPh>
    <rPh sb="3" eb="5">
      <t>クブン</t>
    </rPh>
    <rPh sb="6" eb="8">
      <t>ヨテイ</t>
    </rPh>
    <rPh sb="8" eb="10">
      <t>ジコク</t>
    </rPh>
    <rPh sb="16" eb="19">
      <t>シントシン</t>
    </rPh>
    <rPh sb="31" eb="33">
      <t>キサイ</t>
    </rPh>
    <rPh sb="35" eb="36">
      <t>クダ</t>
    </rPh>
    <phoneticPr fontId="1"/>
  </si>
  <si>
    <t>運行管理No.</t>
    <rPh sb="0" eb="2">
      <t>ウンコウ</t>
    </rPh>
    <rPh sb="2" eb="4">
      <t>カンリ</t>
    </rPh>
    <phoneticPr fontId="1"/>
  </si>
  <si>
    <t>・記載欄が不足する際はシートをコピーしてください。</t>
    <rPh sb="1" eb="3">
      <t>キサイ</t>
    </rPh>
    <rPh sb="3" eb="4">
      <t>ラン</t>
    </rPh>
    <rPh sb="5" eb="7">
      <t>フソク</t>
    </rPh>
    <rPh sb="9" eb="10">
      <t>サイ</t>
    </rPh>
    <phoneticPr fontId="1"/>
  </si>
  <si>
    <t>　利用料金の精算を代表する会社(代表会社)による共同運行利用計画（別シート）の提出が必要となります。</t>
    <phoneticPr fontId="1"/>
  </si>
  <si>
    <t>さいたま新都心バスターミナル利用相談シート</t>
    <rPh sb="4" eb="7">
      <t>シントシン</t>
    </rPh>
    <rPh sb="14" eb="16">
      <t>リヨウ</t>
    </rPh>
    <rPh sb="16" eb="18">
      <t>ソウダン</t>
    </rPh>
    <phoneticPr fontId="1"/>
  </si>
  <si>
    <t>市から提供します</t>
    <rPh sb="0" eb="1">
      <t>シ</t>
    </rPh>
    <rPh sb="3" eb="5">
      <t>テイキョウ</t>
    </rPh>
    <phoneticPr fontId="1"/>
  </si>
  <si>
    <t>市から提供します</t>
    <phoneticPr fontId="1"/>
  </si>
  <si>
    <t>運行開始予定日</t>
    <rPh sb="0" eb="2">
      <t>ウンコウ</t>
    </rPh>
    <rPh sb="2" eb="4">
      <t>カイシ</t>
    </rPh>
    <rPh sb="4" eb="7">
      <t>ヨテイビ</t>
    </rPh>
    <phoneticPr fontId="1"/>
  </si>
  <si>
    <t>発着予定時刻</t>
    <rPh sb="0" eb="2">
      <t>ハッチャク</t>
    </rPh>
    <rPh sb="2" eb="4">
      <t>ヨテイ</t>
    </rPh>
    <rPh sb="4" eb="6">
      <t>ジコク</t>
    </rPh>
    <phoneticPr fontId="1"/>
  </si>
  <si>
    <t>利用頻度</t>
    <rPh sb="0" eb="2">
      <t>リヨウ</t>
    </rPh>
    <rPh sb="2" eb="4">
      <t>ヒンド</t>
    </rPh>
    <phoneticPr fontId="1"/>
  </si>
  <si>
    <t>毎日</t>
    <rPh sb="0" eb="2">
      <t>マイニチ</t>
    </rPh>
    <phoneticPr fontId="1"/>
  </si>
  <si>
    <t>土休日</t>
    <rPh sb="0" eb="1">
      <t>ド</t>
    </rPh>
    <rPh sb="1" eb="3">
      <t>キュウジツ</t>
    </rPh>
    <phoneticPr fontId="1"/>
  </si>
  <si>
    <t>その他</t>
    <rPh sb="2" eb="3">
      <t>タ</t>
    </rPh>
    <phoneticPr fontId="1"/>
  </si>
  <si>
    <t>（具体記入欄）</t>
    <rPh sb="1" eb="3">
      <t>グタイ</t>
    </rPh>
    <rPh sb="3" eb="5">
      <t>キニュウ</t>
    </rPh>
    <rPh sb="5" eb="6">
      <t>ラン</t>
    </rPh>
    <phoneticPr fontId="1"/>
  </si>
  <si>
    <t>会社名</t>
    <rPh sb="0" eb="2">
      <t>カイシャ</t>
    </rPh>
    <rPh sb="2" eb="3">
      <t>メイ</t>
    </rPh>
    <phoneticPr fontId="1"/>
  </si>
  <si>
    <t>担当者名</t>
    <rPh sb="0" eb="3">
      <t>タントウシャ</t>
    </rPh>
    <rPh sb="3" eb="4">
      <t>メイ</t>
    </rPh>
    <phoneticPr fontId="1"/>
  </si>
  <si>
    <t>連絡先</t>
    <rPh sb="0" eb="3">
      <t>レンラクサキ</t>
    </rPh>
    <phoneticPr fontId="1"/>
  </si>
  <si>
    <t>電話番号</t>
    <rPh sb="0" eb="2">
      <t>デンワ</t>
    </rPh>
    <rPh sb="2" eb="4">
      <t>バンゴウ</t>
    </rPh>
    <phoneticPr fontId="1"/>
  </si>
  <si>
    <t>FAX</t>
    <phoneticPr fontId="1"/>
  </si>
  <si>
    <t>E-mail</t>
    <phoneticPr fontId="1"/>
  </si>
  <si>
    <t>・運行管理No.は、相談結果に応じて市からご提供いたします。</t>
    <rPh sb="1" eb="3">
      <t>ウンコウ</t>
    </rPh>
    <rPh sb="3" eb="5">
      <t>カンリ</t>
    </rPh>
    <rPh sb="10" eb="12">
      <t>ソウダン</t>
    </rPh>
    <rPh sb="12" eb="14">
      <t>ケッカ</t>
    </rPh>
    <rPh sb="15" eb="16">
      <t>オウ</t>
    </rPh>
    <rPh sb="18" eb="19">
      <t>シ</t>
    </rPh>
    <rPh sb="22" eb="24">
      <t>テイキョウ</t>
    </rPh>
    <phoneticPr fontId="1"/>
  </si>
  <si>
    <t>・系統番号、系統名は認可申請書に記載予定のものと同じ名称で記入して下さい。</t>
    <rPh sb="10" eb="12">
      <t>ニンカ</t>
    </rPh>
    <rPh sb="12" eb="15">
      <t>シンセイショ</t>
    </rPh>
    <rPh sb="16" eb="18">
      <t>キサイ</t>
    </rPh>
    <rPh sb="18" eb="20">
      <t>ヨテイ</t>
    </rPh>
    <rPh sb="24" eb="25">
      <t>オナ</t>
    </rPh>
    <rPh sb="26" eb="28">
      <t>メイショウ</t>
    </rPh>
    <rPh sb="29" eb="31">
      <t>キニュウ</t>
    </rPh>
    <rPh sb="33" eb="34">
      <t>クダ</t>
    </rPh>
    <phoneticPr fontId="1"/>
  </si>
  <si>
    <t>・共同運行については、「有・無」を記載して下さい。なお、共同運行による往復割引の提供を受けるためには、事前相談後の使用許可申請の際に</t>
    <rPh sb="1" eb="3">
      <t>キョウドウ</t>
    </rPh>
    <rPh sb="3" eb="5">
      <t>ウンコウ</t>
    </rPh>
    <rPh sb="12" eb="13">
      <t>タモツ</t>
    </rPh>
    <rPh sb="14" eb="15">
      <t>ム</t>
    </rPh>
    <rPh sb="17" eb="19">
      <t>キサイ</t>
    </rPh>
    <rPh sb="21" eb="22">
      <t>クダ</t>
    </rPh>
    <rPh sb="28" eb="30">
      <t>キョウドウ</t>
    </rPh>
    <rPh sb="30" eb="32">
      <t>ウンコウ</t>
    </rPh>
    <rPh sb="35" eb="37">
      <t>オウフク</t>
    </rPh>
    <rPh sb="37" eb="39">
      <t>ワリビキ</t>
    </rPh>
    <rPh sb="40" eb="42">
      <t>テイキョウ</t>
    </rPh>
    <rPh sb="43" eb="44">
      <t>ウ</t>
    </rPh>
    <rPh sb="51" eb="53">
      <t>ジゼン</t>
    </rPh>
    <rPh sb="53" eb="55">
      <t>ソウダン</t>
    </rPh>
    <rPh sb="55" eb="56">
      <t>ゴ</t>
    </rPh>
    <rPh sb="57" eb="59">
      <t>シヨウ</t>
    </rPh>
    <rPh sb="59" eb="61">
      <t>キョカ</t>
    </rPh>
    <rPh sb="61" eb="63">
      <t>シンセイ</t>
    </rPh>
    <rPh sb="64" eb="65">
      <t>サイ</t>
    </rPh>
    <phoneticPr fontId="1"/>
  </si>
  <si>
    <t>・利用頻度は「毎日、土休日、その他」から選択してください。その他を選択した場合は、具体記入欄にも記載してください。</t>
    <rPh sb="1" eb="3">
      <t>リヨウ</t>
    </rPh>
    <rPh sb="3" eb="5">
      <t>ヒンド</t>
    </rPh>
    <rPh sb="7" eb="9">
      <t>マイニチ</t>
    </rPh>
    <rPh sb="10" eb="11">
      <t>ド</t>
    </rPh>
    <rPh sb="11" eb="13">
      <t>キュウジツ</t>
    </rPh>
    <rPh sb="16" eb="17">
      <t>タ</t>
    </rPh>
    <rPh sb="20" eb="22">
      <t>センタク</t>
    </rPh>
    <rPh sb="31" eb="32">
      <t>タ</t>
    </rPh>
    <rPh sb="33" eb="35">
      <t>センタク</t>
    </rPh>
    <rPh sb="37" eb="39">
      <t>バアイ</t>
    </rPh>
    <rPh sb="41" eb="43">
      <t>グタイ</t>
    </rPh>
    <rPh sb="43" eb="45">
      <t>キニュウ</t>
    </rPh>
    <rPh sb="45" eb="46">
      <t>ラン</t>
    </rPh>
    <rPh sb="48" eb="50">
      <t>キサイ</t>
    </rPh>
    <phoneticPr fontId="1"/>
  </si>
  <si>
    <t>・区間総キロは、認可申請書に記載予定の距離(少数第2位まで)を記載して下さい。（概算でも結構です。）</t>
    <rPh sb="1" eb="3">
      <t>クカン</t>
    </rPh>
    <rPh sb="3" eb="4">
      <t>ソウ</t>
    </rPh>
    <rPh sb="8" eb="10">
      <t>ニンカ</t>
    </rPh>
    <rPh sb="10" eb="13">
      <t>シンセイショ</t>
    </rPh>
    <rPh sb="14" eb="16">
      <t>キサイ</t>
    </rPh>
    <rPh sb="16" eb="18">
      <t>ヨテイ</t>
    </rPh>
    <rPh sb="19" eb="21">
      <t>キョリ</t>
    </rPh>
    <rPh sb="22" eb="24">
      <t>ショウスウ</t>
    </rPh>
    <rPh sb="24" eb="25">
      <t>ダイ</t>
    </rPh>
    <rPh sb="26" eb="27">
      <t>イ</t>
    </rPh>
    <rPh sb="31" eb="33">
      <t>キサイ</t>
    </rPh>
    <rPh sb="35" eb="36">
      <t>クダ</t>
    </rPh>
    <rPh sb="40" eb="42">
      <t>ガイサン</t>
    </rPh>
    <rPh sb="44" eb="46">
      <t>ケッコウ</t>
    </rPh>
    <phoneticPr fontId="1"/>
  </si>
  <si>
    <t>・本書類の提出により、希望時間でのバースの空き状況を確認し、利用の可否をご回答いたします。</t>
    <rPh sb="1" eb="2">
      <t>ホン</t>
    </rPh>
    <rPh sb="2" eb="4">
      <t>ショルイ</t>
    </rPh>
    <rPh sb="5" eb="7">
      <t>テイシュツ</t>
    </rPh>
    <rPh sb="11" eb="13">
      <t>キボウ</t>
    </rPh>
    <rPh sb="13" eb="15">
      <t>ジカン</t>
    </rPh>
    <rPh sb="21" eb="25">
      <t>アキジョウキョウ</t>
    </rPh>
    <rPh sb="26" eb="28">
      <t>カクニン</t>
    </rPh>
    <rPh sb="30" eb="32">
      <t>リヨウ</t>
    </rPh>
    <rPh sb="33" eb="35">
      <t>カヒ</t>
    </rPh>
    <rPh sb="37" eb="39">
      <t>カイトウ</t>
    </rPh>
    <phoneticPr fontId="1"/>
  </si>
  <si>
    <t>③</t>
    <phoneticPr fontId="1"/>
  </si>
  <si>
    <t>月、水、金</t>
    <rPh sb="0" eb="1">
      <t>ゲツ</t>
    </rPh>
    <rPh sb="2" eb="3">
      <t>スイ</t>
    </rPh>
    <rPh sb="4" eb="5">
      <t>キン</t>
    </rPh>
    <phoneticPr fontId="1"/>
  </si>
  <si>
    <t>金、土</t>
    <rPh sb="0" eb="1">
      <t>キン</t>
    </rPh>
    <rPh sb="2" eb="3">
      <t>ド</t>
    </rPh>
    <phoneticPr fontId="1"/>
  </si>
  <si>
    <t>・バスターミナル使用許可申請の際は、このシートから「バスターミナル利用計画」に転記してください。</t>
    <rPh sb="8" eb="10">
      <t>シヨウ</t>
    </rPh>
    <rPh sb="10" eb="12">
      <t>キョカ</t>
    </rPh>
    <rPh sb="12" eb="14">
      <t>シンセイ</t>
    </rPh>
    <rPh sb="15" eb="16">
      <t>サイ</t>
    </rPh>
    <rPh sb="33" eb="35">
      <t>リヨウ</t>
    </rPh>
    <rPh sb="35" eb="37">
      <t>ケイカク</t>
    </rPh>
    <rPh sb="39" eb="41">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</si>
</sst>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km&quot;"/>
    <numFmt numFmtId="177" formatCode="#,###&quot;円&quot;"/>
    <numFmt numFmtId="178" formatCode="[$-F800]dddd\,\ mmmm\ dd\,\ yyyy"/>
    <numFmt numFmtId="179" formatCode="&quot;No.&quot;###"/>
    <numFmt numFmtId="180" formatCode="#,###&quot;回&quot;"/>
  </numFmts>
  <fonts count="2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8"/>
      <color theme="1"/>
      <name val="游ゴシック"/>
      <family val="2"/>
      <charset val="128"/>
      <scheme val="minor"/>
    </font>
    <font>
      <b/>
      <sz val="20"/>
      <color rgb="FFFF0000"/>
      <name val="HG丸ｺﾞｼｯｸM-PRO"/>
      <family val="3"/>
      <charset val="128"/>
    </font>
    <font>
      <sz val="16"/>
      <color theme="1"/>
      <name val="游ゴシック"/>
      <family val="2"/>
      <charset val="128"/>
      <scheme val="minor"/>
    </font>
    <font>
      <sz val="16"/>
      <color theme="1"/>
      <name val="游ゴシック"/>
      <family val="3"/>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sz val="18"/>
      <name val="游ゴシック"/>
      <family val="2"/>
      <charset val="128"/>
      <scheme val="minor"/>
    </font>
    <font>
      <sz val="14"/>
      <name val="HG丸ｺﾞｼｯｸM-PRO"/>
      <family val="3"/>
      <charset val="128"/>
    </font>
    <font>
      <sz val="11"/>
      <color theme="0" tint="-0.249977111117893"/>
      <name val="游ゴシック"/>
      <family val="2"/>
      <charset val="128"/>
      <scheme val="minor"/>
    </font>
    <font>
      <sz val="11"/>
      <color theme="0" tint="-0.249977111117893"/>
      <name val="游ゴシック"/>
      <family val="3"/>
      <charset val="128"/>
      <scheme val="minor"/>
    </font>
    <font>
      <sz val="12"/>
      <name val="游ゴシック"/>
      <family val="2"/>
      <charset val="128"/>
      <scheme val="minor"/>
    </font>
    <font>
      <u/>
      <sz val="16"/>
      <name val="游ゴシック"/>
      <family val="2"/>
      <charset val="128"/>
      <scheme val="minor"/>
    </font>
    <font>
      <u/>
      <sz val="11"/>
      <name val="游ゴシック"/>
      <family val="2"/>
      <charset val="128"/>
      <scheme val="minor"/>
    </font>
    <font>
      <sz val="16"/>
      <name val="游ゴシック"/>
      <family val="2"/>
      <charset val="128"/>
      <scheme val="minor"/>
    </font>
    <font>
      <sz val="16"/>
      <name val="游ゴシック"/>
      <family val="3"/>
      <charset val="128"/>
      <scheme val="minor"/>
    </font>
    <font>
      <b/>
      <sz val="20"/>
      <name val="HG丸ｺﾞｼｯｸM-PRO"/>
      <family val="3"/>
      <charset val="128"/>
    </font>
    <font>
      <sz val="12"/>
      <name val="游ゴシック"/>
      <family val="3"/>
      <charset val="128"/>
      <scheme val="minor"/>
    </font>
    <font>
      <sz val="14"/>
      <name val="游ゴシック"/>
      <family val="2"/>
      <charset val="128"/>
      <scheme val="minor"/>
    </font>
    <font>
      <sz val="14"/>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4.9989318521683403E-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double">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double">
        <color auto="1"/>
      </top>
      <bottom/>
      <diagonal/>
    </border>
    <border>
      <left/>
      <right style="thin">
        <color auto="1"/>
      </right>
      <top style="thin">
        <color auto="1"/>
      </top>
      <bottom/>
      <diagonal/>
    </border>
    <border>
      <left style="thin">
        <color auto="1"/>
      </left>
      <right style="hair">
        <color indexed="64"/>
      </right>
      <top style="double">
        <color auto="1"/>
      </top>
      <bottom/>
      <diagonal/>
    </border>
    <border>
      <left style="thin">
        <color auto="1"/>
      </left>
      <right style="hair">
        <color indexed="64"/>
      </right>
      <top/>
      <bottom style="thin">
        <color auto="1"/>
      </bottom>
      <diagonal/>
    </border>
    <border>
      <left style="thin">
        <color auto="1"/>
      </left>
      <right style="hair">
        <color indexed="64"/>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style="thin">
        <color auto="1"/>
      </top>
      <bottom/>
      <diagonal/>
    </border>
  </borders>
  <cellStyleXfs count="1">
    <xf numFmtId="0" fontId="0" fillId="0" borderId="0">
      <alignment vertical="center"/>
    </xf>
  </cellStyleXfs>
  <cellXfs count="209">
    <xf numFmtId="0" fontId="0" fillId="0" borderId="0" xfId="0">
      <alignment vertical="center"/>
    </xf>
    <xf numFmtId="177" fontId="0" fillId="0" borderId="0" xfId="0" applyNumberFormat="1" applyProtection="1">
      <alignment vertical="center"/>
      <protection locked="0"/>
    </xf>
    <xf numFmtId="177" fontId="0" fillId="0" borderId="1" xfId="0" applyNumberFormat="1" applyBorder="1" applyProtection="1">
      <alignment vertical="center"/>
    </xf>
    <xf numFmtId="177" fontId="0" fillId="0" borderId="0" xfId="0" applyNumberFormat="1" applyProtection="1">
      <alignment vertical="center"/>
    </xf>
    <xf numFmtId="177" fontId="0" fillId="3" borderId="1" xfId="0" applyNumberFormat="1" applyFill="1" applyBorder="1" applyAlignment="1" applyProtection="1">
      <alignment horizontal="right" vertical="center"/>
    </xf>
    <xf numFmtId="177" fontId="0" fillId="2" borderId="8" xfId="0" applyNumberFormat="1" applyFill="1" applyBorder="1" applyAlignment="1" applyProtection="1">
      <alignment horizontal="center" vertical="center"/>
    </xf>
    <xf numFmtId="180" fontId="0" fillId="3" borderId="9" xfId="0" applyNumberFormat="1" applyFill="1" applyBorder="1" applyProtection="1">
      <alignment vertical="center"/>
    </xf>
    <xf numFmtId="0" fontId="0" fillId="0" borderId="0" xfId="0" applyBorder="1" applyAlignment="1" applyProtection="1">
      <alignment horizontal="center" vertical="center"/>
      <protection locked="0"/>
    </xf>
    <xf numFmtId="177" fontId="0" fillId="0" borderId="0" xfId="0" applyNumberFormat="1" applyBorder="1" applyProtection="1">
      <alignment vertical="center"/>
      <protection locked="0"/>
    </xf>
    <xf numFmtId="177" fontId="0" fillId="0" borderId="7" xfId="0" applyNumberFormat="1" applyBorder="1" applyProtection="1">
      <alignment vertical="center"/>
      <protection locked="0"/>
    </xf>
    <xf numFmtId="0" fontId="0" fillId="0" borderId="10" xfId="0" applyBorder="1" applyAlignment="1" applyProtection="1">
      <alignment horizontal="center" vertical="center"/>
      <protection locked="0"/>
    </xf>
    <xf numFmtId="177" fontId="0" fillId="0" borderId="10" xfId="0" applyNumberFormat="1" applyBorder="1" applyProtection="1">
      <alignment vertical="center"/>
      <protection locked="0"/>
    </xf>
    <xf numFmtId="177" fontId="0" fillId="0" borderId="12" xfId="0" applyNumberFormat="1" applyBorder="1" applyProtection="1">
      <alignment vertical="center"/>
      <protection locked="0"/>
    </xf>
    <xf numFmtId="0" fontId="0" fillId="0" borderId="0" xfId="0" applyBorder="1" applyProtection="1">
      <alignment vertical="center"/>
      <protection locked="0"/>
    </xf>
    <xf numFmtId="177" fontId="6" fillId="0" borderId="10"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0" fillId="0" borderId="0" xfId="0" applyBorder="1" applyProtection="1">
      <alignment vertical="center"/>
    </xf>
    <xf numFmtId="180" fontId="0" fillId="0" borderId="1" xfId="0" applyNumberFormat="1" applyBorder="1" applyProtection="1">
      <alignment vertical="center"/>
      <protection locked="0"/>
    </xf>
    <xf numFmtId="0" fontId="0" fillId="0" borderId="11" xfId="0"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0" xfId="0" applyBorder="1" applyProtection="1">
      <alignment vertical="center"/>
      <protection locked="0"/>
    </xf>
    <xf numFmtId="176" fontId="0" fillId="0" borderId="1" xfId="0" applyNumberFormat="1" applyBorder="1" applyProtection="1">
      <alignment vertical="center"/>
    </xf>
    <xf numFmtId="49" fontId="9" fillId="0" borderId="2" xfId="0" applyNumberFormat="1" applyFont="1" applyBorder="1" applyAlignment="1" applyProtection="1">
      <alignment horizontal="center" vertical="center"/>
      <protection locked="0"/>
    </xf>
    <xf numFmtId="0" fontId="9" fillId="0" borderId="2" xfId="0" applyFont="1" applyBorder="1" applyProtection="1">
      <alignment vertical="center"/>
      <protection locked="0"/>
    </xf>
    <xf numFmtId="20" fontId="9" fillId="0" borderId="2" xfId="0" applyNumberFormat="1" applyFont="1" applyBorder="1" applyAlignment="1" applyProtection="1">
      <alignment horizontal="center" vertical="center"/>
      <protection locked="0"/>
    </xf>
    <xf numFmtId="176" fontId="9" fillId="0" borderId="2" xfId="0" applyNumberFormat="1" applyFont="1" applyBorder="1" applyProtection="1">
      <alignment vertical="center"/>
      <protection locked="0"/>
    </xf>
    <xf numFmtId="0" fontId="9" fillId="0" borderId="1" xfId="0"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9" fillId="0" borderId="1" xfId="0" applyFont="1" applyBorder="1" applyProtection="1">
      <alignment vertical="center"/>
      <protection locked="0"/>
    </xf>
    <xf numFmtId="20" fontId="9" fillId="0" borderId="1" xfId="0" applyNumberFormat="1" applyFont="1" applyBorder="1" applyAlignment="1" applyProtection="1">
      <alignment horizontal="center" vertical="center"/>
      <protection locked="0"/>
    </xf>
    <xf numFmtId="176" fontId="9" fillId="0" borderId="1" xfId="0" applyNumberFormat="1" applyFont="1" applyBorder="1" applyProtection="1">
      <alignment vertical="center"/>
      <protection locked="0"/>
    </xf>
    <xf numFmtId="0" fontId="9" fillId="0" borderId="2" xfId="0" applyFont="1" applyBorder="1" applyAlignment="1" applyProtection="1">
      <alignment horizontal="center" vertical="center"/>
      <protection locked="0"/>
    </xf>
    <xf numFmtId="177" fontId="8" fillId="0" borderId="0" xfId="0" applyNumberFormat="1" applyFont="1" applyProtection="1">
      <alignment vertical="center"/>
      <protection locked="0"/>
    </xf>
    <xf numFmtId="177" fontId="8" fillId="2" borderId="8" xfId="0" applyNumberFormat="1" applyFont="1" applyFill="1" applyBorder="1" applyAlignment="1" applyProtection="1">
      <alignment horizontal="center" vertical="center"/>
    </xf>
    <xf numFmtId="180" fontId="8" fillId="3" borderId="9" xfId="0" applyNumberFormat="1" applyFont="1" applyFill="1" applyBorder="1" applyProtection="1">
      <alignment vertical="center"/>
    </xf>
    <xf numFmtId="177" fontId="8" fillId="0" borderId="1" xfId="0" applyNumberFormat="1" applyFont="1" applyBorder="1" applyProtection="1">
      <alignment vertical="center"/>
    </xf>
    <xf numFmtId="177" fontId="8" fillId="3" borderId="1" xfId="0" applyNumberFormat="1" applyFont="1" applyFill="1" applyBorder="1" applyAlignment="1" applyProtection="1">
      <alignment horizontal="right" vertical="center"/>
    </xf>
    <xf numFmtId="177" fontId="8" fillId="0" borderId="0" xfId="0" applyNumberFormat="1" applyFont="1" applyAlignment="1" applyProtection="1">
      <alignment horizontal="center" vertical="center"/>
      <protection locked="0"/>
    </xf>
    <xf numFmtId="177" fontId="8" fillId="0" borderId="0" xfId="0" applyNumberFormat="1" applyFont="1" applyProtection="1">
      <alignment vertical="center"/>
    </xf>
    <xf numFmtId="0" fontId="8" fillId="0" borderId="0" xfId="0" applyFont="1" applyBorder="1" applyAlignment="1" applyProtection="1">
      <alignment horizontal="center" vertical="center"/>
      <protection locked="0"/>
    </xf>
    <xf numFmtId="177" fontId="8" fillId="0" borderId="7" xfId="0" applyNumberFormat="1" applyFont="1" applyBorder="1" applyProtection="1">
      <alignment vertical="center"/>
      <protection locked="0"/>
    </xf>
    <xf numFmtId="0" fontId="8" fillId="0" borderId="10" xfId="0" applyFont="1" applyBorder="1" applyAlignment="1" applyProtection="1">
      <alignment horizontal="center" vertical="center"/>
      <protection locked="0"/>
    </xf>
    <xf numFmtId="177" fontId="8" fillId="0" borderId="12" xfId="0" applyNumberFormat="1" applyFont="1" applyBorder="1" applyProtection="1">
      <alignment vertical="center"/>
      <protection locked="0"/>
    </xf>
    <xf numFmtId="49" fontId="20" fillId="0" borderId="0" xfId="0" applyNumberFormat="1" applyFont="1" applyAlignment="1" applyProtection="1">
      <alignment horizontal="right" vertical="center"/>
      <protection locked="0"/>
    </xf>
    <xf numFmtId="179" fontId="9" fillId="0" borderId="1" xfId="0" applyNumberFormat="1" applyFont="1" applyBorder="1" applyAlignment="1" applyProtection="1">
      <alignment horizontal="center" vertical="center"/>
      <protection locked="0"/>
    </xf>
    <xf numFmtId="177" fontId="9" fillId="3" borderId="9" xfId="0" applyNumberFormat="1" applyFont="1" applyFill="1" applyBorder="1" applyProtection="1">
      <alignment vertical="center"/>
    </xf>
    <xf numFmtId="177" fontId="9" fillId="3" borderId="1" xfId="0" applyNumberFormat="1" applyFont="1" applyFill="1" applyBorder="1" applyProtection="1">
      <alignment vertical="center"/>
    </xf>
    <xf numFmtId="177" fontId="9" fillId="0" borderId="0" xfId="0" applyNumberFormat="1" applyFont="1" applyProtection="1">
      <alignment vertical="center"/>
    </xf>
    <xf numFmtId="177" fontId="9" fillId="3" borderId="2" xfId="0" applyNumberFormat="1" applyFont="1" applyFill="1" applyBorder="1" applyProtection="1">
      <alignment vertical="center"/>
    </xf>
    <xf numFmtId="177" fontId="8" fillId="0" borderId="0" xfId="0" applyNumberFormat="1" applyFont="1" applyBorder="1" applyProtection="1">
      <alignment vertical="center"/>
      <protection locked="0"/>
    </xf>
    <xf numFmtId="180" fontId="8" fillId="0" borderId="9" xfId="0" applyNumberFormat="1" applyFont="1" applyBorder="1" applyProtection="1">
      <alignment vertical="center"/>
      <protection locked="0"/>
    </xf>
    <xf numFmtId="180" fontId="8" fillId="0" borderId="1" xfId="0" applyNumberFormat="1" applyFont="1" applyBorder="1" applyProtection="1">
      <alignment vertical="center"/>
      <protection locked="0"/>
    </xf>
    <xf numFmtId="0" fontId="8" fillId="0" borderId="0" xfId="0" applyFont="1" applyBorder="1" applyProtection="1">
      <alignment vertical="center"/>
      <protection locked="0"/>
    </xf>
    <xf numFmtId="0" fontId="8" fillId="0" borderId="5" xfId="0"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0" fontId="8" fillId="0" borderId="10" xfId="0" applyFont="1" applyBorder="1" applyProtection="1">
      <alignment vertical="center"/>
      <protection locked="0"/>
    </xf>
    <xf numFmtId="177" fontId="8" fillId="0" borderId="10" xfId="0" applyNumberFormat="1" applyFont="1" applyBorder="1" applyProtection="1">
      <alignment vertical="center"/>
      <protection locked="0"/>
    </xf>
    <xf numFmtId="179" fontId="9" fillId="0" borderId="9" xfId="0" applyNumberFormat="1" applyFont="1" applyBorder="1" applyAlignment="1" applyProtection="1">
      <alignment horizontal="center" vertical="center"/>
      <protection locked="0"/>
    </xf>
    <xf numFmtId="180" fontId="0" fillId="0" borderId="9" xfId="0" applyNumberFormat="1" applyBorder="1" applyProtection="1">
      <alignment vertical="center"/>
      <protection locked="0"/>
    </xf>
    <xf numFmtId="0" fontId="0" fillId="0" borderId="5" xfId="0"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0" fontId="10" fillId="0" borderId="0" xfId="0" applyFont="1" applyAlignment="1" applyProtection="1">
      <alignment horizontal="left" vertical="center"/>
    </xf>
    <xf numFmtId="0" fontId="8" fillId="0" borderId="0" xfId="0" applyFont="1" applyAlignment="1" applyProtection="1">
      <alignment horizontal="center" vertical="center"/>
    </xf>
    <xf numFmtId="49" fontId="8" fillId="0" borderId="0" xfId="0" applyNumberFormat="1" applyFont="1" applyAlignment="1" applyProtection="1">
      <alignment horizontal="center" vertical="center"/>
    </xf>
    <xf numFmtId="177" fontId="8" fillId="0" borderId="0" xfId="0" applyNumberFormat="1" applyFont="1" applyAlignment="1" applyProtection="1">
      <alignment horizontal="center" vertical="center"/>
    </xf>
    <xf numFmtId="0" fontId="8" fillId="0" borderId="0" xfId="0" applyFont="1" applyProtection="1">
      <alignment vertical="center"/>
    </xf>
    <xf numFmtId="49" fontId="14" fillId="0" borderId="0" xfId="0" applyNumberFormat="1" applyFont="1" applyAlignment="1" applyProtection="1">
      <alignment horizontal="right" vertical="center"/>
    </xf>
    <xf numFmtId="178" fontId="14" fillId="4" borderId="0" xfId="0" applyNumberFormat="1" applyFont="1" applyFill="1" applyAlignment="1" applyProtection="1">
      <alignment horizontal="right" vertical="center"/>
    </xf>
    <xf numFmtId="178" fontId="8" fillId="0" borderId="0" xfId="0" applyNumberFormat="1" applyFont="1" applyBorder="1" applyProtection="1">
      <alignment vertical="center"/>
    </xf>
    <xf numFmtId="0" fontId="8" fillId="0" borderId="0" xfId="0" applyFont="1" applyAlignment="1" applyProtection="1">
      <alignment horizontal="left" vertical="center"/>
    </xf>
    <xf numFmtId="177" fontId="8" fillId="4" borderId="0" xfId="0" applyNumberFormat="1" applyFont="1" applyFill="1" applyProtection="1">
      <alignment vertical="center"/>
    </xf>
    <xf numFmtId="177" fontId="8" fillId="0" borderId="0" xfId="0" applyNumberFormat="1" applyFont="1" applyBorder="1" applyProtection="1">
      <alignment vertical="center"/>
    </xf>
    <xf numFmtId="177" fontId="15" fillId="0" borderId="0" xfId="0" applyNumberFormat="1" applyFont="1" applyAlignment="1" applyProtection="1">
      <alignment horizontal="right" vertical="center"/>
    </xf>
    <xf numFmtId="177" fontId="15" fillId="4" borderId="0" xfId="0" applyNumberFormat="1" applyFont="1" applyFill="1" applyAlignment="1" applyProtection="1">
      <alignment horizontal="left" vertical="center"/>
    </xf>
    <xf numFmtId="177" fontId="15" fillId="4" borderId="0" xfId="0" applyNumberFormat="1" applyFont="1" applyFill="1" applyAlignment="1" applyProtection="1">
      <alignment horizontal="right" vertical="center"/>
    </xf>
    <xf numFmtId="177" fontId="16" fillId="0" borderId="0" xfId="0" applyNumberFormat="1" applyFont="1" applyBorder="1" applyAlignment="1" applyProtection="1">
      <alignment horizontal="right" vertical="center"/>
    </xf>
    <xf numFmtId="0" fontId="8" fillId="0" borderId="0" xfId="0" applyFont="1" applyAlignment="1" applyProtection="1">
      <alignment horizontal="center"/>
    </xf>
    <xf numFmtId="0" fontId="8" fillId="0" borderId="0" xfId="0" applyFont="1" applyAlignment="1" applyProtection="1">
      <alignment shrinkToFit="1"/>
    </xf>
    <xf numFmtId="177" fontId="8" fillId="0" borderId="0" xfId="0" applyNumberFormat="1" applyFont="1" applyBorder="1" applyAlignment="1" applyProtection="1"/>
    <xf numFmtId="0" fontId="8" fillId="0" borderId="0" xfId="0" applyFont="1" applyAlignment="1" applyProtection="1"/>
    <xf numFmtId="0" fontId="8" fillId="2" borderId="3" xfId="0" applyFont="1" applyFill="1" applyBorder="1" applyAlignment="1" applyProtection="1">
      <alignment vertical="center"/>
    </xf>
    <xf numFmtId="0" fontId="8" fillId="2" borderId="20"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49" fontId="8" fillId="2" borderId="3" xfId="0" applyNumberFormat="1" applyFont="1" applyFill="1" applyBorder="1" applyAlignment="1" applyProtection="1">
      <alignment horizontal="center" vertical="center"/>
    </xf>
    <xf numFmtId="0" fontId="8" fillId="2" borderId="3" xfId="0" applyFont="1" applyFill="1" applyBorder="1" applyAlignment="1" applyProtection="1">
      <alignment horizontal="center" vertical="center" shrinkToFit="1"/>
    </xf>
    <xf numFmtId="177" fontId="8" fillId="2" borderId="1" xfId="0" applyNumberFormat="1" applyFont="1" applyFill="1" applyBorder="1" applyAlignment="1" applyProtection="1">
      <alignment horizontal="center" vertical="center"/>
    </xf>
    <xf numFmtId="177" fontId="8" fillId="2" borderId="5"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177" fontId="8" fillId="0" borderId="4" xfId="0" applyNumberFormat="1" applyFont="1" applyBorder="1" applyProtection="1">
      <alignment vertical="center"/>
    </xf>
    <xf numFmtId="176" fontId="8" fillId="0" borderId="1" xfId="0" applyNumberFormat="1" applyFont="1" applyBorder="1" applyProtection="1">
      <alignment vertical="center"/>
    </xf>
    <xf numFmtId="0" fontId="8" fillId="0" borderId="1" xfId="0" applyFont="1" applyBorder="1" applyProtection="1">
      <alignment vertical="center"/>
    </xf>
    <xf numFmtId="0" fontId="8" fillId="0" borderId="0" xfId="0" applyFont="1" applyAlignment="1" applyProtection="1">
      <alignment horizontal="center" vertical="center" shrinkToFit="1"/>
    </xf>
    <xf numFmtId="177" fontId="8" fillId="2" borderId="0" xfId="0" applyNumberFormat="1" applyFont="1" applyFill="1" applyBorder="1" applyAlignment="1" applyProtection="1">
      <alignment horizontal="center" vertical="center"/>
    </xf>
    <xf numFmtId="0" fontId="8" fillId="0" borderId="0" xfId="0" applyFont="1" applyBorder="1" applyProtection="1">
      <alignment vertical="center"/>
    </xf>
    <xf numFmtId="0" fontId="8" fillId="2" borderId="13" xfId="0" applyFont="1" applyFill="1" applyBorder="1" applyAlignment="1" applyProtection="1">
      <alignment horizontal="left" vertical="center" indent="1"/>
    </xf>
    <xf numFmtId="0" fontId="8" fillId="2" borderId="14" xfId="0" applyFont="1" applyFill="1" applyBorder="1" applyAlignment="1" applyProtection="1">
      <alignment horizontal="center" vertical="center"/>
    </xf>
    <xf numFmtId="49" fontId="8" fillId="2" borderId="14" xfId="0" applyNumberFormat="1" applyFont="1" applyFill="1" applyBorder="1" applyAlignment="1" applyProtection="1">
      <alignment horizontal="center" vertical="center"/>
    </xf>
    <xf numFmtId="0" fontId="8" fillId="2" borderId="14" xfId="0" applyFont="1" applyFill="1" applyBorder="1" applyProtection="1">
      <alignment vertical="center"/>
    </xf>
    <xf numFmtId="177" fontId="8" fillId="2" borderId="14" xfId="0" applyNumberFormat="1" applyFont="1" applyFill="1" applyBorder="1" applyProtection="1">
      <alignment vertical="center"/>
    </xf>
    <xf numFmtId="177" fontId="8" fillId="2" borderId="15" xfId="0" applyNumberFormat="1" applyFont="1" applyFill="1" applyBorder="1" applyProtection="1">
      <alignment vertical="center"/>
    </xf>
    <xf numFmtId="0" fontId="17" fillId="0" borderId="10" xfId="0" applyFont="1" applyBorder="1" applyAlignment="1" applyProtection="1">
      <alignment horizontal="center" vertical="center"/>
    </xf>
    <xf numFmtId="177" fontId="18" fillId="0" borderId="10" xfId="0" applyNumberFormat="1" applyFont="1" applyBorder="1" applyAlignment="1" applyProtection="1">
      <alignment horizontal="center" vertical="center"/>
    </xf>
    <xf numFmtId="0" fontId="4" fillId="0" borderId="0" xfId="0" applyFont="1" applyAlignment="1" applyProtection="1">
      <alignment horizontal="left" vertical="center"/>
    </xf>
    <xf numFmtId="0" fontId="19" fillId="0" borderId="0" xfId="0" applyFont="1" applyAlignment="1" applyProtection="1">
      <alignment horizontal="left" vertical="center"/>
    </xf>
    <xf numFmtId="0" fontId="11" fillId="0" borderId="0" xfId="0" applyFont="1" applyAlignment="1" applyProtection="1">
      <alignment horizontal="left" vertical="center"/>
    </xf>
    <xf numFmtId="0" fontId="8" fillId="0" borderId="0" xfId="0" applyFont="1" applyAlignment="1" applyProtection="1">
      <alignment vertical="center" wrapText="1"/>
    </xf>
    <xf numFmtId="0" fontId="3" fillId="0" borderId="0" xfId="0" applyFont="1" applyAlignment="1" applyProtection="1">
      <alignment horizontal="left" vertical="center"/>
    </xf>
    <xf numFmtId="0" fontId="0" fillId="0" borderId="0" xfId="0" applyAlignment="1" applyProtection="1">
      <alignment horizontal="center" vertical="center"/>
    </xf>
    <xf numFmtId="49" fontId="0" fillId="0" borderId="0" xfId="0" applyNumberFormat="1" applyAlignment="1" applyProtection="1">
      <alignment horizontal="center" vertical="center"/>
    </xf>
    <xf numFmtId="178" fontId="2" fillId="0" borderId="0" xfId="0" applyNumberFormat="1" applyFont="1" applyAlignment="1" applyProtection="1">
      <alignment horizontal="right" vertical="center"/>
    </xf>
    <xf numFmtId="178" fontId="2" fillId="4" borderId="0" xfId="0" applyNumberFormat="1" applyFont="1" applyFill="1" applyAlignment="1" applyProtection="1">
      <alignment horizontal="right" vertical="center"/>
    </xf>
    <xf numFmtId="178" fontId="0" fillId="0" borderId="0" xfId="0" applyNumberFormat="1" applyBorder="1" applyProtection="1">
      <alignment vertical="center"/>
    </xf>
    <xf numFmtId="0" fontId="0" fillId="0" borderId="0" xfId="0" applyAlignment="1" applyProtection="1">
      <alignment horizontal="left" vertical="center"/>
    </xf>
    <xf numFmtId="177" fontId="0" fillId="4" borderId="0" xfId="0" applyNumberFormat="1" applyFill="1" applyProtection="1">
      <alignment vertical="center"/>
    </xf>
    <xf numFmtId="177" fontId="0" fillId="0" borderId="0" xfId="0" applyNumberFormat="1" applyBorder="1" applyProtection="1">
      <alignment vertical="center"/>
    </xf>
    <xf numFmtId="0" fontId="12" fillId="0" borderId="0" xfId="0" applyFont="1" applyAlignment="1" applyProtection="1">
      <alignment horizontal="center"/>
    </xf>
    <xf numFmtId="0" fontId="13" fillId="0" borderId="0" xfId="0" applyFont="1" applyAlignment="1" applyProtection="1"/>
    <xf numFmtId="0" fontId="0" fillId="2" borderId="3" xfId="0" applyFill="1" applyBorder="1" applyAlignment="1" applyProtection="1">
      <alignment vertical="center"/>
    </xf>
    <xf numFmtId="177" fontId="0" fillId="2" borderId="1" xfId="0" applyNumberFormat="1" applyFill="1" applyBorder="1" applyAlignment="1" applyProtection="1">
      <alignment horizontal="center" vertical="center"/>
    </xf>
    <xf numFmtId="177" fontId="0" fillId="2" borderId="5" xfId="0" applyNumberFormat="1" applyFill="1" applyBorder="1" applyAlignment="1" applyProtection="1">
      <alignment horizontal="center" vertical="center"/>
    </xf>
    <xf numFmtId="0" fontId="9" fillId="0" borderId="2" xfId="0" applyFont="1" applyBorder="1" applyAlignment="1" applyProtection="1">
      <alignment horizontal="center" vertical="center"/>
    </xf>
    <xf numFmtId="177" fontId="0" fillId="0" borderId="4" xfId="0" applyNumberFormat="1" applyBorder="1" applyProtection="1">
      <alignment vertical="center"/>
    </xf>
    <xf numFmtId="0" fontId="9" fillId="0" borderId="1" xfId="0" applyFont="1" applyBorder="1" applyAlignment="1" applyProtection="1">
      <alignment horizontal="center" vertical="center"/>
    </xf>
    <xf numFmtId="0" fontId="9" fillId="0" borderId="0" xfId="0" applyFont="1" applyAlignment="1" applyProtection="1">
      <alignment horizontal="center" vertical="center"/>
    </xf>
    <xf numFmtId="177" fontId="9" fillId="0" borderId="0" xfId="0" applyNumberFormat="1" applyFont="1" applyAlignment="1" applyProtection="1">
      <alignment horizontal="center" vertical="center"/>
    </xf>
    <xf numFmtId="49" fontId="9" fillId="0" borderId="0" xfId="0" applyNumberFormat="1" applyFont="1" applyAlignment="1" applyProtection="1">
      <alignment horizontal="center" vertical="center"/>
    </xf>
    <xf numFmtId="0" fontId="9" fillId="0" borderId="0" xfId="0" applyFont="1" applyProtection="1">
      <alignment vertical="center"/>
    </xf>
    <xf numFmtId="177" fontId="0" fillId="2" borderId="0" xfId="0" applyNumberFormat="1" applyFill="1" applyBorder="1" applyAlignment="1" applyProtection="1">
      <alignment horizontal="center" vertical="center"/>
    </xf>
    <xf numFmtId="0" fontId="7" fillId="0" borderId="0" xfId="0" applyFont="1" applyAlignment="1" applyProtection="1">
      <alignment horizontal="center" vertical="center"/>
    </xf>
    <xf numFmtId="177" fontId="7" fillId="0" borderId="0" xfId="0" applyNumberFormat="1" applyFont="1" applyProtection="1">
      <alignment vertical="center"/>
    </xf>
    <xf numFmtId="0" fontId="0" fillId="2" borderId="14" xfId="0" applyFill="1" applyBorder="1" applyAlignment="1" applyProtection="1">
      <alignment horizontal="center" vertical="center"/>
    </xf>
    <xf numFmtId="0" fontId="7" fillId="2" borderId="14" xfId="0" applyFont="1" applyFill="1" applyBorder="1" applyAlignment="1" applyProtection="1">
      <alignment horizontal="center" vertical="center"/>
    </xf>
    <xf numFmtId="49" fontId="0" fillId="2" borderId="14" xfId="0" applyNumberFormat="1" applyFill="1" applyBorder="1" applyAlignment="1" applyProtection="1">
      <alignment horizontal="center" vertical="center"/>
    </xf>
    <xf numFmtId="49" fontId="7" fillId="2" borderId="14" xfId="0" applyNumberFormat="1" applyFont="1" applyFill="1" applyBorder="1" applyAlignment="1" applyProtection="1">
      <alignment horizontal="center" vertical="center"/>
    </xf>
    <xf numFmtId="0" fontId="0" fillId="2" borderId="14" xfId="0" applyFill="1" applyBorder="1" applyProtection="1">
      <alignment vertical="center"/>
    </xf>
    <xf numFmtId="177" fontId="0" fillId="2" borderId="14" xfId="0" applyNumberFormat="1" applyFill="1" applyBorder="1" applyProtection="1">
      <alignment vertical="center"/>
    </xf>
    <xf numFmtId="177" fontId="0" fillId="2" borderId="15" xfId="0" applyNumberFormat="1" applyFill="1" applyBorder="1" applyProtection="1">
      <alignment vertical="center"/>
    </xf>
    <xf numFmtId="0" fontId="5" fillId="0" borderId="10" xfId="0" applyFont="1" applyBorder="1" applyAlignment="1" applyProtection="1">
      <alignment horizontal="center" vertical="center"/>
    </xf>
    <xf numFmtId="177" fontId="15" fillId="0" borderId="0" xfId="0" applyNumberFormat="1" applyFont="1" applyAlignment="1" applyProtection="1">
      <alignment horizontal="right" vertical="center"/>
      <protection locked="0"/>
    </xf>
    <xf numFmtId="49" fontId="8" fillId="0" borderId="2"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20" fontId="8" fillId="0" borderId="2" xfId="0" applyNumberFormat="1" applyFont="1" applyFill="1" applyBorder="1" applyAlignment="1" applyProtection="1">
      <alignment horizontal="center" vertical="center"/>
      <protection locked="0"/>
    </xf>
    <xf numFmtId="176" fontId="8" fillId="0" borderId="2" xfId="0" applyNumberFormat="1" applyFont="1" applyFill="1" applyBorder="1" applyProtection="1">
      <alignment vertical="center"/>
      <protection locked="0"/>
    </xf>
    <xf numFmtId="49" fontId="8" fillId="0" borderId="1" xfId="0" applyNumberFormat="1" applyFont="1" applyFill="1" applyBorder="1" applyAlignment="1" applyProtection="1">
      <alignment horizontal="center" vertical="center"/>
      <protection locked="0"/>
    </xf>
    <xf numFmtId="0" fontId="8" fillId="0" borderId="1" xfId="0" applyFont="1" applyFill="1" applyBorder="1" applyProtection="1">
      <alignment vertical="center"/>
      <protection locked="0"/>
    </xf>
    <xf numFmtId="0" fontId="8" fillId="0" borderId="1" xfId="0" applyFont="1" applyFill="1" applyBorder="1" applyAlignment="1" applyProtection="1">
      <alignment horizontal="center" vertical="center"/>
      <protection locked="0"/>
    </xf>
    <xf numFmtId="20" fontId="8" fillId="0" borderId="1" xfId="0" applyNumberFormat="1" applyFont="1" applyFill="1" applyBorder="1" applyAlignment="1" applyProtection="1">
      <alignment horizontal="center" vertical="center"/>
      <protection locked="0"/>
    </xf>
    <xf numFmtId="176" fontId="8" fillId="0" borderId="1" xfId="0" applyNumberFormat="1" applyFont="1" applyFill="1" applyBorder="1" applyProtection="1">
      <alignment vertical="center"/>
      <protection locked="0"/>
    </xf>
    <xf numFmtId="179" fontId="8" fillId="5" borderId="9" xfId="0" applyNumberFormat="1" applyFont="1" applyFill="1" applyBorder="1" applyAlignment="1" applyProtection="1">
      <alignment horizontal="center" vertical="center" shrinkToFit="1"/>
      <protection locked="0"/>
    </xf>
    <xf numFmtId="179" fontId="8" fillId="5" borderId="1" xfId="0" applyNumberFormat="1" applyFont="1" applyFill="1" applyBorder="1" applyAlignment="1" applyProtection="1">
      <alignment horizontal="center" vertical="center" shrinkToFit="1"/>
      <protection locked="0"/>
    </xf>
    <xf numFmtId="177" fontId="8" fillId="2" borderId="17" xfId="0" applyNumberFormat="1"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8" fillId="0" borderId="0" xfId="0" applyFont="1" applyAlignment="1" applyProtection="1">
      <alignment vertical="center"/>
    </xf>
    <xf numFmtId="49" fontId="21" fillId="6" borderId="1" xfId="0" applyNumberFormat="1" applyFont="1" applyFill="1" applyBorder="1" applyAlignment="1" applyProtection="1">
      <alignment horizontal="center" vertical="center"/>
    </xf>
    <xf numFmtId="0" fontId="22" fillId="6" borderId="1" xfId="0" applyFont="1" applyFill="1" applyBorder="1" applyAlignment="1" applyProtection="1">
      <alignment horizontal="center" vertical="center"/>
    </xf>
    <xf numFmtId="177" fontId="8" fillId="3" borderId="9" xfId="0" applyNumberFormat="1" applyFont="1" applyFill="1" applyBorder="1" applyProtection="1">
      <alignment vertical="center"/>
    </xf>
    <xf numFmtId="177" fontId="8" fillId="3" borderId="1" xfId="0" applyNumberFormat="1" applyFont="1" applyFill="1" applyBorder="1" applyProtection="1">
      <alignment vertical="center"/>
    </xf>
    <xf numFmtId="177" fontId="8" fillId="2" borderId="3" xfId="0" applyNumberFormat="1" applyFont="1" applyFill="1" applyBorder="1" applyAlignment="1" applyProtection="1">
      <alignment horizontal="center" vertical="center"/>
    </xf>
    <xf numFmtId="0" fontId="21" fillId="6" borderId="1" xfId="0" applyFont="1" applyFill="1" applyBorder="1" applyAlignment="1" applyProtection="1">
      <alignment horizontal="center" vertical="center"/>
    </xf>
    <xf numFmtId="0" fontId="22" fillId="0" borderId="1" xfId="0" applyFont="1" applyBorder="1" applyAlignment="1" applyProtection="1">
      <alignment vertical="center" shrinkToFit="1"/>
      <protection locked="0"/>
    </xf>
    <xf numFmtId="0" fontId="22" fillId="0" borderId="1" xfId="0" applyFont="1" applyBorder="1" applyAlignment="1" applyProtection="1">
      <alignment vertical="center"/>
      <protection locked="0"/>
    </xf>
    <xf numFmtId="0" fontId="22" fillId="0" borderId="1" xfId="0" applyFont="1" applyBorder="1" applyAlignment="1" applyProtection="1">
      <alignment horizontal="center" vertical="center"/>
      <protection locked="0"/>
    </xf>
    <xf numFmtId="0" fontId="21" fillId="6" borderId="13" xfId="0" applyFont="1" applyFill="1" applyBorder="1" applyAlignment="1" applyProtection="1">
      <alignment horizontal="center" vertical="center"/>
    </xf>
    <xf numFmtId="0" fontId="21" fillId="6" borderId="15" xfId="0" applyFont="1" applyFill="1" applyBorder="1" applyAlignment="1" applyProtection="1">
      <alignment horizontal="center" vertical="center"/>
    </xf>
    <xf numFmtId="49" fontId="21" fillId="0" borderId="1" xfId="0" applyNumberFormat="1" applyFont="1" applyBorder="1" applyAlignment="1" applyProtection="1">
      <alignment horizontal="center" vertical="center"/>
      <protection locked="0"/>
    </xf>
    <xf numFmtId="177" fontId="8" fillId="3" borderId="6" xfId="0" applyNumberFormat="1" applyFont="1" applyFill="1" applyBorder="1" applyAlignment="1" applyProtection="1">
      <alignment horizontal="center" vertical="center"/>
    </xf>
    <xf numFmtId="177" fontId="8" fillId="3" borderId="2" xfId="0" applyNumberFormat="1" applyFont="1" applyFill="1" applyBorder="1" applyAlignment="1" applyProtection="1">
      <alignment horizontal="center" vertical="center"/>
    </xf>
    <xf numFmtId="0" fontId="8" fillId="0" borderId="4"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14" fontId="8" fillId="0" borderId="16" xfId="0" applyNumberFormat="1" applyFont="1" applyFill="1" applyBorder="1" applyAlignment="1" applyProtection="1">
      <alignment horizontal="center" vertical="center"/>
      <protection locked="0"/>
    </xf>
    <xf numFmtId="14" fontId="8" fillId="0" borderId="12" xfId="0" applyNumberFormat="1" applyFont="1" applyFill="1" applyBorder="1" applyAlignment="1" applyProtection="1">
      <alignment horizontal="center" vertical="center"/>
      <protection locked="0"/>
    </xf>
    <xf numFmtId="177" fontId="8" fillId="0" borderId="6" xfId="0" applyNumberFormat="1"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4" fontId="9" fillId="0" borderId="16" xfId="0" applyNumberFormat="1" applyFont="1" applyFill="1" applyBorder="1" applyAlignment="1" applyProtection="1">
      <alignment horizontal="center" vertical="center"/>
      <protection locked="0"/>
    </xf>
    <xf numFmtId="14" fontId="9" fillId="0" borderId="12" xfId="0" applyNumberFormat="1" applyFon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77" fontId="9" fillId="3" borderId="6" xfId="0" applyNumberFormat="1" applyFont="1" applyFill="1" applyBorder="1" applyAlignment="1" applyProtection="1">
      <alignment horizontal="center" vertical="center"/>
    </xf>
    <xf numFmtId="177" fontId="9" fillId="3" borderId="2" xfId="0" applyNumberFormat="1" applyFont="1" applyFill="1" applyBorder="1" applyAlignment="1" applyProtection="1">
      <alignment horizontal="center" vertical="center"/>
    </xf>
    <xf numFmtId="177" fontId="0" fillId="3" borderId="6" xfId="0" applyNumberFormat="1" applyFill="1" applyBorder="1" applyAlignment="1" applyProtection="1">
      <alignment horizontal="center" vertical="center"/>
    </xf>
    <xf numFmtId="177" fontId="0" fillId="3" borderId="2"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protection locked="0"/>
    </xf>
    <xf numFmtId="177" fontId="0" fillId="0" borderId="2" xfId="0" applyNumberFormat="1" applyFill="1" applyBorder="1" applyAlignment="1" applyProtection="1">
      <alignment horizontal="center" vertical="center"/>
      <protection locked="0"/>
    </xf>
    <xf numFmtId="49" fontId="21" fillId="0" borderId="13" xfId="0" applyNumberFormat="1" applyFont="1" applyBorder="1" applyAlignment="1" applyProtection="1">
      <alignment horizontal="center" vertical="center"/>
      <protection locked="0"/>
    </xf>
    <xf numFmtId="49" fontId="21" fillId="0" borderId="14" xfId="0" applyNumberFormat="1" applyFont="1" applyBorder="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0" fontId="21" fillId="6" borderId="23" xfId="0" applyFont="1" applyFill="1" applyBorder="1" applyAlignment="1" applyProtection="1">
      <alignment horizontal="center" vertical="center"/>
    </xf>
    <xf numFmtId="0" fontId="21" fillId="6" borderId="17" xfId="0" applyFont="1" applyFill="1" applyBorder="1" applyAlignment="1" applyProtection="1">
      <alignment horizontal="center" vertical="center"/>
    </xf>
    <xf numFmtId="0" fontId="21" fillId="6" borderId="11" xfId="0" applyFont="1" applyFill="1" applyBorder="1" applyAlignment="1" applyProtection="1">
      <alignment horizontal="center" vertical="center"/>
    </xf>
    <xf numFmtId="0" fontId="21" fillId="6" borderId="12" xfId="0" applyFont="1" applyFill="1" applyBorder="1" applyAlignment="1" applyProtection="1">
      <alignment horizontal="center" vertical="center"/>
    </xf>
    <xf numFmtId="0" fontId="22" fillId="0" borderId="13"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2" fillId="0" borderId="13" xfId="0" applyFont="1" applyBorder="1" applyAlignment="1" applyProtection="1">
      <alignment vertical="center" shrinkToFit="1"/>
      <protection locked="0"/>
    </xf>
    <xf numFmtId="0" fontId="22" fillId="0" borderId="14" xfId="0" applyFont="1" applyBorder="1" applyAlignment="1" applyProtection="1">
      <alignment vertical="center" shrinkToFit="1"/>
      <protection locked="0"/>
    </xf>
    <xf numFmtId="0" fontId="22" fillId="0" borderId="15" xfId="0" applyFont="1" applyBorder="1" applyAlignment="1" applyProtection="1">
      <alignment vertical="center" shrinkToFit="1"/>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127000</xdr:colOff>
      <xdr:row>38</xdr:row>
      <xdr:rowOff>139700</xdr:rowOff>
    </xdr:from>
    <xdr:to>
      <xdr:col>18</xdr:col>
      <xdr:colOff>901700</xdr:colOff>
      <xdr:row>40</xdr:row>
      <xdr:rowOff>27709</xdr:rowOff>
    </xdr:to>
    <xdr:sp macro="" textlink="">
      <xdr:nvSpPr>
        <xdr:cNvPr id="2" name="テキスト ボックス 1"/>
        <xdr:cNvSpPr txBox="1"/>
      </xdr:nvSpPr>
      <xdr:spPr>
        <a:xfrm>
          <a:off x="15367000" y="8384540"/>
          <a:ext cx="774700" cy="345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latin typeface="HGS創英角ﾎﾟｯﾌﾟ体" panose="040B0A00000000000000" pitchFamily="50" charset="-128"/>
              <a:ea typeface="HGS創英角ﾎﾟｯﾌﾟ体" panose="040B0A00000000000000" pitchFamily="50" charset="-128"/>
            </a:rPr>
            <a:t>自動計算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639535</xdr:colOff>
      <xdr:row>2</xdr:row>
      <xdr:rowOff>297542</xdr:rowOff>
    </xdr:from>
    <xdr:to>
      <xdr:col>14</xdr:col>
      <xdr:colOff>975013</xdr:colOff>
      <xdr:row>4</xdr:row>
      <xdr:rowOff>308429</xdr:rowOff>
    </xdr:to>
    <xdr:sp macro="" textlink="">
      <xdr:nvSpPr>
        <xdr:cNvPr id="2" name="テキスト ボックス 1"/>
        <xdr:cNvSpPr txBox="1"/>
      </xdr:nvSpPr>
      <xdr:spPr>
        <a:xfrm>
          <a:off x="11117035" y="923471"/>
          <a:ext cx="2294907" cy="664029"/>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18</xdr:col>
      <xdr:colOff>168563</xdr:colOff>
      <xdr:row>38</xdr:row>
      <xdr:rowOff>139700</xdr:rowOff>
    </xdr:from>
    <xdr:to>
      <xdr:col>18</xdr:col>
      <xdr:colOff>943263</xdr:colOff>
      <xdr:row>39</xdr:row>
      <xdr:rowOff>279400</xdr:rowOff>
    </xdr:to>
    <xdr:sp macro="" textlink="">
      <xdr:nvSpPr>
        <xdr:cNvPr id="9" name="テキスト ボックス 8"/>
        <xdr:cNvSpPr txBox="1"/>
      </xdr:nvSpPr>
      <xdr:spPr>
        <a:xfrm>
          <a:off x="16697036" y="8604827"/>
          <a:ext cx="774700" cy="375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latin typeface="HGS創英角ﾎﾟｯﾌﾟ体" panose="040B0A00000000000000" pitchFamily="50" charset="-128"/>
              <a:ea typeface="HGS創英角ﾎﾟｯﾌﾟ体" panose="040B0A00000000000000" pitchFamily="50" charset="-128"/>
            </a:rPr>
            <a:t>自動計算</a:t>
          </a:r>
        </a:p>
      </xdr:txBody>
    </xdr:sp>
    <xdr:clientData/>
  </xdr:twoCellAnchor>
  <xdr:twoCellAnchor>
    <xdr:from>
      <xdr:col>11</xdr:col>
      <xdr:colOff>580734</xdr:colOff>
      <xdr:row>42</xdr:row>
      <xdr:rowOff>84283</xdr:rowOff>
    </xdr:from>
    <xdr:to>
      <xdr:col>15</xdr:col>
      <xdr:colOff>83127</xdr:colOff>
      <xdr:row>45</xdr:row>
      <xdr:rowOff>157943</xdr:rowOff>
    </xdr:to>
    <xdr:sp macro="" textlink="">
      <xdr:nvSpPr>
        <xdr:cNvPr id="6" name="線吹き出し 2 (枠付き) 5"/>
        <xdr:cNvSpPr/>
      </xdr:nvSpPr>
      <xdr:spPr>
        <a:xfrm>
          <a:off x="8145316" y="9491519"/>
          <a:ext cx="3437084" cy="780242"/>
        </a:xfrm>
        <a:prstGeom prst="borderCallout2">
          <a:avLst>
            <a:gd name="adj1" fmla="val 22301"/>
            <a:gd name="adj2" fmla="val 102517"/>
            <a:gd name="adj3" fmla="val 22533"/>
            <a:gd name="adj4" fmla="val 113020"/>
            <a:gd name="adj5" fmla="val -381138"/>
            <a:gd name="adj6" fmla="val 116987"/>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共同運行便の場合、往路・復路の組み合わせは、別の共同運行利用計画に基づきます。（許可申請時）</a:t>
          </a:r>
        </a:p>
      </xdr:txBody>
    </xdr:sp>
    <xdr:clientData/>
  </xdr:twoCellAnchor>
  <xdr:twoCellAnchor>
    <xdr:from>
      <xdr:col>5</xdr:col>
      <xdr:colOff>622299</xdr:colOff>
      <xdr:row>33</xdr:row>
      <xdr:rowOff>1155</xdr:rowOff>
    </xdr:from>
    <xdr:to>
      <xdr:col>11</xdr:col>
      <xdr:colOff>124692</xdr:colOff>
      <xdr:row>36</xdr:row>
      <xdr:rowOff>74815</xdr:rowOff>
    </xdr:to>
    <xdr:sp macro="" textlink="">
      <xdr:nvSpPr>
        <xdr:cNvPr id="7" name="線吹き出し 2 (枠付き) 6"/>
        <xdr:cNvSpPr/>
      </xdr:nvSpPr>
      <xdr:spPr>
        <a:xfrm>
          <a:off x="4252190" y="7288646"/>
          <a:ext cx="3437084" cy="780242"/>
        </a:xfrm>
        <a:prstGeom prst="borderCallout2">
          <a:avLst>
            <a:gd name="adj1" fmla="val 18750"/>
            <a:gd name="adj2" fmla="val -8333"/>
            <a:gd name="adj3" fmla="val 18750"/>
            <a:gd name="adj4" fmla="val -16667"/>
            <a:gd name="adj5" fmla="val -97030"/>
            <a:gd name="adj6" fmla="val -29333"/>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乗入事前相談の結果に応じて、市から運行管理</a:t>
          </a:r>
          <a:r>
            <a:rPr kumimoji="1" lang="en-US" altLang="ja-JP" sz="1100" b="1">
              <a:latin typeface="メイリオ" panose="020B0604030504040204" pitchFamily="50" charset="-128"/>
              <a:ea typeface="メイリオ" panose="020B0604030504040204" pitchFamily="50" charset="-128"/>
            </a:rPr>
            <a:t>No</a:t>
          </a:r>
          <a:r>
            <a:rPr kumimoji="1" lang="ja-JP" altLang="en-US" sz="1100" b="1">
              <a:latin typeface="メイリオ" panose="020B0604030504040204" pitchFamily="50" charset="-128"/>
              <a:ea typeface="メイリオ" panose="020B0604030504040204" pitchFamily="50" charset="-128"/>
            </a:rPr>
            <a:t>を指定します。</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（許可申請時に必要になります）</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twoCellAnchor>
    <xdr:from>
      <xdr:col>8</xdr:col>
      <xdr:colOff>940953</xdr:colOff>
      <xdr:row>38</xdr:row>
      <xdr:rowOff>139701</xdr:rowOff>
    </xdr:from>
    <xdr:to>
      <xdr:col>14</xdr:col>
      <xdr:colOff>443346</xdr:colOff>
      <xdr:row>41</xdr:row>
      <xdr:rowOff>213361</xdr:rowOff>
    </xdr:to>
    <xdr:sp macro="" textlink="">
      <xdr:nvSpPr>
        <xdr:cNvPr id="8" name="線吹き出し 2 (枠付き) 7"/>
        <xdr:cNvSpPr/>
      </xdr:nvSpPr>
      <xdr:spPr>
        <a:xfrm>
          <a:off x="7521862" y="8604828"/>
          <a:ext cx="3437084" cy="780242"/>
        </a:xfrm>
        <a:prstGeom prst="borderCallout2">
          <a:avLst>
            <a:gd name="adj1" fmla="val 22301"/>
            <a:gd name="adj2" fmla="val 102517"/>
            <a:gd name="adj3" fmla="val 22533"/>
            <a:gd name="adj4" fmla="val 113020"/>
            <a:gd name="adj5" fmla="val -29555"/>
            <a:gd name="adj6" fmla="val 114166"/>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着色箇所は自動計算欄のため、入力不要です。</a:t>
          </a:r>
          <a:endParaRPr kumimoji="1" lang="en-US" altLang="ja-JP" sz="1100" b="1">
            <a:latin typeface="メイリオ" panose="020B0604030504040204" pitchFamily="50" charset="-128"/>
            <a:ea typeface="メイリオ" panose="020B0604030504040204" pitchFamily="50" charset="-128"/>
          </a:endParaRPr>
        </a:p>
        <a:p>
          <a:pPr algn="l"/>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入力欄以外のセルは選択できないよう保護</a:t>
          </a:r>
          <a:r>
            <a:rPr kumimoji="1" lang="en-US" altLang="ja-JP" sz="1100" b="1">
              <a:latin typeface="メイリオ" panose="020B0604030504040204" pitchFamily="50" charset="-128"/>
              <a:ea typeface="メイリオ" panose="020B0604030504040204" pitchFamily="50" charset="-128"/>
            </a:rPr>
            <a:t>)</a:t>
          </a:r>
          <a:endParaRPr kumimoji="1" lang="ja-JP" altLang="en-US" sz="1100" b="1">
            <a:latin typeface="メイリオ" panose="020B0604030504040204" pitchFamily="50" charset="-128"/>
            <a:ea typeface="メイリオ" panose="020B0604030504040204" pitchFamily="50" charset="-128"/>
          </a:endParaRPr>
        </a:p>
      </xdr:txBody>
    </xdr:sp>
    <xdr:clientData/>
  </xdr:twoCellAnchor>
  <xdr:twoCellAnchor>
    <xdr:from>
      <xdr:col>4</xdr:col>
      <xdr:colOff>843969</xdr:colOff>
      <xdr:row>37</xdr:row>
      <xdr:rowOff>57149</xdr:rowOff>
    </xdr:from>
    <xdr:to>
      <xdr:col>8</xdr:col>
      <xdr:colOff>609599</xdr:colOff>
      <xdr:row>40</xdr:row>
      <xdr:rowOff>171450</xdr:rowOff>
    </xdr:to>
    <xdr:sp macro="" textlink="">
      <xdr:nvSpPr>
        <xdr:cNvPr id="10" name="線吹き出し 2 (枠付き) 9"/>
        <xdr:cNvSpPr/>
      </xdr:nvSpPr>
      <xdr:spPr>
        <a:xfrm>
          <a:off x="3482394" y="9058274"/>
          <a:ext cx="3689930" cy="800101"/>
        </a:xfrm>
        <a:prstGeom prst="borderCallout2">
          <a:avLst>
            <a:gd name="adj1" fmla="val 18750"/>
            <a:gd name="adj2" fmla="val -8333"/>
            <a:gd name="adj3" fmla="val 18750"/>
            <a:gd name="adj4" fmla="val -16667"/>
            <a:gd name="adj5" fmla="val -210188"/>
            <a:gd name="adj6" fmla="val -61051"/>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運行を開始する予定日を記入してください。</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（現時点での予定で結構です）</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81"/>
  <sheetViews>
    <sheetView tabSelected="1" view="pageBreakPreview" zoomScale="70" zoomScaleNormal="70" zoomScaleSheetLayoutView="70" workbookViewId="0">
      <selection activeCell="G13" sqref="G13"/>
    </sheetView>
  </sheetViews>
  <sheetFormatPr defaultColWidth="8.75" defaultRowHeight="18.75" x14ac:dyDescent="0.4"/>
  <cols>
    <col min="1" max="1" width="3.25" style="66" bestFit="1" customWidth="1"/>
    <col min="2" max="2" width="5.625" style="66" bestFit="1" customWidth="1"/>
    <col min="3" max="3" width="12.875" style="66" customWidth="1"/>
    <col min="4" max="4" width="12.875" style="67" customWidth="1"/>
    <col min="5" max="5" width="12.875" style="68" customWidth="1"/>
    <col min="6" max="6" width="12.875" style="69" customWidth="1"/>
    <col min="7" max="7" width="12.875" style="66" customWidth="1"/>
    <col min="8" max="8" width="12.875" style="69" customWidth="1"/>
    <col min="9" max="9" width="12.875" style="66" customWidth="1"/>
    <col min="10" max="12" width="12.875" style="69" customWidth="1"/>
    <col min="13" max="16" width="12.875" style="40" customWidth="1"/>
    <col min="17" max="19" width="18.25" style="40" customWidth="1"/>
    <col min="20" max="20" width="18.25" style="75" customWidth="1"/>
    <col min="21" max="21" width="7" style="69" customWidth="1"/>
    <col min="22" max="22" width="14.125" style="69" customWidth="1"/>
    <col min="23" max="23" width="17.75" style="69" customWidth="1"/>
    <col min="24" max="24" width="9.625" style="69" customWidth="1"/>
    <col min="25" max="27" width="18.125" style="69" customWidth="1"/>
    <col min="28" max="16384" width="8.75" style="69"/>
  </cols>
  <sheetData>
    <row r="1" spans="1:27" ht="30" x14ac:dyDescent="0.4">
      <c r="A1" s="65" t="s">
        <v>80</v>
      </c>
      <c r="B1" s="65"/>
      <c r="M1" s="69"/>
      <c r="N1" s="70"/>
      <c r="O1" s="70"/>
      <c r="P1" s="45" t="s">
        <v>72</v>
      </c>
      <c r="Q1" s="71"/>
      <c r="R1" s="71"/>
      <c r="S1" s="71"/>
      <c r="T1" s="71"/>
      <c r="U1" s="72"/>
    </row>
    <row r="2" spans="1:27" x14ac:dyDescent="0.4">
      <c r="A2" s="73"/>
      <c r="B2" s="73"/>
      <c r="M2" s="69"/>
      <c r="Q2" s="74"/>
      <c r="R2" s="74"/>
      <c r="S2" s="74"/>
      <c r="T2" s="74"/>
      <c r="U2" s="75"/>
    </row>
    <row r="3" spans="1:27" ht="25.5" x14ac:dyDescent="0.4">
      <c r="A3" s="73"/>
      <c r="B3" s="168" t="s">
        <v>90</v>
      </c>
      <c r="C3" s="169"/>
      <c r="D3" s="170"/>
      <c r="E3" s="170"/>
      <c r="F3" s="170"/>
      <c r="G3" s="170"/>
      <c r="H3" s="170"/>
      <c r="I3" s="170"/>
      <c r="J3" s="170"/>
      <c r="K3" s="170"/>
      <c r="M3" s="69"/>
      <c r="N3" s="76"/>
      <c r="O3" s="76"/>
      <c r="P3" s="143"/>
      <c r="Q3" s="77"/>
      <c r="R3" s="78"/>
      <c r="S3" s="78"/>
      <c r="T3" s="78"/>
      <c r="U3" s="79"/>
    </row>
    <row r="4" spans="1:27" ht="25.5" x14ac:dyDescent="0.4">
      <c r="A4" s="73"/>
      <c r="B4" s="168" t="s">
        <v>91</v>
      </c>
      <c r="C4" s="169"/>
      <c r="D4" s="170"/>
      <c r="E4" s="170"/>
      <c r="F4" s="170"/>
      <c r="G4" s="170"/>
      <c r="H4" s="170"/>
      <c r="I4" s="170"/>
      <c r="J4" s="170"/>
      <c r="K4" s="170"/>
      <c r="M4" s="69"/>
      <c r="N4" s="76"/>
      <c r="O4" s="76"/>
      <c r="P4" s="143"/>
      <c r="Q4" s="77"/>
      <c r="R4" s="78"/>
      <c r="S4" s="78"/>
      <c r="T4" s="78"/>
      <c r="U4" s="79"/>
    </row>
    <row r="5" spans="1:27" ht="25.5" x14ac:dyDescent="0.4">
      <c r="A5" s="73"/>
      <c r="B5" s="164" t="s">
        <v>92</v>
      </c>
      <c r="C5" s="164"/>
      <c r="D5" s="159" t="s">
        <v>93</v>
      </c>
      <c r="E5" s="166"/>
      <c r="F5" s="166"/>
      <c r="G5" s="166"/>
      <c r="H5" s="160" t="s">
        <v>94</v>
      </c>
      <c r="I5" s="165"/>
      <c r="J5" s="165"/>
      <c r="K5" s="165"/>
      <c r="L5" s="158"/>
      <c r="M5" s="158"/>
      <c r="N5" s="158"/>
      <c r="O5" s="76"/>
      <c r="P5" s="143"/>
      <c r="Q5" s="77"/>
      <c r="R5" s="78"/>
      <c r="S5" s="78"/>
      <c r="T5" s="78"/>
      <c r="U5" s="79"/>
    </row>
    <row r="6" spans="1:27" ht="25.5" x14ac:dyDescent="0.4">
      <c r="A6" s="73"/>
      <c r="B6" s="164"/>
      <c r="C6" s="164"/>
      <c r="D6" s="160" t="s">
        <v>95</v>
      </c>
      <c r="E6" s="167"/>
      <c r="F6" s="167"/>
      <c r="G6" s="167"/>
      <c r="H6" s="167"/>
      <c r="I6" s="167"/>
      <c r="J6" s="167"/>
      <c r="K6" s="167"/>
      <c r="L6" s="158"/>
      <c r="M6" s="158"/>
      <c r="N6" s="158"/>
      <c r="O6" s="76"/>
      <c r="P6" s="143"/>
      <c r="Q6" s="77" t="s">
        <v>64</v>
      </c>
      <c r="R6" s="78"/>
      <c r="S6" s="78"/>
      <c r="T6" s="78"/>
      <c r="U6" s="79"/>
    </row>
    <row r="7" spans="1:27" s="83" customFormat="1" ht="18" customHeight="1" x14ac:dyDescent="0.4">
      <c r="A7" s="80"/>
      <c r="B7" s="80"/>
      <c r="C7" s="80"/>
      <c r="D7" s="80"/>
      <c r="E7" s="80"/>
      <c r="F7" s="80"/>
      <c r="G7" s="80"/>
      <c r="H7" s="81"/>
      <c r="I7" s="80"/>
      <c r="J7" s="80"/>
      <c r="K7" s="80"/>
      <c r="L7" s="80"/>
      <c r="M7" s="80"/>
      <c r="N7" s="80"/>
      <c r="O7" s="80"/>
      <c r="P7" s="80"/>
      <c r="Q7" s="80"/>
      <c r="R7" s="80"/>
      <c r="S7" s="80"/>
      <c r="T7" s="80"/>
      <c r="U7" s="82"/>
    </row>
    <row r="8" spans="1:27" s="66" customFormat="1" ht="18" customHeight="1" thickBot="1" x14ac:dyDescent="0.45">
      <c r="A8" s="84"/>
      <c r="B8" s="85" t="s">
        <v>41</v>
      </c>
      <c r="C8" s="155" t="s">
        <v>83</v>
      </c>
      <c r="D8" s="86" t="s">
        <v>19</v>
      </c>
      <c r="E8" s="35" t="s">
        <v>77</v>
      </c>
      <c r="F8" s="87" t="s">
        <v>4</v>
      </c>
      <c r="G8" s="86" t="s">
        <v>5</v>
      </c>
      <c r="H8" s="88" t="s">
        <v>14</v>
      </c>
      <c r="I8" s="86" t="s">
        <v>18</v>
      </c>
      <c r="J8" s="86" t="s">
        <v>84</v>
      </c>
      <c r="K8" s="156" t="s">
        <v>85</v>
      </c>
      <c r="L8" s="157" t="s">
        <v>89</v>
      </c>
      <c r="M8" s="88" t="s">
        <v>6</v>
      </c>
      <c r="N8" s="35" t="s">
        <v>60</v>
      </c>
      <c r="O8" s="35" t="s">
        <v>56</v>
      </c>
      <c r="P8" s="35" t="s">
        <v>68</v>
      </c>
      <c r="Q8" s="35" t="s">
        <v>57</v>
      </c>
      <c r="R8" s="89" t="s">
        <v>62</v>
      </c>
      <c r="S8" s="89" t="s">
        <v>63</v>
      </c>
      <c r="T8" s="35" t="s">
        <v>58</v>
      </c>
      <c r="U8" s="90"/>
      <c r="V8" s="91" t="s">
        <v>27</v>
      </c>
      <c r="W8" s="91" t="s">
        <v>21</v>
      </c>
      <c r="X8" s="91" t="s">
        <v>26</v>
      </c>
      <c r="Y8" s="91" t="s">
        <v>9</v>
      </c>
      <c r="Z8" s="91" t="s">
        <v>10</v>
      </c>
      <c r="AA8" s="91" t="s">
        <v>59</v>
      </c>
    </row>
    <row r="9" spans="1:27" ht="18" customHeight="1" thickTop="1" x14ac:dyDescent="0.4">
      <c r="A9" s="173" t="s">
        <v>2</v>
      </c>
      <c r="B9" s="175" t="s">
        <v>43</v>
      </c>
      <c r="C9" s="177"/>
      <c r="D9" s="92" t="s">
        <v>0</v>
      </c>
      <c r="E9" s="153" t="s">
        <v>81</v>
      </c>
      <c r="F9" s="144"/>
      <c r="G9" s="145"/>
      <c r="H9" s="145"/>
      <c r="I9" s="145"/>
      <c r="J9" s="146"/>
      <c r="K9" s="146"/>
      <c r="L9" s="146"/>
      <c r="M9" s="147"/>
      <c r="N9" s="161" t="str">
        <f>IF(M9&gt;0,VLOOKUP(MAX(M9:M10),$X$9:$Z$12,2,TRUE),"")</f>
        <v/>
      </c>
      <c r="O9" s="171" t="str">
        <f>IF(COUNTIF(M9:M10,"&lt;&gt;")=2,VLOOKUP(MAX(M9:M10),$X$9:$AA$12,4,TRUE),"")</f>
        <v/>
      </c>
      <c r="P9" s="179"/>
      <c r="Q9" s="52"/>
      <c r="R9" s="36">
        <f>MAX(Q9:Q10)-S9</f>
        <v>0</v>
      </c>
      <c r="S9" s="36">
        <f>ABS(Q9-Q10)</f>
        <v>0</v>
      </c>
      <c r="T9" s="171">
        <f>R10+S10</f>
        <v>0</v>
      </c>
      <c r="U9" s="93"/>
      <c r="V9" s="94">
        <f>MAX(M9:M10)</f>
        <v>0</v>
      </c>
      <c r="W9" s="95" t="s">
        <v>8</v>
      </c>
      <c r="X9" s="95">
        <v>0</v>
      </c>
      <c r="Y9" s="37">
        <v>500</v>
      </c>
      <c r="Z9" s="37">
        <f>Y9/2</f>
        <v>250</v>
      </c>
      <c r="AA9" s="37">
        <f>SUM(Y9,Z9)</f>
        <v>750</v>
      </c>
    </row>
    <row r="10" spans="1:27" ht="18" customHeight="1" x14ac:dyDescent="0.4">
      <c r="A10" s="174"/>
      <c r="B10" s="176"/>
      <c r="C10" s="178"/>
      <c r="D10" s="91" t="s">
        <v>1</v>
      </c>
      <c r="E10" s="154" t="s">
        <v>82</v>
      </c>
      <c r="F10" s="148"/>
      <c r="G10" s="149"/>
      <c r="H10" s="150"/>
      <c r="I10" s="145"/>
      <c r="J10" s="151"/>
      <c r="K10" s="151"/>
      <c r="L10" s="151"/>
      <c r="M10" s="152"/>
      <c r="N10" s="162" t="str">
        <f>IF(M10&gt;0,VLOOKUP(MAX(M9:M10),$X$9:$Z$12,2,TRUE),"")</f>
        <v/>
      </c>
      <c r="O10" s="172"/>
      <c r="P10" s="180"/>
      <c r="Q10" s="53"/>
      <c r="R10" s="38" t="str">
        <f>IF(R9&gt;0,O9*R9,"0")</f>
        <v>0</v>
      </c>
      <c r="S10" s="38" t="str">
        <f>IF(S9&gt;0,N9*S9,"0")</f>
        <v>0</v>
      </c>
      <c r="T10" s="172"/>
      <c r="U10" s="75"/>
      <c r="W10" s="95" t="s">
        <v>11</v>
      </c>
      <c r="X10" s="95">
        <v>300</v>
      </c>
      <c r="Y10" s="37">
        <v>800</v>
      </c>
      <c r="Z10" s="37">
        <f t="shared" ref="Z10:Z12" si="0">Y10/2</f>
        <v>400</v>
      </c>
      <c r="AA10" s="37">
        <f t="shared" ref="AA10:AA12" si="1">SUM(Y10,Z10)</f>
        <v>1200</v>
      </c>
    </row>
    <row r="11" spans="1:27" ht="18" customHeight="1" x14ac:dyDescent="0.4">
      <c r="C11" s="49"/>
      <c r="D11" s="66"/>
      <c r="F11" s="67"/>
      <c r="G11" s="69"/>
      <c r="H11" s="96"/>
      <c r="I11" s="69"/>
      <c r="J11" s="66"/>
      <c r="K11" s="66"/>
      <c r="L11" s="66"/>
      <c r="M11" s="69"/>
      <c r="T11" s="40"/>
      <c r="U11" s="75"/>
      <c r="W11" s="95" t="s">
        <v>12</v>
      </c>
      <c r="X11" s="95">
        <v>500</v>
      </c>
      <c r="Y11" s="37">
        <v>1000</v>
      </c>
      <c r="Z11" s="37">
        <f t="shared" si="0"/>
        <v>500</v>
      </c>
      <c r="AA11" s="37">
        <f t="shared" si="1"/>
        <v>1500</v>
      </c>
    </row>
    <row r="12" spans="1:27" ht="18" customHeight="1" thickBot="1" x14ac:dyDescent="0.45">
      <c r="A12" s="84"/>
      <c r="B12" s="85" t="s">
        <v>41</v>
      </c>
      <c r="C12" s="155" t="s">
        <v>83</v>
      </c>
      <c r="D12" s="86" t="s">
        <v>19</v>
      </c>
      <c r="E12" s="35" t="s">
        <v>77</v>
      </c>
      <c r="F12" s="87" t="s">
        <v>4</v>
      </c>
      <c r="G12" s="86" t="s">
        <v>5</v>
      </c>
      <c r="H12" s="88" t="s">
        <v>14</v>
      </c>
      <c r="I12" s="86" t="s">
        <v>18</v>
      </c>
      <c r="J12" s="86" t="s">
        <v>84</v>
      </c>
      <c r="K12" s="156" t="s">
        <v>85</v>
      </c>
      <c r="L12" s="157" t="s">
        <v>89</v>
      </c>
      <c r="M12" s="88" t="s">
        <v>6</v>
      </c>
      <c r="N12" s="35" t="s">
        <v>60</v>
      </c>
      <c r="O12" s="35" t="s">
        <v>56</v>
      </c>
      <c r="P12" s="35" t="s">
        <v>68</v>
      </c>
      <c r="Q12" s="89" t="s">
        <v>57</v>
      </c>
      <c r="R12" s="89" t="s">
        <v>62</v>
      </c>
      <c r="S12" s="89" t="s">
        <v>63</v>
      </c>
      <c r="T12" s="89" t="s">
        <v>58</v>
      </c>
      <c r="U12" s="97"/>
      <c r="V12" s="91" t="s">
        <v>27</v>
      </c>
      <c r="W12" s="95" t="s">
        <v>13</v>
      </c>
      <c r="X12" s="95">
        <v>700</v>
      </c>
      <c r="Y12" s="37">
        <v>1200</v>
      </c>
      <c r="Z12" s="37">
        <f t="shared" si="0"/>
        <v>600</v>
      </c>
      <c r="AA12" s="37">
        <f t="shared" si="1"/>
        <v>1800</v>
      </c>
    </row>
    <row r="13" spans="1:27" ht="18" customHeight="1" thickTop="1" x14ac:dyDescent="0.4">
      <c r="A13" s="173" t="s">
        <v>3</v>
      </c>
      <c r="B13" s="175" t="s">
        <v>43</v>
      </c>
      <c r="C13" s="177"/>
      <c r="D13" s="92" t="s">
        <v>0</v>
      </c>
      <c r="E13" s="153" t="s">
        <v>81</v>
      </c>
      <c r="F13" s="144"/>
      <c r="G13" s="145"/>
      <c r="H13" s="145"/>
      <c r="I13" s="145"/>
      <c r="J13" s="146"/>
      <c r="K13" s="146"/>
      <c r="L13" s="146"/>
      <c r="M13" s="147"/>
      <c r="N13" s="161" t="str">
        <f>IF(M13&gt;0,VLOOKUP(MAX(M13:M14),$X$9:$Z$12,2,TRUE),"")</f>
        <v/>
      </c>
      <c r="O13" s="171" t="str">
        <f>IF(COUNTIF(M13:M14,"&lt;&gt;")=2,VLOOKUP(MAX(M13:M14),$X$9:$AA$12,4,TRUE),"")</f>
        <v/>
      </c>
      <c r="P13" s="179"/>
      <c r="Q13" s="52"/>
      <c r="R13" s="36">
        <f>MAX(Q13:Q14)-S13</f>
        <v>0</v>
      </c>
      <c r="S13" s="36">
        <f>ABS(Q13-Q14)</f>
        <v>0</v>
      </c>
      <c r="T13" s="171">
        <f>R14+S14</f>
        <v>0</v>
      </c>
      <c r="U13" s="75"/>
      <c r="V13" s="94">
        <f>MAX(M13:M14)</f>
        <v>0</v>
      </c>
    </row>
    <row r="14" spans="1:27" ht="18" customHeight="1" x14ac:dyDescent="0.4">
      <c r="A14" s="174"/>
      <c r="B14" s="176"/>
      <c r="C14" s="178"/>
      <c r="D14" s="91" t="s">
        <v>1</v>
      </c>
      <c r="E14" s="154" t="s">
        <v>82</v>
      </c>
      <c r="F14" s="148"/>
      <c r="G14" s="149"/>
      <c r="H14" s="150"/>
      <c r="I14" s="145"/>
      <c r="J14" s="151"/>
      <c r="K14" s="151"/>
      <c r="L14" s="151"/>
      <c r="M14" s="152"/>
      <c r="N14" s="162" t="str">
        <f>IF(M14&gt;0,VLOOKUP(MAX(M13:M14),$X$9:$Z$12,2,TRUE),"")</f>
        <v/>
      </c>
      <c r="O14" s="172"/>
      <c r="P14" s="180"/>
      <c r="Q14" s="53"/>
      <c r="R14" s="38" t="str">
        <f>IF(R13&gt;0,O13*R13,"0")</f>
        <v>0</v>
      </c>
      <c r="S14" s="38" t="str">
        <f>IF(S13&gt;0,N13*S13,"0")</f>
        <v>0</v>
      </c>
      <c r="T14" s="172"/>
      <c r="U14" s="75"/>
      <c r="W14" s="95" t="s">
        <v>18</v>
      </c>
      <c r="X14" s="98"/>
      <c r="Y14" s="95" t="s">
        <v>42</v>
      </c>
      <c r="Z14" s="95" t="s">
        <v>85</v>
      </c>
      <c r="AA14" s="95" t="s">
        <v>71</v>
      </c>
    </row>
    <row r="15" spans="1:27" ht="18" customHeight="1" x14ac:dyDescent="0.4">
      <c r="C15" s="49"/>
      <c r="D15" s="66"/>
      <c r="F15" s="67"/>
      <c r="G15" s="69"/>
      <c r="H15" s="96"/>
      <c r="I15" s="69"/>
      <c r="J15" s="66"/>
      <c r="K15" s="66"/>
      <c r="L15" s="66"/>
      <c r="M15" s="69"/>
      <c r="T15" s="40"/>
      <c r="U15" s="75"/>
      <c r="W15" s="95" t="s">
        <v>16</v>
      </c>
      <c r="X15" s="98"/>
      <c r="Y15" s="95" t="s">
        <v>43</v>
      </c>
      <c r="Z15" s="95" t="s">
        <v>86</v>
      </c>
      <c r="AA15" s="95" t="s">
        <v>73</v>
      </c>
    </row>
    <row r="16" spans="1:27" ht="18" customHeight="1" thickBot="1" x14ac:dyDescent="0.45">
      <c r="A16" s="84"/>
      <c r="B16" s="85" t="s">
        <v>41</v>
      </c>
      <c r="C16" s="155" t="s">
        <v>83</v>
      </c>
      <c r="D16" s="86" t="s">
        <v>19</v>
      </c>
      <c r="E16" s="35" t="s">
        <v>77</v>
      </c>
      <c r="F16" s="87" t="s">
        <v>4</v>
      </c>
      <c r="G16" s="86" t="s">
        <v>5</v>
      </c>
      <c r="H16" s="88" t="s">
        <v>14</v>
      </c>
      <c r="I16" s="86" t="s">
        <v>18</v>
      </c>
      <c r="J16" s="86" t="s">
        <v>84</v>
      </c>
      <c r="K16" s="156" t="s">
        <v>85</v>
      </c>
      <c r="L16" s="157" t="s">
        <v>89</v>
      </c>
      <c r="M16" s="88" t="s">
        <v>6</v>
      </c>
      <c r="N16" s="35" t="s">
        <v>60</v>
      </c>
      <c r="O16" s="35" t="s">
        <v>56</v>
      </c>
      <c r="P16" s="35" t="s">
        <v>68</v>
      </c>
      <c r="Q16" s="89" t="s">
        <v>57</v>
      </c>
      <c r="R16" s="89" t="s">
        <v>62</v>
      </c>
      <c r="S16" s="89" t="s">
        <v>63</v>
      </c>
      <c r="T16" s="89" t="s">
        <v>58</v>
      </c>
      <c r="U16" s="97"/>
      <c r="V16" s="91" t="s">
        <v>27</v>
      </c>
      <c r="W16" s="95" t="s">
        <v>17</v>
      </c>
      <c r="X16" s="98"/>
      <c r="Y16" s="95" t="s">
        <v>44</v>
      </c>
      <c r="Z16" s="95" t="s">
        <v>87</v>
      </c>
      <c r="AA16" s="95" t="s">
        <v>74</v>
      </c>
    </row>
    <row r="17" spans="1:27" ht="18" customHeight="1" thickTop="1" x14ac:dyDescent="0.4">
      <c r="A17" s="173" t="s">
        <v>102</v>
      </c>
      <c r="B17" s="175" t="s">
        <v>43</v>
      </c>
      <c r="C17" s="177"/>
      <c r="D17" s="92" t="s">
        <v>0</v>
      </c>
      <c r="E17" s="153" t="s">
        <v>81</v>
      </c>
      <c r="F17" s="144"/>
      <c r="G17" s="145"/>
      <c r="H17" s="145"/>
      <c r="I17" s="145"/>
      <c r="J17" s="146"/>
      <c r="K17" s="146"/>
      <c r="L17" s="146"/>
      <c r="M17" s="147"/>
      <c r="N17" s="161" t="str">
        <f>IF(M17&gt;0,VLOOKUP(MAX(M17:M18),$X$9:$Z$12,2,TRUE),"")</f>
        <v/>
      </c>
      <c r="O17" s="171" t="str">
        <f>IF(COUNTIF(M17:M18,"&lt;&gt;")=2,VLOOKUP(MAX(M17:M18),$X$9:$AA$12,4,TRUE),"")</f>
        <v/>
      </c>
      <c r="P17" s="179"/>
      <c r="Q17" s="52"/>
      <c r="R17" s="36">
        <f>MAX(Q17:Q18)-S17</f>
        <v>0</v>
      </c>
      <c r="S17" s="36">
        <f>ABS(Q17-Q18)</f>
        <v>0</v>
      </c>
      <c r="T17" s="171">
        <f>R18+S18</f>
        <v>0</v>
      </c>
      <c r="U17" s="75"/>
      <c r="V17" s="94">
        <f>MAX(M17:M18)</f>
        <v>0</v>
      </c>
      <c r="W17" s="95" t="s">
        <v>20</v>
      </c>
      <c r="X17" s="98"/>
      <c r="Z17" s="95" t="s">
        <v>88</v>
      </c>
      <c r="AA17" s="95"/>
    </row>
    <row r="18" spans="1:27" ht="18" customHeight="1" x14ac:dyDescent="0.4">
      <c r="A18" s="174"/>
      <c r="B18" s="176"/>
      <c r="C18" s="178"/>
      <c r="D18" s="91" t="s">
        <v>1</v>
      </c>
      <c r="E18" s="154" t="s">
        <v>82</v>
      </c>
      <c r="F18" s="148"/>
      <c r="G18" s="149"/>
      <c r="H18" s="150"/>
      <c r="I18" s="145"/>
      <c r="J18" s="151"/>
      <c r="K18" s="151"/>
      <c r="L18" s="151"/>
      <c r="M18" s="152"/>
      <c r="N18" s="162" t="str">
        <f>IF(M18&gt;0,VLOOKUP(MAX(M17:M18),$X$9:$Z$12,2,TRUE),"")</f>
        <v/>
      </c>
      <c r="O18" s="172"/>
      <c r="P18" s="180"/>
      <c r="Q18" s="53"/>
      <c r="R18" s="38" t="str">
        <f>IF(R17&gt;0,O17*R17,"0")</f>
        <v>0</v>
      </c>
      <c r="S18" s="38" t="str">
        <f>IF(S17&gt;0,N17*S17,"0")</f>
        <v>0</v>
      </c>
      <c r="T18" s="172"/>
      <c r="U18" s="75"/>
    </row>
    <row r="19" spans="1:27" ht="18" customHeight="1" x14ac:dyDescent="0.4">
      <c r="C19" s="49"/>
      <c r="D19" s="66"/>
      <c r="F19" s="67"/>
      <c r="G19" s="69"/>
      <c r="H19" s="96"/>
      <c r="I19" s="69"/>
      <c r="J19" s="66"/>
      <c r="K19" s="66"/>
      <c r="L19" s="66"/>
      <c r="M19" s="69"/>
      <c r="T19" s="40"/>
      <c r="U19" s="75"/>
    </row>
    <row r="20" spans="1:27" ht="18" customHeight="1" thickBot="1" x14ac:dyDescent="0.45">
      <c r="A20" s="84"/>
      <c r="B20" s="85" t="s">
        <v>41</v>
      </c>
      <c r="C20" s="155" t="s">
        <v>83</v>
      </c>
      <c r="D20" s="86" t="s">
        <v>19</v>
      </c>
      <c r="E20" s="35" t="s">
        <v>77</v>
      </c>
      <c r="F20" s="87" t="s">
        <v>4</v>
      </c>
      <c r="G20" s="86" t="s">
        <v>5</v>
      </c>
      <c r="H20" s="88" t="s">
        <v>14</v>
      </c>
      <c r="I20" s="86" t="s">
        <v>18</v>
      </c>
      <c r="J20" s="86" t="s">
        <v>84</v>
      </c>
      <c r="K20" s="156" t="s">
        <v>85</v>
      </c>
      <c r="L20" s="157" t="s">
        <v>89</v>
      </c>
      <c r="M20" s="88" t="s">
        <v>6</v>
      </c>
      <c r="N20" s="35" t="s">
        <v>60</v>
      </c>
      <c r="O20" s="35" t="s">
        <v>56</v>
      </c>
      <c r="P20" s="35" t="s">
        <v>68</v>
      </c>
      <c r="Q20" s="89" t="s">
        <v>57</v>
      </c>
      <c r="R20" s="89" t="s">
        <v>62</v>
      </c>
      <c r="S20" s="89" t="s">
        <v>63</v>
      </c>
      <c r="T20" s="89" t="s">
        <v>58</v>
      </c>
      <c r="U20" s="97"/>
      <c r="V20" s="91" t="s">
        <v>27</v>
      </c>
    </row>
    <row r="21" spans="1:27" ht="18" customHeight="1" thickTop="1" x14ac:dyDescent="0.4">
      <c r="A21" s="173" t="s">
        <v>23</v>
      </c>
      <c r="B21" s="175" t="s">
        <v>43</v>
      </c>
      <c r="C21" s="177"/>
      <c r="D21" s="92" t="s">
        <v>0</v>
      </c>
      <c r="E21" s="153" t="s">
        <v>81</v>
      </c>
      <c r="F21" s="144"/>
      <c r="G21" s="145"/>
      <c r="H21" s="145"/>
      <c r="I21" s="145"/>
      <c r="J21" s="146"/>
      <c r="K21" s="146"/>
      <c r="L21" s="146"/>
      <c r="M21" s="147"/>
      <c r="N21" s="161" t="str">
        <f>IF(M21&gt;0,VLOOKUP(MAX(M21:M22),$X$9:$Z$12,2,TRUE),"")</f>
        <v/>
      </c>
      <c r="O21" s="171" t="str">
        <f>IF(COUNTIF(M21:M22,"&lt;&gt;")=2,VLOOKUP(MAX(M21:M22),$X$9:$AA$12,4,TRUE),"")</f>
        <v/>
      </c>
      <c r="P21" s="179"/>
      <c r="Q21" s="52"/>
      <c r="R21" s="36">
        <f>MAX(Q21:Q22)-S21</f>
        <v>0</v>
      </c>
      <c r="S21" s="36">
        <f>ABS(Q21-Q22)</f>
        <v>0</v>
      </c>
      <c r="T21" s="171">
        <f>R22+S22</f>
        <v>0</v>
      </c>
      <c r="U21" s="75"/>
      <c r="V21" s="94">
        <f>MAX(M21:M22)</f>
        <v>0</v>
      </c>
    </row>
    <row r="22" spans="1:27" ht="18" customHeight="1" x14ac:dyDescent="0.4">
      <c r="A22" s="174"/>
      <c r="B22" s="176"/>
      <c r="C22" s="178"/>
      <c r="D22" s="91" t="s">
        <v>1</v>
      </c>
      <c r="E22" s="154" t="s">
        <v>82</v>
      </c>
      <c r="F22" s="148"/>
      <c r="G22" s="149"/>
      <c r="H22" s="150"/>
      <c r="I22" s="145"/>
      <c r="J22" s="151"/>
      <c r="K22" s="151"/>
      <c r="L22" s="151"/>
      <c r="M22" s="152"/>
      <c r="N22" s="162" t="str">
        <f>IF(M22&gt;0,VLOOKUP(MAX(M21:M22),$X$9:$Z$12,2,TRUE),"")</f>
        <v/>
      </c>
      <c r="O22" s="172"/>
      <c r="P22" s="180"/>
      <c r="Q22" s="53"/>
      <c r="R22" s="38" t="str">
        <f>IF(R21&gt;0,O21*R21,"0")</f>
        <v>0</v>
      </c>
      <c r="S22" s="38" t="str">
        <f>IF(S21&gt;0,N21*S21,"0")</f>
        <v>0</v>
      </c>
      <c r="T22" s="172"/>
      <c r="U22" s="75"/>
    </row>
    <row r="23" spans="1:27" ht="18" customHeight="1" x14ac:dyDescent="0.4">
      <c r="C23" s="49"/>
      <c r="D23" s="66"/>
      <c r="F23" s="67"/>
      <c r="G23" s="69"/>
      <c r="H23" s="96"/>
      <c r="I23" s="69"/>
      <c r="J23" s="66"/>
      <c r="K23" s="66"/>
      <c r="L23" s="66"/>
      <c r="M23" s="69"/>
      <c r="T23" s="40"/>
      <c r="U23" s="75"/>
    </row>
    <row r="24" spans="1:27" ht="18" customHeight="1" thickBot="1" x14ac:dyDescent="0.45">
      <c r="A24" s="84"/>
      <c r="B24" s="85" t="s">
        <v>41</v>
      </c>
      <c r="C24" s="155" t="s">
        <v>83</v>
      </c>
      <c r="D24" s="86" t="s">
        <v>19</v>
      </c>
      <c r="E24" s="35" t="s">
        <v>77</v>
      </c>
      <c r="F24" s="87" t="s">
        <v>4</v>
      </c>
      <c r="G24" s="86" t="s">
        <v>5</v>
      </c>
      <c r="H24" s="88" t="s">
        <v>14</v>
      </c>
      <c r="I24" s="86" t="s">
        <v>18</v>
      </c>
      <c r="J24" s="86" t="s">
        <v>84</v>
      </c>
      <c r="K24" s="156" t="s">
        <v>85</v>
      </c>
      <c r="L24" s="157" t="s">
        <v>89</v>
      </c>
      <c r="M24" s="88" t="s">
        <v>6</v>
      </c>
      <c r="N24" s="35" t="s">
        <v>60</v>
      </c>
      <c r="O24" s="35" t="s">
        <v>56</v>
      </c>
      <c r="P24" s="35" t="s">
        <v>68</v>
      </c>
      <c r="Q24" s="89" t="s">
        <v>57</v>
      </c>
      <c r="R24" s="89" t="s">
        <v>62</v>
      </c>
      <c r="S24" s="89" t="s">
        <v>63</v>
      </c>
      <c r="T24" s="89" t="s">
        <v>58</v>
      </c>
      <c r="U24" s="97"/>
      <c r="V24" s="91" t="s">
        <v>27</v>
      </c>
    </row>
    <row r="25" spans="1:27" ht="18" customHeight="1" thickTop="1" x14ac:dyDescent="0.4">
      <c r="A25" s="173" t="s">
        <v>24</v>
      </c>
      <c r="B25" s="175" t="s">
        <v>43</v>
      </c>
      <c r="C25" s="177"/>
      <c r="D25" s="92" t="s">
        <v>0</v>
      </c>
      <c r="E25" s="153" t="s">
        <v>81</v>
      </c>
      <c r="F25" s="144"/>
      <c r="G25" s="145"/>
      <c r="H25" s="145"/>
      <c r="I25" s="145"/>
      <c r="J25" s="146"/>
      <c r="K25" s="146"/>
      <c r="L25" s="146"/>
      <c r="M25" s="147"/>
      <c r="N25" s="161" t="str">
        <f>IF(M25&gt;0,VLOOKUP(MAX(M25:M26),$X$9:$Z$12,2,TRUE),"")</f>
        <v/>
      </c>
      <c r="O25" s="171" t="str">
        <f>IF(COUNTIF(M25:M26,"&lt;&gt;")=2,VLOOKUP(MAX(M25:M26),$X$9:$AA$12,4,TRUE),"")</f>
        <v/>
      </c>
      <c r="P25" s="179"/>
      <c r="Q25" s="52"/>
      <c r="R25" s="36">
        <f>MAX(Q25:Q26)-S25</f>
        <v>0</v>
      </c>
      <c r="S25" s="36">
        <f>ABS(Q25-Q26)</f>
        <v>0</v>
      </c>
      <c r="T25" s="171">
        <f>R26+S26</f>
        <v>0</v>
      </c>
      <c r="U25" s="75"/>
      <c r="V25" s="94">
        <f>MAX(M25:M26)</f>
        <v>0</v>
      </c>
    </row>
    <row r="26" spans="1:27" ht="18" customHeight="1" x14ac:dyDescent="0.4">
      <c r="A26" s="174"/>
      <c r="B26" s="176"/>
      <c r="C26" s="178"/>
      <c r="D26" s="91" t="s">
        <v>1</v>
      </c>
      <c r="E26" s="154" t="s">
        <v>82</v>
      </c>
      <c r="F26" s="148"/>
      <c r="G26" s="149"/>
      <c r="H26" s="150"/>
      <c r="I26" s="145"/>
      <c r="J26" s="151"/>
      <c r="K26" s="151"/>
      <c r="L26" s="151"/>
      <c r="M26" s="152"/>
      <c r="N26" s="162" t="str">
        <f>IF(M26&gt;0,VLOOKUP(MAX(M25:M26),$X$9:$Z$12,2,TRUE),"")</f>
        <v/>
      </c>
      <c r="O26" s="172"/>
      <c r="P26" s="180"/>
      <c r="Q26" s="53"/>
      <c r="R26" s="38" t="str">
        <f>IF(R25&gt;0,O25*R25,"0")</f>
        <v>0</v>
      </c>
      <c r="S26" s="38" t="str">
        <f>IF(S25&gt;0,N25*S25,"0")</f>
        <v>0</v>
      </c>
      <c r="T26" s="172"/>
      <c r="U26" s="75"/>
    </row>
    <row r="27" spans="1:27" ht="18" customHeight="1" x14ac:dyDescent="0.4">
      <c r="C27" s="49"/>
      <c r="D27" s="66"/>
      <c r="F27" s="67"/>
      <c r="G27" s="69"/>
      <c r="H27" s="96"/>
      <c r="I27" s="69"/>
      <c r="J27" s="66"/>
      <c r="K27" s="66"/>
      <c r="L27" s="66"/>
      <c r="M27" s="69"/>
      <c r="T27" s="40"/>
      <c r="U27" s="75"/>
    </row>
    <row r="28" spans="1:27" ht="18" customHeight="1" thickBot="1" x14ac:dyDescent="0.45">
      <c r="A28" s="84"/>
      <c r="B28" s="85" t="s">
        <v>41</v>
      </c>
      <c r="C28" s="155" t="s">
        <v>83</v>
      </c>
      <c r="D28" s="86" t="s">
        <v>19</v>
      </c>
      <c r="E28" s="35" t="s">
        <v>77</v>
      </c>
      <c r="F28" s="87" t="s">
        <v>4</v>
      </c>
      <c r="G28" s="86" t="s">
        <v>5</v>
      </c>
      <c r="H28" s="88" t="s">
        <v>14</v>
      </c>
      <c r="I28" s="86" t="s">
        <v>18</v>
      </c>
      <c r="J28" s="86" t="s">
        <v>84</v>
      </c>
      <c r="K28" s="156" t="s">
        <v>85</v>
      </c>
      <c r="L28" s="157" t="s">
        <v>89</v>
      </c>
      <c r="M28" s="88" t="s">
        <v>6</v>
      </c>
      <c r="N28" s="35" t="s">
        <v>60</v>
      </c>
      <c r="O28" s="35" t="s">
        <v>56</v>
      </c>
      <c r="P28" s="35" t="s">
        <v>68</v>
      </c>
      <c r="Q28" s="89" t="s">
        <v>57</v>
      </c>
      <c r="R28" s="89" t="s">
        <v>62</v>
      </c>
      <c r="S28" s="89" t="s">
        <v>63</v>
      </c>
      <c r="T28" s="89" t="s">
        <v>58</v>
      </c>
      <c r="U28" s="97"/>
      <c r="V28" s="91" t="s">
        <v>27</v>
      </c>
    </row>
    <row r="29" spans="1:27" ht="18" customHeight="1" thickTop="1" x14ac:dyDescent="0.4">
      <c r="A29" s="173" t="s">
        <v>25</v>
      </c>
      <c r="B29" s="175" t="s">
        <v>43</v>
      </c>
      <c r="C29" s="177"/>
      <c r="D29" s="92" t="s">
        <v>0</v>
      </c>
      <c r="E29" s="153" t="s">
        <v>81</v>
      </c>
      <c r="F29" s="144"/>
      <c r="G29" s="145"/>
      <c r="H29" s="145"/>
      <c r="I29" s="145"/>
      <c r="J29" s="146"/>
      <c r="K29" s="146"/>
      <c r="L29" s="146"/>
      <c r="M29" s="147"/>
      <c r="N29" s="161" t="str">
        <f>IF(M29&gt;0,VLOOKUP(MAX(M29:M30),$X$9:$Z$12,2,TRUE),"")</f>
        <v/>
      </c>
      <c r="O29" s="171" t="str">
        <f>IF(COUNTIF(M29:M30,"&lt;&gt;")=2,VLOOKUP(MAX(M29:M30),$X$9:$AA$12,4,TRUE),"")</f>
        <v/>
      </c>
      <c r="P29" s="179"/>
      <c r="Q29" s="52"/>
      <c r="R29" s="36">
        <f>MAX(Q29:Q30)-S29</f>
        <v>0</v>
      </c>
      <c r="S29" s="36">
        <f>ABS(Q29-Q30)</f>
        <v>0</v>
      </c>
      <c r="T29" s="171">
        <f>R30+S30</f>
        <v>0</v>
      </c>
      <c r="U29" s="75"/>
      <c r="V29" s="94">
        <f>MAX(M29:M30)</f>
        <v>0</v>
      </c>
    </row>
    <row r="30" spans="1:27" ht="18" customHeight="1" x14ac:dyDescent="0.4">
      <c r="A30" s="174"/>
      <c r="B30" s="176"/>
      <c r="C30" s="178"/>
      <c r="D30" s="91" t="s">
        <v>1</v>
      </c>
      <c r="E30" s="154" t="s">
        <v>82</v>
      </c>
      <c r="F30" s="148"/>
      <c r="G30" s="149"/>
      <c r="H30" s="150"/>
      <c r="I30" s="145"/>
      <c r="J30" s="151"/>
      <c r="K30" s="151"/>
      <c r="L30" s="151"/>
      <c r="M30" s="152"/>
      <c r="N30" s="162" t="str">
        <f>IF(M30&gt;0,VLOOKUP(MAX(M29:M30),$X$9:$Z$12,2,TRUE),"")</f>
        <v/>
      </c>
      <c r="O30" s="172"/>
      <c r="P30" s="180"/>
      <c r="Q30" s="53"/>
      <c r="R30" s="38" t="str">
        <f>IF(R29&gt;0,O29*R29,"0")</f>
        <v>0</v>
      </c>
      <c r="S30" s="38" t="str">
        <f>IF(S29&gt;0,N29*S29,"0")</f>
        <v>0</v>
      </c>
      <c r="T30" s="172"/>
      <c r="U30" s="75"/>
    </row>
    <row r="31" spans="1:27" ht="18" customHeight="1" x14ac:dyDescent="0.4">
      <c r="C31" s="49"/>
      <c r="D31" s="66"/>
      <c r="F31" s="67"/>
      <c r="G31" s="69"/>
      <c r="H31" s="96"/>
      <c r="I31" s="69"/>
      <c r="J31" s="66"/>
      <c r="K31" s="66"/>
      <c r="L31" s="66"/>
      <c r="M31" s="69"/>
      <c r="T31" s="40"/>
      <c r="U31" s="75"/>
    </row>
    <row r="32" spans="1:27" ht="18" customHeight="1" thickBot="1" x14ac:dyDescent="0.45">
      <c r="A32" s="84"/>
      <c r="B32" s="85" t="s">
        <v>41</v>
      </c>
      <c r="C32" s="155" t="s">
        <v>83</v>
      </c>
      <c r="D32" s="86" t="s">
        <v>19</v>
      </c>
      <c r="E32" s="35" t="s">
        <v>77</v>
      </c>
      <c r="F32" s="87" t="s">
        <v>4</v>
      </c>
      <c r="G32" s="86" t="s">
        <v>5</v>
      </c>
      <c r="H32" s="88" t="s">
        <v>14</v>
      </c>
      <c r="I32" s="86" t="s">
        <v>18</v>
      </c>
      <c r="J32" s="86" t="s">
        <v>84</v>
      </c>
      <c r="K32" s="156" t="s">
        <v>85</v>
      </c>
      <c r="L32" s="157" t="s">
        <v>89</v>
      </c>
      <c r="M32" s="88" t="s">
        <v>6</v>
      </c>
      <c r="N32" s="35" t="s">
        <v>60</v>
      </c>
      <c r="O32" s="35" t="s">
        <v>56</v>
      </c>
      <c r="P32" s="35" t="s">
        <v>68</v>
      </c>
      <c r="Q32" s="89" t="s">
        <v>57</v>
      </c>
      <c r="R32" s="89" t="s">
        <v>62</v>
      </c>
      <c r="S32" s="89" t="s">
        <v>63</v>
      </c>
      <c r="T32" s="89" t="s">
        <v>58</v>
      </c>
      <c r="U32" s="97"/>
      <c r="V32" s="91" t="s">
        <v>27</v>
      </c>
    </row>
    <row r="33" spans="1:22" ht="18" customHeight="1" thickTop="1" x14ac:dyDescent="0.4">
      <c r="A33" s="173" t="s">
        <v>45</v>
      </c>
      <c r="B33" s="175" t="s">
        <v>43</v>
      </c>
      <c r="C33" s="177"/>
      <c r="D33" s="92" t="s">
        <v>0</v>
      </c>
      <c r="E33" s="153" t="s">
        <v>81</v>
      </c>
      <c r="F33" s="144"/>
      <c r="G33" s="145"/>
      <c r="H33" s="145"/>
      <c r="I33" s="145"/>
      <c r="J33" s="146"/>
      <c r="K33" s="146"/>
      <c r="L33" s="146"/>
      <c r="M33" s="147"/>
      <c r="N33" s="161" t="str">
        <f>IF(M33&gt;0,VLOOKUP(MAX(M33:M34),$X$9:$Z$12,2,TRUE),"")</f>
        <v/>
      </c>
      <c r="O33" s="171" t="str">
        <f>IF(COUNTIF(M33:M34,"&lt;&gt;")=2,VLOOKUP(MAX(M33:M34),$X$9:$AA$12,4,TRUE),"")</f>
        <v/>
      </c>
      <c r="P33" s="179"/>
      <c r="Q33" s="52"/>
      <c r="R33" s="36">
        <f>MAX(Q33:Q34)-S33</f>
        <v>0</v>
      </c>
      <c r="S33" s="36">
        <f>ABS(Q33-Q34)</f>
        <v>0</v>
      </c>
      <c r="T33" s="171">
        <f>R34+S34</f>
        <v>0</v>
      </c>
      <c r="U33" s="75"/>
      <c r="V33" s="94">
        <f>MAX(M33:M34)</f>
        <v>0</v>
      </c>
    </row>
    <row r="34" spans="1:22" ht="18" customHeight="1" x14ac:dyDescent="0.4">
      <c r="A34" s="174"/>
      <c r="B34" s="176"/>
      <c r="C34" s="178"/>
      <c r="D34" s="91" t="s">
        <v>1</v>
      </c>
      <c r="E34" s="154" t="s">
        <v>82</v>
      </c>
      <c r="F34" s="148"/>
      <c r="G34" s="149"/>
      <c r="H34" s="150"/>
      <c r="I34" s="145"/>
      <c r="J34" s="151"/>
      <c r="K34" s="151"/>
      <c r="L34" s="151"/>
      <c r="M34" s="152"/>
      <c r="N34" s="162" t="str">
        <f>IF(M34&gt;0,VLOOKUP(MAX(M33:M34),$X$9:$Z$12,2,TRUE),"")</f>
        <v/>
      </c>
      <c r="O34" s="172"/>
      <c r="P34" s="180"/>
      <c r="Q34" s="53"/>
      <c r="R34" s="38" t="str">
        <f>IF(R33&gt;0,O33*R33,"0")</f>
        <v>0</v>
      </c>
      <c r="S34" s="38" t="str">
        <f>IF(S33&gt;0,N33*S33,"0")</f>
        <v>0</v>
      </c>
      <c r="T34" s="172"/>
      <c r="U34" s="75"/>
    </row>
    <row r="35" spans="1:22" ht="18" customHeight="1" x14ac:dyDescent="0.4">
      <c r="C35" s="49"/>
      <c r="D35" s="66"/>
      <c r="F35" s="67"/>
      <c r="G35" s="69"/>
      <c r="H35" s="96"/>
      <c r="I35" s="69"/>
      <c r="J35" s="66"/>
      <c r="K35" s="66"/>
      <c r="L35" s="66"/>
      <c r="M35" s="69"/>
      <c r="T35" s="40"/>
      <c r="U35" s="75"/>
    </row>
    <row r="36" spans="1:22" ht="18" customHeight="1" thickBot="1" x14ac:dyDescent="0.45">
      <c r="A36" s="84"/>
      <c r="B36" s="85" t="s">
        <v>41</v>
      </c>
      <c r="C36" s="155" t="s">
        <v>83</v>
      </c>
      <c r="D36" s="86" t="s">
        <v>19</v>
      </c>
      <c r="E36" s="35" t="s">
        <v>77</v>
      </c>
      <c r="F36" s="87" t="s">
        <v>4</v>
      </c>
      <c r="G36" s="86" t="s">
        <v>5</v>
      </c>
      <c r="H36" s="88" t="s">
        <v>14</v>
      </c>
      <c r="I36" s="86" t="s">
        <v>18</v>
      </c>
      <c r="J36" s="86" t="s">
        <v>84</v>
      </c>
      <c r="K36" s="156" t="s">
        <v>85</v>
      </c>
      <c r="L36" s="157" t="s">
        <v>89</v>
      </c>
      <c r="M36" s="88" t="s">
        <v>6</v>
      </c>
      <c r="N36" s="35" t="s">
        <v>60</v>
      </c>
      <c r="O36" s="35" t="s">
        <v>56</v>
      </c>
      <c r="P36" s="35" t="s">
        <v>68</v>
      </c>
      <c r="Q36" s="89" t="s">
        <v>57</v>
      </c>
      <c r="R36" s="89" t="s">
        <v>62</v>
      </c>
      <c r="S36" s="89" t="s">
        <v>63</v>
      </c>
      <c r="T36" s="89" t="s">
        <v>58</v>
      </c>
      <c r="U36" s="97"/>
      <c r="V36" s="91" t="s">
        <v>27</v>
      </c>
    </row>
    <row r="37" spans="1:22" ht="18" customHeight="1" thickTop="1" x14ac:dyDescent="0.4">
      <c r="A37" s="173" t="s">
        <v>46</v>
      </c>
      <c r="B37" s="175" t="s">
        <v>43</v>
      </c>
      <c r="C37" s="177"/>
      <c r="D37" s="92" t="s">
        <v>0</v>
      </c>
      <c r="E37" s="153" t="s">
        <v>81</v>
      </c>
      <c r="F37" s="144"/>
      <c r="G37" s="145"/>
      <c r="H37" s="145"/>
      <c r="I37" s="145"/>
      <c r="J37" s="146"/>
      <c r="K37" s="146"/>
      <c r="L37" s="146"/>
      <c r="M37" s="147"/>
      <c r="N37" s="161" t="str">
        <f>IF(M37&gt;0,VLOOKUP(MAX(M37:M38),$X$9:$Z$12,2,TRUE),"")</f>
        <v/>
      </c>
      <c r="O37" s="171" t="str">
        <f>IF(COUNTIF(M37:M38,"&lt;&gt;")=2,VLOOKUP(MAX(M37:M38),$X$9:$AA$12,4,TRUE),"")</f>
        <v/>
      </c>
      <c r="P37" s="179"/>
      <c r="Q37" s="52"/>
      <c r="R37" s="36">
        <f>MAX(Q37:Q38)-S37</f>
        <v>0</v>
      </c>
      <c r="S37" s="36">
        <f>ABS(Q37-Q38)</f>
        <v>0</v>
      </c>
      <c r="T37" s="171">
        <f>R38+S38</f>
        <v>0</v>
      </c>
      <c r="U37" s="75"/>
      <c r="V37" s="94">
        <f>MAX(M37:M38)</f>
        <v>0</v>
      </c>
    </row>
    <row r="38" spans="1:22" ht="18" customHeight="1" x14ac:dyDescent="0.4">
      <c r="A38" s="174"/>
      <c r="B38" s="176"/>
      <c r="C38" s="178"/>
      <c r="D38" s="91" t="s">
        <v>1</v>
      </c>
      <c r="E38" s="154" t="s">
        <v>82</v>
      </c>
      <c r="F38" s="148"/>
      <c r="G38" s="149"/>
      <c r="H38" s="150"/>
      <c r="I38" s="145"/>
      <c r="J38" s="151"/>
      <c r="K38" s="151"/>
      <c r="L38" s="151"/>
      <c r="M38" s="152"/>
      <c r="N38" s="162" t="str">
        <f>IF(M38&gt;0,VLOOKUP(MAX(M37:M38),$X$9:$Z$12,2,TRUE),"")</f>
        <v/>
      </c>
      <c r="O38" s="172"/>
      <c r="P38" s="180"/>
      <c r="Q38" s="53"/>
      <c r="R38" s="38" t="str">
        <f>IF(R37&gt;0,O37*R37,"0")</f>
        <v>0</v>
      </c>
      <c r="S38" s="38" t="str">
        <f>IF(S37&gt;0,N37*S37,"0")</f>
        <v>0</v>
      </c>
      <c r="T38" s="172"/>
      <c r="U38" s="75"/>
    </row>
    <row r="39" spans="1:22" ht="18" customHeight="1" x14ac:dyDescent="0.4">
      <c r="T39" s="40"/>
    </row>
    <row r="40" spans="1:22" ht="18" customHeight="1" x14ac:dyDescent="0.4">
      <c r="A40" s="99" t="s">
        <v>75</v>
      </c>
      <c r="B40" s="100"/>
      <c r="C40" s="100"/>
      <c r="D40" s="101"/>
      <c r="E40" s="101"/>
      <c r="F40" s="101"/>
      <c r="G40" s="102"/>
      <c r="H40" s="100"/>
      <c r="I40" s="102"/>
      <c r="J40" s="100"/>
      <c r="K40" s="100"/>
      <c r="L40" s="100"/>
      <c r="M40" s="100"/>
      <c r="N40" s="102"/>
      <c r="O40" s="103"/>
      <c r="P40" s="104"/>
      <c r="T40" s="40"/>
      <c r="U40" s="40"/>
    </row>
    <row r="41" spans="1:22" ht="18" customHeight="1" x14ac:dyDescent="0.4">
      <c r="A41" s="55"/>
      <c r="B41" s="41"/>
      <c r="C41" s="41"/>
      <c r="D41" s="56"/>
      <c r="E41" s="39"/>
      <c r="F41" s="56"/>
      <c r="G41" s="54"/>
      <c r="H41" s="41"/>
      <c r="I41" s="54"/>
      <c r="J41" s="41"/>
      <c r="K41" s="41"/>
      <c r="L41" s="41"/>
      <c r="M41" s="41"/>
      <c r="N41" s="54"/>
      <c r="O41" s="51"/>
      <c r="P41" s="42"/>
      <c r="S41" s="105" t="s">
        <v>61</v>
      </c>
      <c r="T41" s="106">
        <f>SUM(T9,T13,T17,T21,T25,T29,T33,T37)</f>
        <v>0</v>
      </c>
      <c r="U41" s="40"/>
    </row>
    <row r="42" spans="1:22" ht="18" customHeight="1" x14ac:dyDescent="0.4">
      <c r="A42" s="55"/>
      <c r="B42" s="41"/>
      <c r="C42" s="41"/>
      <c r="D42" s="56"/>
      <c r="E42" s="39"/>
      <c r="F42" s="56"/>
      <c r="G42" s="54"/>
      <c r="H42" s="41"/>
      <c r="I42" s="54"/>
      <c r="J42" s="41"/>
      <c r="K42" s="41"/>
      <c r="L42" s="41"/>
      <c r="M42" s="41"/>
      <c r="N42" s="54"/>
      <c r="O42" s="51"/>
      <c r="P42" s="42"/>
    </row>
    <row r="43" spans="1:22" ht="18" customHeight="1" x14ac:dyDescent="0.4">
      <c r="A43" s="55"/>
      <c r="B43" s="41"/>
      <c r="C43" s="41"/>
      <c r="D43" s="56"/>
      <c r="E43" s="39"/>
      <c r="F43" s="56"/>
      <c r="G43" s="54"/>
      <c r="H43" s="41"/>
      <c r="I43" s="54"/>
      <c r="J43" s="41"/>
      <c r="K43" s="41"/>
      <c r="L43" s="41"/>
      <c r="M43" s="41"/>
      <c r="N43" s="54"/>
      <c r="O43" s="51"/>
      <c r="P43" s="42"/>
      <c r="T43" s="40"/>
      <c r="U43" s="75"/>
    </row>
    <row r="44" spans="1:22" ht="18" customHeight="1" x14ac:dyDescent="0.4">
      <c r="A44" s="55"/>
      <c r="B44" s="41"/>
      <c r="C44" s="41"/>
      <c r="D44" s="56"/>
      <c r="E44" s="39"/>
      <c r="F44" s="56"/>
      <c r="G44" s="54"/>
      <c r="H44" s="41"/>
      <c r="I44" s="54"/>
      <c r="J44" s="41"/>
      <c r="K44" s="41"/>
      <c r="L44" s="41"/>
      <c r="M44" s="41"/>
      <c r="N44" s="54"/>
      <c r="O44" s="51"/>
      <c r="P44" s="42"/>
      <c r="T44" s="40"/>
      <c r="U44" s="75"/>
    </row>
    <row r="45" spans="1:22" ht="18" customHeight="1" x14ac:dyDescent="0.4">
      <c r="A45" s="55"/>
      <c r="B45" s="41"/>
      <c r="C45" s="41"/>
      <c r="D45" s="56"/>
      <c r="E45" s="39"/>
      <c r="F45" s="56"/>
      <c r="G45" s="54"/>
      <c r="H45" s="41"/>
      <c r="I45" s="54"/>
      <c r="J45" s="41"/>
      <c r="K45" s="41"/>
      <c r="L45" s="41"/>
      <c r="M45" s="41"/>
      <c r="N45" s="54"/>
      <c r="O45" s="51"/>
      <c r="P45" s="42"/>
      <c r="T45" s="40"/>
      <c r="U45" s="75"/>
    </row>
    <row r="46" spans="1:22" ht="18" customHeight="1" x14ac:dyDescent="0.4">
      <c r="A46" s="57"/>
      <c r="B46" s="43"/>
      <c r="C46" s="43"/>
      <c r="D46" s="58"/>
      <c r="E46" s="58"/>
      <c r="F46" s="58"/>
      <c r="G46" s="59"/>
      <c r="H46" s="43"/>
      <c r="I46" s="59"/>
      <c r="J46" s="43"/>
      <c r="K46" s="43"/>
      <c r="L46" s="43"/>
      <c r="M46" s="43"/>
      <c r="N46" s="59"/>
      <c r="O46" s="60"/>
      <c r="P46" s="44"/>
      <c r="T46" s="40"/>
      <c r="U46" s="75"/>
    </row>
    <row r="47" spans="1:22" ht="31.9" customHeight="1" x14ac:dyDescent="0.4">
      <c r="A47" s="107" t="s">
        <v>37</v>
      </c>
      <c r="B47" s="108"/>
      <c r="E47" s="66"/>
      <c r="I47" s="69"/>
      <c r="M47" s="69"/>
      <c r="N47" s="66"/>
      <c r="O47" s="66"/>
      <c r="P47" s="69"/>
      <c r="Q47" s="69"/>
      <c r="R47" s="69"/>
      <c r="S47" s="69"/>
      <c r="T47" s="69"/>
    </row>
    <row r="48" spans="1:22" ht="22.9" customHeight="1" x14ac:dyDescent="0.4">
      <c r="B48" s="108"/>
      <c r="C48" s="109" t="s">
        <v>101</v>
      </c>
      <c r="E48" s="66"/>
      <c r="H48" s="110"/>
      <c r="I48" s="69"/>
      <c r="M48" s="69"/>
      <c r="N48" s="69"/>
      <c r="O48" s="69"/>
      <c r="P48" s="69"/>
      <c r="Q48" s="69"/>
      <c r="R48" s="69"/>
      <c r="S48" s="69"/>
      <c r="T48" s="69"/>
    </row>
    <row r="49" spans="2:26" ht="22.9" customHeight="1" x14ac:dyDescent="0.4">
      <c r="B49" s="108"/>
      <c r="C49" s="109" t="s">
        <v>96</v>
      </c>
      <c r="E49" s="66"/>
      <c r="H49" s="110"/>
      <c r="I49" s="69"/>
      <c r="M49" s="69"/>
      <c r="N49" s="69"/>
      <c r="O49" s="69"/>
      <c r="P49" s="69"/>
      <c r="Q49" s="69"/>
      <c r="R49" s="69"/>
      <c r="S49" s="69"/>
      <c r="T49" s="69"/>
    </row>
    <row r="50" spans="2:26" ht="22.9" customHeight="1" x14ac:dyDescent="0.4">
      <c r="B50" s="108"/>
      <c r="C50" s="109" t="s">
        <v>97</v>
      </c>
      <c r="E50" s="66"/>
      <c r="I50" s="69"/>
      <c r="M50" s="69"/>
      <c r="N50" s="69"/>
      <c r="O50" s="69"/>
      <c r="P50" s="69"/>
      <c r="Q50" s="69"/>
      <c r="R50" s="69"/>
      <c r="S50" s="69"/>
      <c r="T50" s="69"/>
    </row>
    <row r="51" spans="2:26" ht="22.9" customHeight="1" x14ac:dyDescent="0.4">
      <c r="B51" s="108"/>
      <c r="C51" s="109" t="s">
        <v>39</v>
      </c>
      <c r="E51" s="66"/>
      <c r="N51" s="69"/>
      <c r="O51" s="69"/>
      <c r="P51" s="69"/>
      <c r="Q51" s="69"/>
      <c r="R51" s="69"/>
      <c r="S51" s="69"/>
    </row>
    <row r="52" spans="2:26" ht="22.9" customHeight="1" x14ac:dyDescent="0.4">
      <c r="B52" s="108"/>
      <c r="C52" s="109" t="s">
        <v>76</v>
      </c>
      <c r="H52" s="110"/>
      <c r="I52" s="69"/>
      <c r="M52" s="69"/>
      <c r="T52" s="69"/>
    </row>
    <row r="53" spans="2:26" ht="22.9" customHeight="1" x14ac:dyDescent="0.4">
      <c r="B53" s="108"/>
      <c r="C53" s="109" t="s">
        <v>40</v>
      </c>
      <c r="E53" s="66"/>
      <c r="H53" s="110"/>
      <c r="I53" s="69"/>
      <c r="M53" s="69"/>
      <c r="N53" s="69"/>
      <c r="O53" s="69"/>
      <c r="P53" s="69"/>
      <c r="Q53" s="69"/>
      <c r="R53" s="69"/>
      <c r="S53" s="69"/>
      <c r="T53" s="69"/>
    </row>
    <row r="54" spans="2:26" ht="22.9" customHeight="1" x14ac:dyDescent="0.4">
      <c r="B54" s="108"/>
      <c r="C54" s="109" t="s">
        <v>99</v>
      </c>
      <c r="E54" s="66"/>
      <c r="H54" s="110"/>
      <c r="I54" s="69"/>
      <c r="M54" s="69"/>
      <c r="N54" s="69"/>
      <c r="O54" s="69"/>
      <c r="P54" s="69"/>
      <c r="Q54" s="69"/>
      <c r="R54" s="69"/>
      <c r="S54" s="69"/>
      <c r="T54" s="69"/>
    </row>
    <row r="55" spans="2:26" ht="22.9" customHeight="1" x14ac:dyDescent="0.4">
      <c r="B55" s="108"/>
      <c r="C55" s="109" t="s">
        <v>100</v>
      </c>
      <c r="E55" s="66"/>
      <c r="N55" s="69"/>
      <c r="O55" s="69"/>
      <c r="P55" s="69"/>
      <c r="Q55" s="69"/>
      <c r="R55" s="69"/>
      <c r="S55" s="69"/>
    </row>
    <row r="56" spans="2:26" ht="22.9" customHeight="1" x14ac:dyDescent="0.4">
      <c r="B56" s="108"/>
      <c r="C56" s="109" t="s">
        <v>70</v>
      </c>
    </row>
    <row r="57" spans="2:26" ht="22.9" customHeight="1" x14ac:dyDescent="0.4">
      <c r="C57" s="109" t="s">
        <v>38</v>
      </c>
      <c r="N57" s="34"/>
    </row>
    <row r="58" spans="2:26" ht="22.9" customHeight="1" x14ac:dyDescent="0.4">
      <c r="C58" s="109" t="s">
        <v>98</v>
      </c>
    </row>
    <row r="59" spans="2:26" ht="22.9" customHeight="1" x14ac:dyDescent="0.4">
      <c r="C59" s="109" t="s">
        <v>79</v>
      </c>
    </row>
    <row r="60" spans="2:26" ht="22.9" customHeight="1" x14ac:dyDescent="0.4">
      <c r="C60" s="109" t="s">
        <v>78</v>
      </c>
    </row>
    <row r="61" spans="2:26" ht="22.9" customHeight="1" x14ac:dyDescent="0.4">
      <c r="C61" s="109" t="s">
        <v>105</v>
      </c>
    </row>
    <row r="62" spans="2:26" s="66" customFormat="1" x14ac:dyDescent="0.4">
      <c r="D62" s="67"/>
      <c r="E62" s="68"/>
      <c r="F62" s="69"/>
      <c r="H62" s="69"/>
      <c r="J62" s="69"/>
      <c r="K62" s="69"/>
      <c r="L62" s="69"/>
      <c r="M62" s="40"/>
      <c r="N62" s="40"/>
      <c r="O62" s="40"/>
      <c r="P62" s="40"/>
      <c r="Q62" s="40"/>
      <c r="R62" s="40"/>
      <c r="S62" s="40"/>
      <c r="T62" s="75"/>
      <c r="U62" s="69"/>
      <c r="V62" s="69"/>
      <c r="W62" s="69"/>
      <c r="X62" s="69"/>
      <c r="Y62" s="69"/>
      <c r="Z62" s="69"/>
    </row>
    <row r="63" spans="2:26" s="66" customFormat="1" x14ac:dyDescent="0.4">
      <c r="D63" s="67"/>
      <c r="E63" s="68"/>
      <c r="F63" s="69"/>
      <c r="H63" s="69"/>
      <c r="J63" s="69"/>
      <c r="K63" s="69"/>
      <c r="L63" s="69"/>
      <c r="M63" s="40"/>
      <c r="N63" s="40"/>
      <c r="O63" s="40"/>
      <c r="P63" s="40"/>
      <c r="Q63" s="40"/>
      <c r="R63" s="40"/>
      <c r="S63" s="40"/>
      <c r="T63" s="75"/>
      <c r="U63" s="69"/>
      <c r="V63" s="69"/>
      <c r="W63" s="69"/>
      <c r="X63" s="69"/>
      <c r="Y63" s="69"/>
      <c r="Z63" s="69"/>
    </row>
    <row r="64" spans="2:26" s="66" customFormat="1" x14ac:dyDescent="0.4">
      <c r="D64" s="67"/>
      <c r="E64" s="68"/>
      <c r="F64" s="69"/>
      <c r="H64" s="69"/>
      <c r="J64" s="69"/>
      <c r="K64" s="69"/>
      <c r="L64" s="69"/>
      <c r="M64" s="40"/>
      <c r="N64" s="40"/>
      <c r="O64" s="40"/>
      <c r="P64" s="40"/>
      <c r="Q64" s="40"/>
      <c r="R64" s="40"/>
      <c r="S64" s="40"/>
      <c r="T64" s="75"/>
      <c r="U64" s="69"/>
      <c r="V64" s="69"/>
      <c r="W64" s="69"/>
      <c r="X64" s="69"/>
      <c r="Y64" s="69"/>
      <c r="Z64" s="69"/>
    </row>
    <row r="65" spans="4:26" s="66" customFormat="1" x14ac:dyDescent="0.4">
      <c r="D65" s="67"/>
      <c r="E65" s="68"/>
      <c r="F65" s="69"/>
      <c r="H65" s="69"/>
      <c r="J65" s="69"/>
      <c r="K65" s="69"/>
      <c r="L65" s="69"/>
      <c r="M65" s="40"/>
      <c r="N65" s="40"/>
      <c r="O65" s="40"/>
      <c r="P65" s="40"/>
      <c r="Q65" s="40"/>
      <c r="R65" s="40"/>
      <c r="S65" s="40"/>
      <c r="T65" s="75"/>
      <c r="U65" s="69"/>
      <c r="V65" s="69"/>
      <c r="W65" s="69"/>
      <c r="X65" s="69"/>
      <c r="Y65" s="69"/>
      <c r="Z65" s="69"/>
    </row>
    <row r="66" spans="4:26" s="66" customFormat="1" x14ac:dyDescent="0.4">
      <c r="D66" s="67"/>
      <c r="E66" s="68"/>
      <c r="F66" s="69"/>
      <c r="H66" s="69"/>
      <c r="J66" s="69"/>
      <c r="K66" s="69"/>
      <c r="L66" s="69"/>
      <c r="M66" s="40"/>
      <c r="N66" s="40"/>
      <c r="O66" s="40"/>
      <c r="P66" s="40"/>
      <c r="Q66" s="40"/>
      <c r="R66" s="40"/>
      <c r="S66" s="40"/>
      <c r="T66" s="75"/>
      <c r="U66" s="69"/>
      <c r="V66" s="69"/>
      <c r="W66" s="69"/>
      <c r="X66" s="69"/>
      <c r="Y66" s="69"/>
      <c r="Z66" s="69"/>
    </row>
    <row r="67" spans="4:26" s="66" customFormat="1" x14ac:dyDescent="0.4">
      <c r="D67" s="67"/>
      <c r="E67" s="68"/>
      <c r="F67" s="69"/>
      <c r="H67" s="69"/>
      <c r="J67" s="69"/>
      <c r="K67" s="69"/>
      <c r="L67" s="69"/>
      <c r="M67" s="40"/>
      <c r="N67" s="40"/>
      <c r="O67" s="40"/>
      <c r="P67" s="40"/>
      <c r="Q67" s="40"/>
      <c r="R67" s="40"/>
      <c r="S67" s="40"/>
      <c r="T67" s="75"/>
      <c r="U67" s="69"/>
      <c r="V67" s="69"/>
      <c r="W67" s="69"/>
      <c r="X67" s="69"/>
      <c r="Y67" s="69"/>
      <c r="Z67" s="69"/>
    </row>
    <row r="68" spans="4:26" s="66" customFormat="1" x14ac:dyDescent="0.4">
      <c r="D68" s="67"/>
      <c r="E68" s="68"/>
      <c r="F68" s="69"/>
      <c r="H68" s="69"/>
      <c r="J68" s="69"/>
      <c r="K68" s="69"/>
      <c r="L68" s="69"/>
      <c r="M68" s="40"/>
      <c r="N68" s="40"/>
      <c r="O68" s="40"/>
      <c r="P68" s="40"/>
      <c r="Q68" s="40"/>
      <c r="R68" s="40"/>
      <c r="S68" s="40"/>
      <c r="T68" s="75"/>
      <c r="U68" s="69"/>
      <c r="V68" s="69"/>
      <c r="W68" s="69"/>
      <c r="X68" s="69"/>
      <c r="Y68" s="69"/>
      <c r="Z68" s="69"/>
    </row>
    <row r="70" spans="4:26" ht="22.9" customHeight="1" x14ac:dyDescent="0.4"/>
    <row r="71" spans="4:26" ht="22.9" customHeight="1" x14ac:dyDescent="0.4"/>
    <row r="72" spans="4:26" ht="22.9" customHeight="1" x14ac:dyDescent="0.4"/>
    <row r="73" spans="4:26" ht="22.9" customHeight="1" x14ac:dyDescent="0.4"/>
    <row r="74" spans="4:26" ht="22.9" customHeight="1" x14ac:dyDescent="0.4"/>
    <row r="75" spans="4:26" ht="22.9" customHeight="1" x14ac:dyDescent="0.4"/>
    <row r="76" spans="4:26" ht="22.9" customHeight="1" x14ac:dyDescent="0.4"/>
    <row r="77" spans="4:26" ht="22.9" customHeight="1" x14ac:dyDescent="0.4"/>
    <row r="78" spans="4:26" ht="22.9" customHeight="1" x14ac:dyDescent="0.4"/>
    <row r="79" spans="4:26" ht="22.9" customHeight="1" x14ac:dyDescent="0.4"/>
    <row r="80" spans="4:26" ht="22.9" customHeight="1" x14ac:dyDescent="0.4"/>
    <row r="81" ht="22.9" customHeight="1" x14ac:dyDescent="0.4"/>
  </sheetData>
  <sheetProtection sheet="1" formatCells="0" selectLockedCells="1"/>
  <mergeCells count="56">
    <mergeCell ref="T37:T38"/>
    <mergeCell ref="A33:A34"/>
    <mergeCell ref="B33:B34"/>
    <mergeCell ref="C33:C34"/>
    <mergeCell ref="O33:O34"/>
    <mergeCell ref="P33:P34"/>
    <mergeCell ref="T33:T34"/>
    <mergeCell ref="A37:A38"/>
    <mergeCell ref="B37:B38"/>
    <mergeCell ref="C37:C38"/>
    <mergeCell ref="O37:O38"/>
    <mergeCell ref="P37:P38"/>
    <mergeCell ref="T29:T30"/>
    <mergeCell ref="A25:A26"/>
    <mergeCell ref="B25:B26"/>
    <mergeCell ref="C25:C26"/>
    <mergeCell ref="O25:O26"/>
    <mergeCell ref="P25:P26"/>
    <mergeCell ref="T25:T26"/>
    <mergeCell ref="A29:A30"/>
    <mergeCell ref="B29:B30"/>
    <mergeCell ref="C29:C30"/>
    <mergeCell ref="O29:O30"/>
    <mergeCell ref="P29:P30"/>
    <mergeCell ref="T21:T22"/>
    <mergeCell ref="A17:A18"/>
    <mergeCell ref="B17:B18"/>
    <mergeCell ref="C17:C18"/>
    <mergeCell ref="O17:O18"/>
    <mergeCell ref="P17:P18"/>
    <mergeCell ref="T17:T18"/>
    <mergeCell ref="A21:A22"/>
    <mergeCell ref="B21:B22"/>
    <mergeCell ref="C21:C22"/>
    <mergeCell ref="O21:O22"/>
    <mergeCell ref="P21:P22"/>
    <mergeCell ref="T13:T14"/>
    <mergeCell ref="A9:A10"/>
    <mergeCell ref="B9:B10"/>
    <mergeCell ref="C9:C10"/>
    <mergeCell ref="O9:O10"/>
    <mergeCell ref="P9:P10"/>
    <mergeCell ref="T9:T10"/>
    <mergeCell ref="A13:A14"/>
    <mergeCell ref="B13:B14"/>
    <mergeCell ref="C13:C14"/>
    <mergeCell ref="O13:O14"/>
    <mergeCell ref="P13:P14"/>
    <mergeCell ref="B5:C6"/>
    <mergeCell ref="I5:K5"/>
    <mergeCell ref="E5:G5"/>
    <mergeCell ref="E6:K6"/>
    <mergeCell ref="B3:C3"/>
    <mergeCell ref="B4:C4"/>
    <mergeCell ref="D3:K3"/>
    <mergeCell ref="D4:K4"/>
  </mergeCells>
  <phoneticPr fontId="1"/>
  <dataValidations count="4">
    <dataValidation type="list" allowBlank="1" showInputMessage="1" showErrorMessage="1" sqref="B29:B30 B33:B34 B25:B26 B9:B10 B13:B14 B17:B18 B21:B22 B37:B38">
      <formula1>$Y$15:$Y$16</formula1>
    </dataValidation>
    <dataValidation type="list" allowBlank="1" showInputMessage="1" showErrorMessage="1" sqref="I9:I10 I25:I26 I29:I30 I17:I18 I33:I34 I21:I22 I13:I14 I37:I38">
      <formula1>$W$15:$W$17</formula1>
    </dataValidation>
    <dataValidation type="list" allowBlank="1" showInputMessage="1" showErrorMessage="1" sqref="P9:P10 P25:P26 P29:P30 P13:P14 P21:P22 P17:P18 P33:P34 P37:P38">
      <formula1>$AA$15:$AA$16</formula1>
    </dataValidation>
    <dataValidation type="list" allowBlank="1" showInputMessage="1" showErrorMessage="1" sqref="K9:K10 K13:K14 K17:K18 K21:K22 K25:K26 K29:K30 K33:K34 K37:K38">
      <formula1>$Z$15:$Z$17</formula1>
    </dataValidation>
  </dataValidations>
  <pageMargins left="0.70866141732283472" right="0.70866141732283472" top="0.74803149606299213" bottom="0.74803149606299213" header="0.31496062992125984" footer="0.31496062992125984"/>
  <pageSetup paperSize="9" scale="42" orientation="portrait" r:id="rId1"/>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A61"/>
  <sheetViews>
    <sheetView view="pageBreakPreview" zoomScale="70" zoomScaleNormal="70" zoomScaleSheetLayoutView="70" workbookViewId="0">
      <selection activeCell="P1" sqref="P1"/>
    </sheetView>
  </sheetViews>
  <sheetFormatPr defaultColWidth="8.75" defaultRowHeight="18.75" x14ac:dyDescent="0.4"/>
  <cols>
    <col min="1" max="1" width="3.25" style="112" bestFit="1" customWidth="1"/>
    <col min="2" max="2" width="5.625" style="112" bestFit="1" customWidth="1"/>
    <col min="3" max="3" width="12.875" style="112" customWidth="1"/>
    <col min="4" max="4" width="12.875" style="113" customWidth="1"/>
    <col min="5" max="5" width="12.875" style="3" customWidth="1"/>
    <col min="6" max="6" width="12.875" style="17" customWidth="1"/>
    <col min="7" max="7" width="12.875" style="112" customWidth="1"/>
    <col min="8" max="8" width="12.875" style="17" customWidth="1"/>
    <col min="9" max="11" width="12.875" style="112" customWidth="1"/>
    <col min="12" max="12" width="12.875" style="17" customWidth="1"/>
    <col min="13" max="16" width="12.875" style="3" customWidth="1"/>
    <col min="17" max="19" width="18.25" style="3" customWidth="1"/>
    <col min="20" max="20" width="18.25" style="119" customWidth="1"/>
    <col min="21" max="21" width="7" style="17" customWidth="1"/>
    <col min="22" max="22" width="14.125" style="17" customWidth="1"/>
    <col min="23" max="23" width="17.75" style="17" customWidth="1"/>
    <col min="24" max="24" width="9.625" style="17" customWidth="1"/>
    <col min="25" max="27" width="18.125" style="17" customWidth="1"/>
    <col min="28" max="16384" width="8.75" style="17"/>
  </cols>
  <sheetData>
    <row r="1" spans="1:27" ht="30" x14ac:dyDescent="0.4">
      <c r="A1" s="65" t="s">
        <v>80</v>
      </c>
      <c r="B1" s="111"/>
      <c r="N1" s="114"/>
      <c r="O1" s="114"/>
      <c r="P1" s="45" t="s">
        <v>72</v>
      </c>
      <c r="Q1" s="115"/>
      <c r="R1" s="115"/>
      <c r="S1" s="115"/>
      <c r="T1" s="116"/>
    </row>
    <row r="2" spans="1:27" x14ac:dyDescent="0.4">
      <c r="A2" s="117"/>
      <c r="B2" s="117"/>
      <c r="Q2" s="118"/>
      <c r="R2" s="118"/>
      <c r="S2" s="118"/>
    </row>
    <row r="3" spans="1:27" s="69" customFormat="1" ht="25.5" x14ac:dyDescent="0.4">
      <c r="A3" s="73"/>
      <c r="B3" s="168" t="s">
        <v>90</v>
      </c>
      <c r="C3" s="169"/>
      <c r="D3" s="193"/>
      <c r="E3" s="194"/>
      <c r="F3" s="194"/>
      <c r="G3" s="194"/>
      <c r="H3" s="194"/>
      <c r="I3" s="194"/>
      <c r="J3" s="194"/>
      <c r="K3" s="195"/>
      <c r="N3" s="76"/>
      <c r="O3" s="76"/>
      <c r="P3" s="143"/>
      <c r="Q3" s="77"/>
      <c r="R3" s="78"/>
      <c r="S3" s="78"/>
      <c r="T3" s="78"/>
      <c r="U3" s="79"/>
    </row>
    <row r="4" spans="1:27" s="69" customFormat="1" ht="25.5" x14ac:dyDescent="0.4">
      <c r="A4" s="73"/>
      <c r="B4" s="168" t="s">
        <v>91</v>
      </c>
      <c r="C4" s="169"/>
      <c r="D4" s="193"/>
      <c r="E4" s="194"/>
      <c r="F4" s="194"/>
      <c r="G4" s="194"/>
      <c r="H4" s="194"/>
      <c r="I4" s="194"/>
      <c r="J4" s="194"/>
      <c r="K4" s="195"/>
      <c r="N4" s="76"/>
      <c r="O4" s="76"/>
      <c r="P4" s="143"/>
      <c r="Q4" s="77"/>
      <c r="R4" s="78"/>
      <c r="S4" s="78"/>
      <c r="T4" s="78"/>
      <c r="U4" s="79"/>
    </row>
    <row r="5" spans="1:27" s="69" customFormat="1" ht="25.5" x14ac:dyDescent="0.4">
      <c r="A5" s="73"/>
      <c r="B5" s="196" t="s">
        <v>92</v>
      </c>
      <c r="C5" s="197"/>
      <c r="D5" s="159" t="s">
        <v>93</v>
      </c>
      <c r="E5" s="200"/>
      <c r="F5" s="201"/>
      <c r="G5" s="202"/>
      <c r="H5" s="160" t="s">
        <v>94</v>
      </c>
      <c r="I5" s="203"/>
      <c r="J5" s="204"/>
      <c r="K5" s="205"/>
      <c r="L5" s="158"/>
      <c r="M5" s="158"/>
      <c r="N5" s="158"/>
      <c r="O5" s="76"/>
      <c r="P5" s="143"/>
      <c r="Q5" s="77"/>
      <c r="R5" s="78"/>
      <c r="S5" s="78"/>
      <c r="T5" s="78"/>
      <c r="U5" s="79"/>
    </row>
    <row r="6" spans="1:27" s="69" customFormat="1" ht="25.5" x14ac:dyDescent="0.4">
      <c r="A6" s="73"/>
      <c r="B6" s="198"/>
      <c r="C6" s="199"/>
      <c r="D6" s="160" t="s">
        <v>95</v>
      </c>
      <c r="E6" s="206"/>
      <c r="F6" s="207"/>
      <c r="G6" s="207"/>
      <c r="H6" s="207"/>
      <c r="I6" s="207"/>
      <c r="J6" s="207"/>
      <c r="K6" s="208"/>
      <c r="L6" s="158"/>
      <c r="M6" s="158"/>
      <c r="N6" s="158"/>
      <c r="O6" s="76"/>
      <c r="P6" s="143"/>
      <c r="Q6" s="77" t="s">
        <v>64</v>
      </c>
      <c r="R6" s="78"/>
      <c r="S6" s="78"/>
      <c r="T6" s="78"/>
      <c r="U6" s="79"/>
    </row>
    <row r="7" spans="1:27" s="121" customFormat="1" ht="18" customHeight="1" x14ac:dyDescent="0.4">
      <c r="A7" s="120"/>
      <c r="B7" s="120"/>
      <c r="C7" s="120"/>
      <c r="D7" s="120"/>
      <c r="E7" s="120"/>
      <c r="F7" s="120"/>
      <c r="G7" s="120"/>
      <c r="H7" s="120"/>
      <c r="I7" s="120"/>
      <c r="J7" s="120"/>
      <c r="K7" s="120"/>
      <c r="L7" s="120"/>
      <c r="M7" s="120"/>
      <c r="N7" s="120"/>
      <c r="O7" s="120"/>
      <c r="P7" s="120"/>
      <c r="Q7" s="120"/>
      <c r="R7" s="120"/>
      <c r="S7" s="120"/>
      <c r="T7" s="120"/>
    </row>
    <row r="8" spans="1:27" s="112" customFormat="1" ht="18" customHeight="1" thickBot="1" x14ac:dyDescent="0.45">
      <c r="A8" s="122"/>
      <c r="B8" s="85" t="s">
        <v>41</v>
      </c>
      <c r="C8" s="155" t="s">
        <v>83</v>
      </c>
      <c r="D8" s="86" t="s">
        <v>19</v>
      </c>
      <c r="E8" s="35" t="s">
        <v>77</v>
      </c>
      <c r="F8" s="87" t="s">
        <v>4</v>
      </c>
      <c r="G8" s="86" t="s">
        <v>5</v>
      </c>
      <c r="H8" s="88" t="s">
        <v>14</v>
      </c>
      <c r="I8" s="86" t="s">
        <v>18</v>
      </c>
      <c r="J8" s="86" t="s">
        <v>84</v>
      </c>
      <c r="K8" s="156" t="s">
        <v>85</v>
      </c>
      <c r="L8" s="157" t="s">
        <v>89</v>
      </c>
      <c r="M8" s="88" t="s">
        <v>6</v>
      </c>
      <c r="N8" s="35" t="s">
        <v>60</v>
      </c>
      <c r="O8" s="35" t="s">
        <v>56</v>
      </c>
      <c r="P8" s="35" t="s">
        <v>68</v>
      </c>
      <c r="Q8" s="5" t="s">
        <v>57</v>
      </c>
      <c r="R8" s="123" t="s">
        <v>62</v>
      </c>
      <c r="S8" s="123" t="s">
        <v>63</v>
      </c>
      <c r="T8" s="5" t="s">
        <v>58</v>
      </c>
      <c r="U8" s="124"/>
      <c r="V8" s="15" t="s">
        <v>27</v>
      </c>
      <c r="W8" s="15" t="s">
        <v>21</v>
      </c>
      <c r="X8" s="15" t="s">
        <v>26</v>
      </c>
      <c r="Y8" s="15" t="s">
        <v>9</v>
      </c>
      <c r="Z8" s="15" t="s">
        <v>10</v>
      </c>
      <c r="AA8" s="15" t="s">
        <v>59</v>
      </c>
    </row>
    <row r="9" spans="1:27" ht="18" customHeight="1" thickTop="1" x14ac:dyDescent="0.4">
      <c r="A9" s="185" t="s">
        <v>2</v>
      </c>
      <c r="B9" s="183" t="s">
        <v>43</v>
      </c>
      <c r="C9" s="181">
        <v>44531</v>
      </c>
      <c r="D9" s="125" t="s">
        <v>0</v>
      </c>
      <c r="E9" s="153" t="s">
        <v>81</v>
      </c>
      <c r="F9" s="24" t="s">
        <v>7</v>
      </c>
      <c r="G9" s="25" t="s">
        <v>28</v>
      </c>
      <c r="H9" s="33" t="s">
        <v>29</v>
      </c>
      <c r="I9" s="33" t="s">
        <v>16</v>
      </c>
      <c r="J9" s="33" t="s">
        <v>16</v>
      </c>
      <c r="K9" s="33" t="s">
        <v>86</v>
      </c>
      <c r="L9" s="26"/>
      <c r="M9" s="27">
        <v>550</v>
      </c>
      <c r="N9" s="47">
        <f>IF(M9&gt;0,VLOOKUP(MAX(M9:M10),$X$9:$Z$12,2,TRUE),"")</f>
        <v>1000</v>
      </c>
      <c r="O9" s="187">
        <f>IF(COUNTIF(M9:M10,"&lt;&gt;")=2,VLOOKUP(MAX(M9:M10),$X$9:$AA$12,4,TRUE),"")</f>
        <v>1500</v>
      </c>
      <c r="P9" s="191" t="s">
        <v>74</v>
      </c>
      <c r="Q9" s="62">
        <v>10</v>
      </c>
      <c r="R9" s="6">
        <f>MAX(Q9:Q10)-S9</f>
        <v>10</v>
      </c>
      <c r="S9" s="6">
        <f>ABS(Q9-Q10)</f>
        <v>1</v>
      </c>
      <c r="T9" s="189">
        <f>R10+S10</f>
        <v>16000</v>
      </c>
      <c r="U9" s="126"/>
      <c r="V9" s="23">
        <f>MAX(M9:M10)</f>
        <v>570</v>
      </c>
      <c r="W9" s="16" t="s">
        <v>8</v>
      </c>
      <c r="X9" s="16">
        <v>0</v>
      </c>
      <c r="Y9" s="2">
        <v>500</v>
      </c>
      <c r="Z9" s="2">
        <f>Y9/2</f>
        <v>250</v>
      </c>
      <c r="AA9" s="2">
        <f>SUM(Y9,Z9)</f>
        <v>750</v>
      </c>
    </row>
    <row r="10" spans="1:27" ht="18" customHeight="1" x14ac:dyDescent="0.4">
      <c r="A10" s="186"/>
      <c r="B10" s="184"/>
      <c r="C10" s="182"/>
      <c r="D10" s="127" t="s">
        <v>1</v>
      </c>
      <c r="E10" s="154" t="s">
        <v>82</v>
      </c>
      <c r="F10" s="29" t="s">
        <v>7</v>
      </c>
      <c r="G10" s="30" t="s">
        <v>28</v>
      </c>
      <c r="H10" s="28" t="s">
        <v>30</v>
      </c>
      <c r="I10" s="33" t="s">
        <v>17</v>
      </c>
      <c r="J10" s="33" t="s">
        <v>17</v>
      </c>
      <c r="K10" s="33" t="s">
        <v>86</v>
      </c>
      <c r="L10" s="31"/>
      <c r="M10" s="32">
        <v>570</v>
      </c>
      <c r="N10" s="48">
        <f>IF(M10&gt;0,VLOOKUP(MAX(M9:M10),$X$9:$Z$12,2,TRUE),"")</f>
        <v>1000</v>
      </c>
      <c r="O10" s="188"/>
      <c r="P10" s="192"/>
      <c r="Q10" s="19">
        <v>11</v>
      </c>
      <c r="R10" s="4">
        <f>IF(R9&gt;0,O9*R9,"0")</f>
        <v>15000</v>
      </c>
      <c r="S10" s="4">
        <f>IF(S9&gt;0,N9*S9,"0")</f>
        <v>1000</v>
      </c>
      <c r="T10" s="190"/>
      <c r="U10" s="119"/>
      <c r="W10" s="16" t="s">
        <v>11</v>
      </c>
      <c r="X10" s="16">
        <v>300</v>
      </c>
      <c r="Y10" s="2">
        <v>800</v>
      </c>
      <c r="Z10" s="2">
        <f t="shared" ref="Z10:Z12" si="0">Y10/2</f>
        <v>400</v>
      </c>
      <c r="AA10" s="2">
        <f t="shared" ref="AA10:AA12" si="1">SUM(Y10,Z10)</f>
        <v>1200</v>
      </c>
    </row>
    <row r="11" spans="1:27" ht="18" customHeight="1" x14ac:dyDescent="0.4">
      <c r="C11" s="49"/>
      <c r="D11" s="128"/>
      <c r="E11" s="129"/>
      <c r="F11" s="130"/>
      <c r="G11" s="131"/>
      <c r="H11" s="128"/>
      <c r="I11" s="131"/>
      <c r="J11" s="131"/>
      <c r="K11" s="131"/>
      <c r="L11" s="128"/>
      <c r="M11" s="131"/>
      <c r="N11" s="49"/>
      <c r="O11" s="49"/>
      <c r="T11" s="3"/>
      <c r="U11" s="119"/>
      <c r="W11" s="16" t="s">
        <v>12</v>
      </c>
      <c r="X11" s="16">
        <v>500</v>
      </c>
      <c r="Y11" s="2">
        <v>1000</v>
      </c>
      <c r="Z11" s="2">
        <f t="shared" si="0"/>
        <v>500</v>
      </c>
      <c r="AA11" s="2">
        <f t="shared" si="1"/>
        <v>1500</v>
      </c>
    </row>
    <row r="12" spans="1:27" ht="18" customHeight="1" thickBot="1" x14ac:dyDescent="0.45">
      <c r="A12" s="122"/>
      <c r="B12" s="85" t="s">
        <v>41</v>
      </c>
      <c r="C12" s="155" t="s">
        <v>83</v>
      </c>
      <c r="D12" s="86" t="s">
        <v>19</v>
      </c>
      <c r="E12" s="35" t="s">
        <v>77</v>
      </c>
      <c r="F12" s="87" t="s">
        <v>4</v>
      </c>
      <c r="G12" s="86" t="s">
        <v>5</v>
      </c>
      <c r="H12" s="88" t="s">
        <v>14</v>
      </c>
      <c r="I12" s="86" t="s">
        <v>18</v>
      </c>
      <c r="J12" s="86" t="s">
        <v>84</v>
      </c>
      <c r="K12" s="156" t="s">
        <v>85</v>
      </c>
      <c r="L12" s="157" t="s">
        <v>89</v>
      </c>
      <c r="M12" s="88" t="s">
        <v>6</v>
      </c>
      <c r="N12" s="35" t="s">
        <v>60</v>
      </c>
      <c r="O12" s="35" t="s">
        <v>56</v>
      </c>
      <c r="P12" s="35" t="s">
        <v>68</v>
      </c>
      <c r="Q12" s="123" t="s">
        <v>57</v>
      </c>
      <c r="R12" s="123" t="s">
        <v>62</v>
      </c>
      <c r="S12" s="123" t="s">
        <v>63</v>
      </c>
      <c r="T12" s="123" t="s">
        <v>58</v>
      </c>
      <c r="U12" s="132"/>
      <c r="V12" s="15" t="s">
        <v>27</v>
      </c>
      <c r="W12" s="16" t="s">
        <v>13</v>
      </c>
      <c r="X12" s="16">
        <v>700</v>
      </c>
      <c r="Y12" s="2">
        <v>1200</v>
      </c>
      <c r="Z12" s="2">
        <f t="shared" si="0"/>
        <v>600</v>
      </c>
      <c r="AA12" s="2">
        <f t="shared" si="1"/>
        <v>1800</v>
      </c>
    </row>
    <row r="13" spans="1:27" ht="18" customHeight="1" thickTop="1" x14ac:dyDescent="0.4">
      <c r="A13" s="185" t="s">
        <v>3</v>
      </c>
      <c r="B13" s="183" t="s">
        <v>43</v>
      </c>
      <c r="C13" s="181">
        <v>44531</v>
      </c>
      <c r="D13" s="125" t="s">
        <v>0</v>
      </c>
      <c r="E13" s="153" t="s">
        <v>81</v>
      </c>
      <c r="F13" s="24" t="s">
        <v>31</v>
      </c>
      <c r="G13" s="25" t="s">
        <v>32</v>
      </c>
      <c r="H13" s="33" t="s">
        <v>15</v>
      </c>
      <c r="I13" s="33" t="s">
        <v>16</v>
      </c>
      <c r="J13" s="33" t="s">
        <v>16</v>
      </c>
      <c r="K13" s="33" t="s">
        <v>87</v>
      </c>
      <c r="L13" s="26"/>
      <c r="M13" s="27">
        <v>705</v>
      </c>
      <c r="N13" s="47">
        <f>IF(M13&gt;0,VLOOKUP(MAX(M13:M14),$X$9:$Z$12,2,TRUE),"")</f>
        <v>1200</v>
      </c>
      <c r="O13" s="187">
        <f>IF(COUNTIF(M13:M14,"&lt;&gt;")=2,VLOOKUP(MAX(M13:M14),$X$9:$AA$12,4,TRUE),"")</f>
        <v>1800</v>
      </c>
      <c r="P13" s="191" t="s">
        <v>74</v>
      </c>
      <c r="Q13" s="62">
        <v>10</v>
      </c>
      <c r="R13" s="6">
        <f>MAX(Q13:Q14)-S13</f>
        <v>10</v>
      </c>
      <c r="S13" s="6">
        <f>ABS(Q13-Q14)</f>
        <v>1</v>
      </c>
      <c r="T13" s="189">
        <f>R14+S14</f>
        <v>19200</v>
      </c>
      <c r="U13" s="119"/>
      <c r="V13" s="23">
        <f>MAX(M13:M14)</f>
        <v>705</v>
      </c>
    </row>
    <row r="14" spans="1:27" ht="18" customHeight="1" x14ac:dyDescent="0.4">
      <c r="A14" s="186"/>
      <c r="B14" s="184"/>
      <c r="C14" s="182"/>
      <c r="D14" s="127" t="s">
        <v>1</v>
      </c>
      <c r="E14" s="154" t="s">
        <v>82</v>
      </c>
      <c r="F14" s="29" t="s">
        <v>31</v>
      </c>
      <c r="G14" s="30" t="s">
        <v>32</v>
      </c>
      <c r="H14" s="28" t="s">
        <v>33</v>
      </c>
      <c r="I14" s="33" t="s">
        <v>17</v>
      </c>
      <c r="J14" s="33" t="s">
        <v>17</v>
      </c>
      <c r="K14" s="33" t="s">
        <v>87</v>
      </c>
      <c r="L14" s="31"/>
      <c r="M14" s="32">
        <v>695</v>
      </c>
      <c r="N14" s="48">
        <f>IF(M14&gt;0,VLOOKUP(MAX(M13:M14),$X$9:$Z$12,2,TRUE),"")</f>
        <v>1200</v>
      </c>
      <c r="O14" s="188"/>
      <c r="P14" s="192"/>
      <c r="Q14" s="19">
        <v>11</v>
      </c>
      <c r="R14" s="4">
        <f>IF(R13&gt;0,O13*R13,"0")</f>
        <v>18000</v>
      </c>
      <c r="S14" s="4">
        <f>IF(S13&gt;0,N13*S13,"0")</f>
        <v>1200</v>
      </c>
      <c r="T14" s="190"/>
      <c r="U14" s="119"/>
      <c r="W14" s="16" t="s">
        <v>18</v>
      </c>
      <c r="X14" s="18"/>
      <c r="Y14" s="95" t="s">
        <v>42</v>
      </c>
      <c r="Z14" s="95" t="s">
        <v>85</v>
      </c>
      <c r="AA14" s="95" t="s">
        <v>71</v>
      </c>
    </row>
    <row r="15" spans="1:27" ht="18" customHeight="1" x14ac:dyDescent="0.4">
      <c r="C15" s="49"/>
      <c r="D15" s="128"/>
      <c r="E15" s="129"/>
      <c r="F15" s="130"/>
      <c r="G15" s="131"/>
      <c r="H15" s="128"/>
      <c r="I15" s="131"/>
      <c r="J15" s="131"/>
      <c r="K15" s="131"/>
      <c r="L15" s="128"/>
      <c r="M15" s="131"/>
      <c r="N15" s="49"/>
      <c r="O15" s="49"/>
      <c r="T15" s="3"/>
      <c r="U15" s="119"/>
      <c r="W15" s="16" t="s">
        <v>16</v>
      </c>
      <c r="X15" s="18"/>
      <c r="Y15" s="95" t="s">
        <v>43</v>
      </c>
      <c r="Z15" s="95" t="s">
        <v>86</v>
      </c>
      <c r="AA15" s="95" t="s">
        <v>73</v>
      </c>
    </row>
    <row r="16" spans="1:27" ht="18" customHeight="1" thickBot="1" x14ac:dyDescent="0.45">
      <c r="A16" s="122"/>
      <c r="B16" s="85" t="s">
        <v>41</v>
      </c>
      <c r="C16" s="155" t="s">
        <v>83</v>
      </c>
      <c r="D16" s="86" t="s">
        <v>19</v>
      </c>
      <c r="E16" s="35" t="s">
        <v>77</v>
      </c>
      <c r="F16" s="87" t="s">
        <v>4</v>
      </c>
      <c r="G16" s="86" t="s">
        <v>5</v>
      </c>
      <c r="H16" s="88" t="s">
        <v>14</v>
      </c>
      <c r="I16" s="86" t="s">
        <v>18</v>
      </c>
      <c r="J16" s="86" t="s">
        <v>84</v>
      </c>
      <c r="K16" s="156" t="s">
        <v>85</v>
      </c>
      <c r="L16" s="157" t="s">
        <v>89</v>
      </c>
      <c r="M16" s="88" t="s">
        <v>6</v>
      </c>
      <c r="N16" s="35" t="s">
        <v>60</v>
      </c>
      <c r="O16" s="35" t="s">
        <v>56</v>
      </c>
      <c r="P16" s="35" t="s">
        <v>68</v>
      </c>
      <c r="Q16" s="123" t="s">
        <v>57</v>
      </c>
      <c r="R16" s="123" t="s">
        <v>62</v>
      </c>
      <c r="S16" s="123" t="s">
        <v>63</v>
      </c>
      <c r="T16" s="123" t="s">
        <v>58</v>
      </c>
      <c r="U16" s="132"/>
      <c r="V16" s="15" t="s">
        <v>27</v>
      </c>
      <c r="W16" s="16" t="s">
        <v>17</v>
      </c>
      <c r="X16" s="18"/>
      <c r="Y16" s="95" t="s">
        <v>44</v>
      </c>
      <c r="Z16" s="95" t="s">
        <v>87</v>
      </c>
      <c r="AA16" s="95" t="s">
        <v>74</v>
      </c>
    </row>
    <row r="17" spans="1:27" ht="18" customHeight="1" thickTop="1" x14ac:dyDescent="0.4">
      <c r="A17" s="185" t="s">
        <v>22</v>
      </c>
      <c r="B17" s="183" t="s">
        <v>43</v>
      </c>
      <c r="C17" s="181">
        <v>44531</v>
      </c>
      <c r="D17" s="125" t="s">
        <v>0</v>
      </c>
      <c r="E17" s="153" t="s">
        <v>81</v>
      </c>
      <c r="F17" s="24" t="s">
        <v>34</v>
      </c>
      <c r="G17" s="25" t="s">
        <v>35</v>
      </c>
      <c r="H17" s="33" t="s">
        <v>36</v>
      </c>
      <c r="I17" s="33" t="s">
        <v>16</v>
      </c>
      <c r="J17" s="33" t="s">
        <v>16</v>
      </c>
      <c r="K17" s="33" t="s">
        <v>88</v>
      </c>
      <c r="L17" s="26" t="s">
        <v>103</v>
      </c>
      <c r="M17" s="27">
        <v>480</v>
      </c>
      <c r="N17" s="47">
        <f>IF(M17&gt;0,VLOOKUP(MAX(M17:M18),$X$9:$Z$12,2,TRUE),"")</f>
        <v>800</v>
      </c>
      <c r="O17" s="187" t="str">
        <f>IF(COUNTIF(M17:M18,"&lt;&gt;")=2,VLOOKUP(MAX(M17:M18),$X$9:$AA$12,4,TRUE),"")</f>
        <v/>
      </c>
      <c r="P17" s="191" t="s">
        <v>73</v>
      </c>
      <c r="Q17" s="62">
        <v>10</v>
      </c>
      <c r="R17" s="6">
        <f>MAX(Q17:Q18)-S17</f>
        <v>0</v>
      </c>
      <c r="S17" s="6">
        <f>ABS(Q17-Q18)</f>
        <v>10</v>
      </c>
      <c r="T17" s="189">
        <f>R18+S18</f>
        <v>8000</v>
      </c>
      <c r="U17" s="119"/>
      <c r="V17" s="23">
        <f>MAX(M17:M18)</f>
        <v>480</v>
      </c>
      <c r="W17" s="16" t="s">
        <v>20</v>
      </c>
      <c r="X17" s="18"/>
      <c r="Y17" s="69"/>
      <c r="Z17" s="95" t="s">
        <v>88</v>
      </c>
      <c r="AA17" s="95"/>
    </row>
    <row r="18" spans="1:27" ht="18" customHeight="1" x14ac:dyDescent="0.4">
      <c r="A18" s="186"/>
      <c r="B18" s="184"/>
      <c r="C18" s="182"/>
      <c r="D18" s="127" t="s">
        <v>1</v>
      </c>
      <c r="E18" s="154" t="s">
        <v>82</v>
      </c>
      <c r="F18" s="29"/>
      <c r="G18" s="30"/>
      <c r="H18" s="28"/>
      <c r="I18" s="33"/>
      <c r="J18" s="33"/>
      <c r="K18" s="33"/>
      <c r="L18" s="31"/>
      <c r="M18" s="32"/>
      <c r="N18" s="48" t="str">
        <f>IF(M18&gt;0,VLOOKUP(MAX(M17:M18),$X$9:$Z$12,2,TRUE),"")</f>
        <v/>
      </c>
      <c r="O18" s="188"/>
      <c r="P18" s="192"/>
      <c r="Q18" s="19"/>
      <c r="R18" s="4" t="str">
        <f>IF(R17&gt;0,O17*R17,"0")</f>
        <v>0</v>
      </c>
      <c r="S18" s="4">
        <f>IF(S17&gt;0,N17*S17,"0")</f>
        <v>8000</v>
      </c>
      <c r="T18" s="190"/>
      <c r="U18" s="119"/>
    </row>
    <row r="19" spans="1:27" ht="18" customHeight="1" x14ac:dyDescent="0.4">
      <c r="C19" s="49"/>
      <c r="D19" s="128"/>
      <c r="E19" s="129"/>
      <c r="F19" s="130"/>
      <c r="G19" s="131"/>
      <c r="H19" s="128"/>
      <c r="I19" s="131"/>
      <c r="J19" s="131"/>
      <c r="K19" s="131"/>
      <c r="L19" s="128"/>
      <c r="M19" s="131"/>
      <c r="N19" s="49"/>
      <c r="O19" s="49"/>
      <c r="T19" s="3"/>
      <c r="U19" s="119"/>
    </row>
    <row r="20" spans="1:27" ht="18" customHeight="1" thickBot="1" x14ac:dyDescent="0.45">
      <c r="A20" s="122"/>
      <c r="B20" s="85" t="s">
        <v>41</v>
      </c>
      <c r="C20" s="155" t="s">
        <v>83</v>
      </c>
      <c r="D20" s="86" t="s">
        <v>19</v>
      </c>
      <c r="E20" s="35" t="s">
        <v>77</v>
      </c>
      <c r="F20" s="87" t="s">
        <v>4</v>
      </c>
      <c r="G20" s="86" t="s">
        <v>5</v>
      </c>
      <c r="H20" s="88" t="s">
        <v>14</v>
      </c>
      <c r="I20" s="86" t="s">
        <v>18</v>
      </c>
      <c r="J20" s="86" t="s">
        <v>84</v>
      </c>
      <c r="K20" s="156" t="s">
        <v>85</v>
      </c>
      <c r="L20" s="157" t="s">
        <v>89</v>
      </c>
      <c r="M20" s="88" t="s">
        <v>6</v>
      </c>
      <c r="N20" s="35" t="s">
        <v>60</v>
      </c>
      <c r="O20" s="35" t="s">
        <v>56</v>
      </c>
      <c r="P20" s="35" t="s">
        <v>68</v>
      </c>
      <c r="Q20" s="123" t="s">
        <v>57</v>
      </c>
      <c r="R20" s="123" t="s">
        <v>62</v>
      </c>
      <c r="S20" s="123" t="s">
        <v>63</v>
      </c>
      <c r="T20" s="123" t="s">
        <v>58</v>
      </c>
      <c r="U20" s="132"/>
      <c r="V20" s="15" t="s">
        <v>27</v>
      </c>
    </row>
    <row r="21" spans="1:27" ht="18" customHeight="1" thickTop="1" x14ac:dyDescent="0.4">
      <c r="A21" s="185" t="s">
        <v>23</v>
      </c>
      <c r="B21" s="183" t="s">
        <v>43</v>
      </c>
      <c r="C21" s="181">
        <v>44593</v>
      </c>
      <c r="D21" s="125" t="s">
        <v>0</v>
      </c>
      <c r="E21" s="153" t="s">
        <v>81</v>
      </c>
      <c r="F21" s="24" t="s">
        <v>47</v>
      </c>
      <c r="G21" s="25" t="s">
        <v>48</v>
      </c>
      <c r="H21" s="33" t="s">
        <v>49</v>
      </c>
      <c r="I21" s="33" t="s">
        <v>50</v>
      </c>
      <c r="J21" s="33" t="s">
        <v>16</v>
      </c>
      <c r="K21" s="33" t="s">
        <v>86</v>
      </c>
      <c r="L21" s="26"/>
      <c r="M21" s="27">
        <v>400</v>
      </c>
      <c r="N21" s="47">
        <f>IF(M21&gt;0,VLOOKUP(MAX(M21:M22),$X$9:$Z$12,2,TRUE),"")</f>
        <v>800</v>
      </c>
      <c r="O21" s="187">
        <f>IF(COUNTIF(M21:M22,"&lt;&gt;")=2,VLOOKUP(MAX(M21:M22),$X$9:$AA$12,4,TRUE),"")</f>
        <v>1200</v>
      </c>
      <c r="P21" s="191" t="s">
        <v>74</v>
      </c>
      <c r="Q21" s="62">
        <v>10</v>
      </c>
      <c r="R21" s="6">
        <f>MAX(Q21:Q22)-S21</f>
        <v>10</v>
      </c>
      <c r="S21" s="6">
        <f>ABS(Q21-Q22)</f>
        <v>0</v>
      </c>
      <c r="T21" s="189">
        <f>R22+S22</f>
        <v>12000</v>
      </c>
      <c r="U21" s="119"/>
      <c r="V21" s="23">
        <f>MAX(M21:M22)</f>
        <v>405</v>
      </c>
    </row>
    <row r="22" spans="1:27" ht="18" customHeight="1" x14ac:dyDescent="0.4">
      <c r="A22" s="186"/>
      <c r="B22" s="184"/>
      <c r="C22" s="182"/>
      <c r="D22" s="127" t="s">
        <v>1</v>
      </c>
      <c r="E22" s="154" t="s">
        <v>82</v>
      </c>
      <c r="F22" s="29" t="s">
        <v>65</v>
      </c>
      <c r="G22" s="30" t="s">
        <v>48</v>
      </c>
      <c r="H22" s="28" t="s">
        <v>66</v>
      </c>
      <c r="I22" s="33" t="s">
        <v>67</v>
      </c>
      <c r="J22" s="33" t="s">
        <v>17</v>
      </c>
      <c r="K22" s="33" t="s">
        <v>86</v>
      </c>
      <c r="L22" s="31"/>
      <c r="M22" s="32">
        <v>405</v>
      </c>
      <c r="N22" s="48">
        <f>IF(M22&gt;0,VLOOKUP(MAX(M21:M22),$X$9:$Z$12,2,TRUE),"")</f>
        <v>800</v>
      </c>
      <c r="O22" s="188"/>
      <c r="P22" s="192"/>
      <c r="Q22" s="19">
        <v>10</v>
      </c>
      <c r="R22" s="4">
        <f>IF(R21&gt;0,O21*R21,"0")</f>
        <v>12000</v>
      </c>
      <c r="S22" s="4" t="str">
        <f>IF(S21&gt;0,N21*S21,"0")</f>
        <v>0</v>
      </c>
      <c r="T22" s="190"/>
      <c r="U22" s="119"/>
    </row>
    <row r="23" spans="1:27" ht="18" customHeight="1" x14ac:dyDescent="0.4">
      <c r="C23" s="49"/>
      <c r="D23" s="128"/>
      <c r="E23" s="129"/>
      <c r="F23" s="130"/>
      <c r="G23" s="131"/>
      <c r="H23" s="128"/>
      <c r="I23" s="131"/>
      <c r="J23" s="131"/>
      <c r="K23" s="131"/>
      <c r="L23" s="128"/>
      <c r="M23" s="131"/>
      <c r="N23" s="49"/>
      <c r="O23" s="49"/>
      <c r="T23" s="3"/>
      <c r="U23" s="119"/>
    </row>
    <row r="24" spans="1:27" ht="18" customHeight="1" thickBot="1" x14ac:dyDescent="0.45">
      <c r="A24" s="122"/>
      <c r="B24" s="85" t="s">
        <v>41</v>
      </c>
      <c r="C24" s="155" t="s">
        <v>83</v>
      </c>
      <c r="D24" s="86" t="s">
        <v>19</v>
      </c>
      <c r="E24" s="35" t="s">
        <v>77</v>
      </c>
      <c r="F24" s="87" t="s">
        <v>4</v>
      </c>
      <c r="G24" s="86" t="s">
        <v>5</v>
      </c>
      <c r="H24" s="88" t="s">
        <v>14</v>
      </c>
      <c r="I24" s="86" t="s">
        <v>18</v>
      </c>
      <c r="J24" s="86" t="s">
        <v>84</v>
      </c>
      <c r="K24" s="156" t="s">
        <v>85</v>
      </c>
      <c r="L24" s="157" t="s">
        <v>89</v>
      </c>
      <c r="M24" s="88" t="s">
        <v>6</v>
      </c>
      <c r="N24" s="163" t="s">
        <v>60</v>
      </c>
      <c r="O24" s="35" t="s">
        <v>56</v>
      </c>
      <c r="P24" s="35" t="s">
        <v>68</v>
      </c>
      <c r="Q24" s="123" t="s">
        <v>57</v>
      </c>
      <c r="R24" s="123" t="s">
        <v>62</v>
      </c>
      <c r="S24" s="123" t="s">
        <v>63</v>
      </c>
      <c r="T24" s="123" t="s">
        <v>58</v>
      </c>
      <c r="U24" s="132"/>
      <c r="V24" s="15" t="s">
        <v>27</v>
      </c>
    </row>
    <row r="25" spans="1:27" ht="18" customHeight="1" thickTop="1" x14ac:dyDescent="0.4">
      <c r="A25" s="185" t="s">
        <v>24</v>
      </c>
      <c r="B25" s="183" t="s">
        <v>43</v>
      </c>
      <c r="C25" s="181">
        <v>44652</v>
      </c>
      <c r="D25" s="125" t="s">
        <v>0</v>
      </c>
      <c r="E25" s="153" t="s">
        <v>81</v>
      </c>
      <c r="F25" s="24" t="s">
        <v>51</v>
      </c>
      <c r="G25" s="25" t="s">
        <v>52</v>
      </c>
      <c r="H25" s="33" t="s">
        <v>69</v>
      </c>
      <c r="I25" s="33" t="s">
        <v>50</v>
      </c>
      <c r="J25" s="33" t="s">
        <v>16</v>
      </c>
      <c r="K25" s="33" t="s">
        <v>88</v>
      </c>
      <c r="L25" s="26" t="s">
        <v>104</v>
      </c>
      <c r="M25" s="27">
        <v>120</v>
      </c>
      <c r="N25" s="50">
        <f>IF(M25&gt;0,VLOOKUP(MAX(M25:M26),$X$9:$Z$12,2,TRUE),"")</f>
        <v>500</v>
      </c>
      <c r="O25" s="187">
        <f>IF(COUNTIF(M25:M26,"&lt;&gt;")=2,VLOOKUP(MAX(M25:M26),$X$9:$AA$12,4,TRUE),"")</f>
        <v>750</v>
      </c>
      <c r="P25" s="191" t="s">
        <v>73</v>
      </c>
      <c r="Q25" s="62">
        <v>50</v>
      </c>
      <c r="R25" s="6">
        <f>MAX(Q25:Q26)-S25</f>
        <v>50</v>
      </c>
      <c r="S25" s="6">
        <f>ABS(Q25-Q26)</f>
        <v>5</v>
      </c>
      <c r="T25" s="189">
        <f>R26+S26</f>
        <v>40000</v>
      </c>
      <c r="U25" s="119"/>
      <c r="V25" s="23">
        <f>MAX(M25:M26)</f>
        <v>120</v>
      </c>
    </row>
    <row r="26" spans="1:27" ht="18" customHeight="1" x14ac:dyDescent="0.4">
      <c r="A26" s="186"/>
      <c r="B26" s="184"/>
      <c r="C26" s="182"/>
      <c r="D26" s="127" t="s">
        <v>1</v>
      </c>
      <c r="E26" s="154" t="s">
        <v>82</v>
      </c>
      <c r="F26" s="29" t="s">
        <v>55</v>
      </c>
      <c r="G26" s="30" t="s">
        <v>52</v>
      </c>
      <c r="H26" s="28" t="s">
        <v>54</v>
      </c>
      <c r="I26" s="33" t="s">
        <v>53</v>
      </c>
      <c r="J26" s="33" t="s">
        <v>17</v>
      </c>
      <c r="K26" s="33" t="s">
        <v>88</v>
      </c>
      <c r="L26" s="26" t="s">
        <v>104</v>
      </c>
      <c r="M26" s="32">
        <v>120</v>
      </c>
      <c r="N26" s="48">
        <f>IF(M26&gt;0,VLOOKUP(MAX(M25:M26),$X$9:$Z$12,2,TRUE),"")</f>
        <v>500</v>
      </c>
      <c r="O26" s="188"/>
      <c r="P26" s="192"/>
      <c r="Q26" s="19">
        <v>55</v>
      </c>
      <c r="R26" s="4">
        <f>IF(R25&gt;0,O25*R25,"0")</f>
        <v>37500</v>
      </c>
      <c r="S26" s="4">
        <f>IF(S25&gt;0,N25*S25,"0")</f>
        <v>2500</v>
      </c>
      <c r="T26" s="190"/>
      <c r="U26" s="119"/>
    </row>
    <row r="27" spans="1:27" ht="18" customHeight="1" x14ac:dyDescent="0.4">
      <c r="C27" s="49"/>
      <c r="D27" s="128"/>
      <c r="E27" s="129"/>
      <c r="F27" s="130"/>
      <c r="G27" s="131"/>
      <c r="H27" s="128"/>
      <c r="I27" s="131"/>
      <c r="J27" s="131"/>
      <c r="K27" s="131"/>
      <c r="L27" s="128"/>
      <c r="M27" s="131"/>
      <c r="N27" s="49"/>
      <c r="O27" s="49"/>
      <c r="T27" s="3"/>
      <c r="U27" s="119"/>
    </row>
    <row r="28" spans="1:27" ht="18" customHeight="1" thickBot="1" x14ac:dyDescent="0.45">
      <c r="A28" s="122"/>
      <c r="B28" s="85" t="s">
        <v>41</v>
      </c>
      <c r="C28" s="155" t="s">
        <v>83</v>
      </c>
      <c r="D28" s="86" t="s">
        <v>19</v>
      </c>
      <c r="E28" s="35" t="s">
        <v>77</v>
      </c>
      <c r="F28" s="87" t="s">
        <v>4</v>
      </c>
      <c r="G28" s="86" t="s">
        <v>5</v>
      </c>
      <c r="H28" s="88" t="s">
        <v>14</v>
      </c>
      <c r="I28" s="86" t="s">
        <v>18</v>
      </c>
      <c r="J28" s="86" t="s">
        <v>84</v>
      </c>
      <c r="K28" s="156" t="s">
        <v>85</v>
      </c>
      <c r="L28" s="157" t="s">
        <v>89</v>
      </c>
      <c r="M28" s="88" t="s">
        <v>6</v>
      </c>
      <c r="N28" s="163" t="s">
        <v>60</v>
      </c>
      <c r="O28" s="35" t="s">
        <v>56</v>
      </c>
      <c r="P28" s="35" t="s">
        <v>68</v>
      </c>
      <c r="Q28" s="123" t="s">
        <v>57</v>
      </c>
      <c r="R28" s="123" t="s">
        <v>62</v>
      </c>
      <c r="S28" s="123" t="s">
        <v>63</v>
      </c>
      <c r="T28" s="123" t="s">
        <v>58</v>
      </c>
      <c r="U28" s="132"/>
      <c r="V28" s="15" t="s">
        <v>27</v>
      </c>
    </row>
    <row r="29" spans="1:27" ht="18" customHeight="1" thickTop="1" x14ac:dyDescent="0.4">
      <c r="A29" s="185" t="s">
        <v>25</v>
      </c>
      <c r="B29" s="183" t="s">
        <v>43</v>
      </c>
      <c r="C29" s="181">
        <v>44652</v>
      </c>
      <c r="D29" s="125" t="s">
        <v>0</v>
      </c>
      <c r="E29" s="153" t="s">
        <v>81</v>
      </c>
      <c r="F29" s="24" t="s">
        <v>51</v>
      </c>
      <c r="G29" s="25" t="s">
        <v>52</v>
      </c>
      <c r="H29" s="33" t="s">
        <v>69</v>
      </c>
      <c r="I29" s="33" t="s">
        <v>16</v>
      </c>
      <c r="J29" s="33" t="s">
        <v>16</v>
      </c>
      <c r="K29" s="33" t="s">
        <v>87</v>
      </c>
      <c r="L29" s="26"/>
      <c r="M29" s="27">
        <v>120</v>
      </c>
      <c r="N29" s="50">
        <f>IF(M29&gt;0,VLOOKUP(MAX(M29:M30),$X$9:$Z$12,2,TRUE),"")</f>
        <v>500</v>
      </c>
      <c r="O29" s="187">
        <f>IF(COUNTIF(M29:M30,"&lt;&gt;")=2,VLOOKUP(MAX(M29:M30),$X$9:$AA$12,4,TRUE),"")</f>
        <v>750</v>
      </c>
      <c r="P29" s="191" t="s">
        <v>73</v>
      </c>
      <c r="Q29" s="62"/>
      <c r="R29" s="6">
        <f>MAX(Q29:Q30)-S29</f>
        <v>0</v>
      </c>
      <c r="S29" s="6">
        <f>ABS(Q29-Q30)</f>
        <v>0</v>
      </c>
      <c r="T29" s="189">
        <f>R30+S30</f>
        <v>0</v>
      </c>
      <c r="U29" s="119"/>
      <c r="V29" s="23">
        <f>MAX(M29:M30)</f>
        <v>120</v>
      </c>
    </row>
    <row r="30" spans="1:27" ht="18" customHeight="1" x14ac:dyDescent="0.4">
      <c r="A30" s="186"/>
      <c r="B30" s="184"/>
      <c r="C30" s="182"/>
      <c r="D30" s="127" t="s">
        <v>1</v>
      </c>
      <c r="E30" s="154" t="s">
        <v>82</v>
      </c>
      <c r="F30" s="29" t="s">
        <v>51</v>
      </c>
      <c r="G30" s="30" t="s">
        <v>52</v>
      </c>
      <c r="H30" s="28" t="s">
        <v>30</v>
      </c>
      <c r="I30" s="33" t="s">
        <v>17</v>
      </c>
      <c r="J30" s="33" t="s">
        <v>17</v>
      </c>
      <c r="K30" s="33" t="s">
        <v>87</v>
      </c>
      <c r="L30" s="31"/>
      <c r="M30" s="32">
        <v>120</v>
      </c>
      <c r="N30" s="48">
        <f>IF(M30&gt;0,VLOOKUP(MAX(M29:M30),$X$9:$Z$12,2,TRUE),"")</f>
        <v>500</v>
      </c>
      <c r="O30" s="188"/>
      <c r="P30" s="192"/>
      <c r="Q30" s="19"/>
      <c r="R30" s="4" t="str">
        <f>IF(R29&gt;0,O29*R29,"0")</f>
        <v>0</v>
      </c>
      <c r="S30" s="4" t="str">
        <f>IF(S29&gt;0,N29*S29,"0")</f>
        <v>0</v>
      </c>
      <c r="T30" s="190"/>
      <c r="U30" s="119"/>
    </row>
    <row r="31" spans="1:27" ht="18" customHeight="1" x14ac:dyDescent="0.4">
      <c r="C31" s="49"/>
      <c r="D31" s="128"/>
      <c r="E31" s="129"/>
      <c r="F31" s="130"/>
      <c r="G31" s="131"/>
      <c r="H31" s="128"/>
      <c r="I31" s="131"/>
      <c r="J31" s="131"/>
      <c r="K31" s="131"/>
      <c r="L31" s="128"/>
      <c r="M31" s="131"/>
      <c r="N31" s="49"/>
      <c r="O31" s="49"/>
      <c r="T31" s="3"/>
      <c r="U31" s="119"/>
    </row>
    <row r="32" spans="1:27" ht="18" customHeight="1" thickBot="1" x14ac:dyDescent="0.45">
      <c r="A32" s="122"/>
      <c r="B32" s="85" t="s">
        <v>41</v>
      </c>
      <c r="C32" s="155" t="s">
        <v>83</v>
      </c>
      <c r="D32" s="86" t="s">
        <v>19</v>
      </c>
      <c r="E32" s="35" t="s">
        <v>77</v>
      </c>
      <c r="F32" s="87" t="s">
        <v>4</v>
      </c>
      <c r="G32" s="86" t="s">
        <v>5</v>
      </c>
      <c r="H32" s="88" t="s">
        <v>14</v>
      </c>
      <c r="I32" s="86" t="s">
        <v>18</v>
      </c>
      <c r="J32" s="86" t="s">
        <v>84</v>
      </c>
      <c r="K32" s="156" t="s">
        <v>85</v>
      </c>
      <c r="L32" s="157" t="s">
        <v>89</v>
      </c>
      <c r="M32" s="88" t="s">
        <v>6</v>
      </c>
      <c r="N32" s="163" t="s">
        <v>60</v>
      </c>
      <c r="O32" s="35" t="s">
        <v>56</v>
      </c>
      <c r="P32" s="35" t="s">
        <v>68</v>
      </c>
      <c r="Q32" s="123" t="s">
        <v>57</v>
      </c>
      <c r="R32" s="123" t="s">
        <v>62</v>
      </c>
      <c r="S32" s="123" t="s">
        <v>63</v>
      </c>
      <c r="T32" s="123" t="s">
        <v>58</v>
      </c>
      <c r="U32" s="132"/>
      <c r="V32" s="15" t="s">
        <v>27</v>
      </c>
    </row>
    <row r="33" spans="1:22" ht="18" customHeight="1" thickTop="1" x14ac:dyDescent="0.4">
      <c r="A33" s="185" t="s">
        <v>45</v>
      </c>
      <c r="B33" s="183"/>
      <c r="C33" s="181"/>
      <c r="D33" s="125" t="s">
        <v>0</v>
      </c>
      <c r="E33" s="61"/>
      <c r="F33" s="24"/>
      <c r="G33" s="25"/>
      <c r="H33" s="33"/>
      <c r="I33" s="33"/>
      <c r="J33" s="33"/>
      <c r="K33" s="33"/>
      <c r="L33" s="26"/>
      <c r="M33" s="27"/>
      <c r="N33" s="50" t="str">
        <f>IF(M33&gt;0,VLOOKUP(MAX(M33:M34),$X$9:$Z$12,2,TRUE),"")</f>
        <v/>
      </c>
      <c r="O33" s="187" t="str">
        <f>IF(COUNTIF(M33:M34,"&lt;&gt;")=2,VLOOKUP(MAX(M33:M34),$X$9:$AA$12,4,TRUE),"")</f>
        <v/>
      </c>
      <c r="P33" s="191"/>
      <c r="Q33" s="62"/>
      <c r="R33" s="6">
        <f>MAX(Q33:Q34)-S33</f>
        <v>0</v>
      </c>
      <c r="S33" s="6">
        <f>ABS(Q33-Q34)</f>
        <v>0</v>
      </c>
      <c r="T33" s="189">
        <f>R34+S34</f>
        <v>0</v>
      </c>
      <c r="U33" s="119"/>
      <c r="V33" s="23">
        <f>MAX(M33:M34)</f>
        <v>0</v>
      </c>
    </row>
    <row r="34" spans="1:22" ht="18" customHeight="1" x14ac:dyDescent="0.4">
      <c r="A34" s="186"/>
      <c r="B34" s="184"/>
      <c r="C34" s="182"/>
      <c r="D34" s="127" t="s">
        <v>1</v>
      </c>
      <c r="E34" s="46"/>
      <c r="F34" s="29"/>
      <c r="G34" s="30"/>
      <c r="H34" s="28"/>
      <c r="I34" s="33"/>
      <c r="J34" s="33"/>
      <c r="K34" s="33"/>
      <c r="L34" s="31"/>
      <c r="M34" s="32"/>
      <c r="N34" s="48" t="str">
        <f>IF(M34&gt;0,VLOOKUP(MAX(M33:M34),$X$9:$Z$12,3,TRUE),"")</f>
        <v/>
      </c>
      <c r="O34" s="188"/>
      <c r="P34" s="192"/>
      <c r="Q34" s="19"/>
      <c r="R34" s="4" t="str">
        <f>IF(R33&gt;0,O33*R33,"0")</f>
        <v>0</v>
      </c>
      <c r="S34" s="4" t="str">
        <f>IF(S33&gt;0,N33*S33,"0")</f>
        <v>0</v>
      </c>
      <c r="T34" s="190"/>
      <c r="U34" s="119"/>
    </row>
    <row r="35" spans="1:22" ht="18" customHeight="1" x14ac:dyDescent="0.4">
      <c r="C35" s="49"/>
      <c r="D35" s="128"/>
      <c r="E35" s="129"/>
      <c r="F35" s="130"/>
      <c r="G35" s="131"/>
      <c r="H35" s="128"/>
      <c r="I35" s="131"/>
      <c r="J35" s="131"/>
      <c r="K35" s="131"/>
      <c r="L35" s="128"/>
      <c r="M35" s="131"/>
      <c r="N35" s="49"/>
      <c r="O35" s="49"/>
      <c r="T35" s="3"/>
      <c r="U35" s="119"/>
    </row>
    <row r="36" spans="1:22" ht="18" customHeight="1" thickBot="1" x14ac:dyDescent="0.45">
      <c r="A36" s="122"/>
      <c r="B36" s="85" t="s">
        <v>41</v>
      </c>
      <c r="C36" s="155" t="s">
        <v>83</v>
      </c>
      <c r="D36" s="86" t="s">
        <v>19</v>
      </c>
      <c r="E36" s="35" t="s">
        <v>77</v>
      </c>
      <c r="F36" s="87" t="s">
        <v>4</v>
      </c>
      <c r="G36" s="86" t="s">
        <v>5</v>
      </c>
      <c r="H36" s="88" t="s">
        <v>14</v>
      </c>
      <c r="I36" s="86" t="s">
        <v>18</v>
      </c>
      <c r="J36" s="86" t="s">
        <v>84</v>
      </c>
      <c r="K36" s="156" t="s">
        <v>85</v>
      </c>
      <c r="L36" s="157" t="s">
        <v>89</v>
      </c>
      <c r="M36" s="88" t="s">
        <v>6</v>
      </c>
      <c r="N36" s="163" t="s">
        <v>60</v>
      </c>
      <c r="O36" s="35" t="s">
        <v>56</v>
      </c>
      <c r="P36" s="35" t="s">
        <v>68</v>
      </c>
      <c r="Q36" s="123" t="s">
        <v>57</v>
      </c>
      <c r="R36" s="123" t="s">
        <v>62</v>
      </c>
      <c r="S36" s="123" t="s">
        <v>63</v>
      </c>
      <c r="T36" s="123" t="s">
        <v>58</v>
      </c>
      <c r="U36" s="132"/>
      <c r="V36" s="15" t="s">
        <v>27</v>
      </c>
    </row>
    <row r="37" spans="1:22" ht="18" customHeight="1" thickTop="1" x14ac:dyDescent="0.4">
      <c r="A37" s="185" t="s">
        <v>46</v>
      </c>
      <c r="B37" s="183"/>
      <c r="C37" s="181"/>
      <c r="D37" s="125" t="s">
        <v>0</v>
      </c>
      <c r="E37" s="61"/>
      <c r="F37" s="24"/>
      <c r="G37" s="25"/>
      <c r="H37" s="33"/>
      <c r="I37" s="33"/>
      <c r="J37" s="33"/>
      <c r="K37" s="33"/>
      <c r="L37" s="26"/>
      <c r="M37" s="27"/>
      <c r="N37" s="50" t="str">
        <f>IF(M37&gt;0,VLOOKUP(MAX(M37:M38),$X$9:$Z$12,2,TRUE),"")</f>
        <v/>
      </c>
      <c r="O37" s="187" t="str">
        <f>IF(COUNTIF(M37:M38,"&lt;&gt;")=2,VLOOKUP(MAX(M37:M38),$X$9:$AA$12,4,TRUE),"")</f>
        <v/>
      </c>
      <c r="P37" s="191"/>
      <c r="Q37" s="62"/>
      <c r="R37" s="6">
        <f>MAX(Q37:Q38)-S37</f>
        <v>0</v>
      </c>
      <c r="S37" s="6">
        <f>ABS(Q37-Q38)</f>
        <v>0</v>
      </c>
      <c r="T37" s="189">
        <f>R38+S38</f>
        <v>0</v>
      </c>
      <c r="U37" s="119"/>
      <c r="V37" s="23">
        <f>MAX(M37:M38)</f>
        <v>0</v>
      </c>
    </row>
    <row r="38" spans="1:22" ht="18" customHeight="1" x14ac:dyDescent="0.4">
      <c r="A38" s="186"/>
      <c r="B38" s="184"/>
      <c r="C38" s="182"/>
      <c r="D38" s="127" t="s">
        <v>1</v>
      </c>
      <c r="E38" s="46"/>
      <c r="F38" s="29"/>
      <c r="G38" s="30"/>
      <c r="H38" s="28"/>
      <c r="I38" s="33"/>
      <c r="J38" s="33"/>
      <c r="K38" s="33"/>
      <c r="L38" s="31"/>
      <c r="M38" s="32"/>
      <c r="N38" s="48" t="str">
        <f>IF(M38&gt;0,VLOOKUP(MAX(M37:M38),$X$9:$Z$12,3,TRUE),"")</f>
        <v/>
      </c>
      <c r="O38" s="188"/>
      <c r="P38" s="192"/>
      <c r="Q38" s="19"/>
      <c r="R38" s="4" t="str">
        <f>IF(R37&gt;0,O37*R37,"0")</f>
        <v>0</v>
      </c>
      <c r="S38" s="4" t="str">
        <f>IF(S37&gt;0,N37*S37,"0")</f>
        <v>0</v>
      </c>
      <c r="T38" s="190"/>
      <c r="U38" s="119"/>
    </row>
    <row r="39" spans="1:22" ht="18" customHeight="1" x14ac:dyDescent="0.4">
      <c r="C39" s="133"/>
      <c r="E39" s="134"/>
    </row>
    <row r="40" spans="1:22" ht="18" customHeight="1" x14ac:dyDescent="0.4">
      <c r="A40" s="99" t="s">
        <v>75</v>
      </c>
      <c r="B40" s="135"/>
      <c r="C40" s="136"/>
      <c r="D40" s="137"/>
      <c r="E40" s="138"/>
      <c r="F40" s="137"/>
      <c r="G40" s="139"/>
      <c r="H40" s="135"/>
      <c r="I40" s="139"/>
      <c r="J40" s="139"/>
      <c r="K40" s="139"/>
      <c r="L40" s="135"/>
      <c r="M40" s="135"/>
      <c r="N40" s="139"/>
      <c r="O40" s="140"/>
      <c r="P40" s="141"/>
      <c r="Q40" s="17"/>
      <c r="R40" s="17"/>
      <c r="S40" s="17"/>
      <c r="T40" s="17"/>
    </row>
    <row r="41" spans="1:22" ht="18" customHeight="1" x14ac:dyDescent="0.4">
      <c r="A41" s="63"/>
      <c r="B41" s="7"/>
      <c r="C41" s="7"/>
      <c r="D41" s="64"/>
      <c r="E41" s="1"/>
      <c r="F41" s="64"/>
      <c r="G41" s="13"/>
      <c r="H41" s="7"/>
      <c r="I41" s="13"/>
      <c r="J41" s="13"/>
      <c r="K41" s="13"/>
      <c r="L41" s="7"/>
      <c r="M41" s="7"/>
      <c r="N41" s="13"/>
      <c r="O41" s="8"/>
      <c r="P41" s="9"/>
      <c r="Q41" s="17"/>
      <c r="R41" s="17"/>
      <c r="S41" s="142" t="s">
        <v>61</v>
      </c>
      <c r="T41" s="14">
        <f>SUM(T9,T13,T17,T21,T25,T29,T33,T37)</f>
        <v>95200</v>
      </c>
    </row>
    <row r="42" spans="1:22" ht="18" customHeight="1" x14ac:dyDescent="0.4">
      <c r="A42" s="63"/>
      <c r="B42" s="7"/>
      <c r="C42" s="7"/>
      <c r="D42" s="64"/>
      <c r="E42" s="1"/>
      <c r="F42" s="64"/>
      <c r="G42" s="13"/>
      <c r="H42" s="7"/>
      <c r="I42" s="13"/>
      <c r="J42" s="13"/>
      <c r="K42" s="13"/>
      <c r="L42" s="7"/>
      <c r="M42" s="7"/>
      <c r="N42" s="13"/>
      <c r="O42" s="8"/>
      <c r="P42" s="9"/>
      <c r="Q42" s="17"/>
      <c r="R42" s="17"/>
      <c r="S42" s="17"/>
      <c r="T42" s="17"/>
    </row>
    <row r="43" spans="1:22" ht="18" customHeight="1" x14ac:dyDescent="0.4">
      <c r="A43" s="63"/>
      <c r="B43" s="7"/>
      <c r="C43" s="7"/>
      <c r="D43" s="64"/>
      <c r="E43" s="1"/>
      <c r="F43" s="64"/>
      <c r="G43" s="13"/>
      <c r="H43" s="7"/>
      <c r="I43" s="13"/>
      <c r="J43" s="13"/>
      <c r="K43" s="13"/>
      <c r="L43" s="7"/>
      <c r="M43" s="7"/>
      <c r="N43" s="13"/>
      <c r="O43" s="8"/>
      <c r="P43" s="9"/>
      <c r="Q43" s="17"/>
      <c r="R43" s="17"/>
      <c r="S43" s="17"/>
      <c r="T43" s="17"/>
    </row>
    <row r="44" spans="1:22" ht="18" customHeight="1" x14ac:dyDescent="0.4">
      <c r="A44" s="63"/>
      <c r="B44" s="7"/>
      <c r="C44" s="7"/>
      <c r="D44" s="64"/>
      <c r="E44" s="1"/>
      <c r="F44" s="64"/>
      <c r="G44" s="13"/>
      <c r="H44" s="7"/>
      <c r="I44" s="13"/>
      <c r="J44" s="13"/>
      <c r="K44" s="13"/>
      <c r="L44" s="7"/>
      <c r="M44" s="7"/>
      <c r="N44" s="13"/>
      <c r="O44" s="8"/>
      <c r="P44" s="9"/>
      <c r="Q44" s="17"/>
      <c r="R44" s="17"/>
      <c r="S44" s="17"/>
    </row>
    <row r="45" spans="1:22" ht="18" customHeight="1" x14ac:dyDescent="0.4">
      <c r="A45" s="63"/>
      <c r="B45" s="7"/>
      <c r="C45" s="7"/>
      <c r="D45" s="64"/>
      <c r="E45" s="1"/>
      <c r="F45" s="64"/>
      <c r="G45" s="13"/>
      <c r="H45" s="7"/>
      <c r="I45" s="13"/>
      <c r="J45" s="13"/>
      <c r="K45" s="13"/>
      <c r="L45" s="7"/>
      <c r="M45" s="7"/>
      <c r="N45" s="13"/>
      <c r="O45" s="8"/>
      <c r="P45" s="9"/>
      <c r="T45" s="17"/>
    </row>
    <row r="46" spans="1:22" ht="18" customHeight="1" x14ac:dyDescent="0.4">
      <c r="A46" s="20"/>
      <c r="B46" s="10"/>
      <c r="C46" s="10"/>
      <c r="D46" s="21"/>
      <c r="E46" s="21"/>
      <c r="F46" s="21"/>
      <c r="G46" s="22"/>
      <c r="H46" s="10"/>
      <c r="I46" s="22"/>
      <c r="J46" s="22"/>
      <c r="K46" s="22"/>
      <c r="L46" s="10"/>
      <c r="M46" s="10"/>
      <c r="N46" s="22"/>
      <c r="O46" s="11"/>
      <c r="P46" s="12"/>
      <c r="Q46" s="17"/>
      <c r="R46" s="17"/>
      <c r="S46" s="17"/>
      <c r="T46" s="17"/>
    </row>
    <row r="47" spans="1:22" ht="31.9" customHeight="1" x14ac:dyDescent="0.4">
      <c r="A47" s="107" t="s">
        <v>37</v>
      </c>
      <c r="B47" s="107"/>
      <c r="E47" s="17"/>
      <c r="I47" s="17"/>
      <c r="J47" s="17"/>
      <c r="K47" s="17"/>
      <c r="M47" s="17"/>
      <c r="N47" s="112"/>
      <c r="O47" s="112"/>
      <c r="P47" s="17"/>
      <c r="Q47" s="17"/>
      <c r="R47" s="17"/>
      <c r="S47" s="17"/>
    </row>
    <row r="48" spans="1:22" s="69" customFormat="1" ht="22.9" customHeight="1" x14ac:dyDescent="0.4">
      <c r="A48" s="66"/>
      <c r="B48" s="108"/>
      <c r="C48" s="109" t="s">
        <v>101</v>
      </c>
      <c r="D48" s="67"/>
      <c r="E48" s="66"/>
      <c r="G48" s="66"/>
      <c r="H48" s="110"/>
    </row>
    <row r="49" spans="1:20" s="69" customFormat="1" ht="22.9" customHeight="1" x14ac:dyDescent="0.4">
      <c r="A49" s="66"/>
      <c r="B49" s="108"/>
      <c r="C49" s="109" t="s">
        <v>96</v>
      </c>
      <c r="D49" s="67"/>
      <c r="E49" s="66"/>
      <c r="G49" s="66"/>
      <c r="H49" s="110"/>
    </row>
    <row r="50" spans="1:20" s="69" customFormat="1" ht="22.9" customHeight="1" x14ac:dyDescent="0.4">
      <c r="A50" s="66"/>
      <c r="B50" s="108"/>
      <c r="C50" s="109" t="s">
        <v>97</v>
      </c>
      <c r="D50" s="67"/>
      <c r="E50" s="66"/>
      <c r="G50" s="66"/>
    </row>
    <row r="51" spans="1:20" s="69" customFormat="1" ht="22.9" customHeight="1" x14ac:dyDescent="0.4">
      <c r="A51" s="66"/>
      <c r="B51" s="108"/>
      <c r="C51" s="109" t="s">
        <v>39</v>
      </c>
      <c r="D51" s="67"/>
      <c r="E51" s="66"/>
      <c r="G51" s="66"/>
      <c r="I51" s="66"/>
      <c r="M51" s="40"/>
      <c r="T51" s="75"/>
    </row>
    <row r="52" spans="1:20" s="69" customFormat="1" ht="22.9" customHeight="1" x14ac:dyDescent="0.4">
      <c r="A52" s="66"/>
      <c r="B52" s="108"/>
      <c r="C52" s="109" t="s">
        <v>76</v>
      </c>
      <c r="D52" s="67"/>
      <c r="E52" s="68"/>
      <c r="G52" s="66"/>
      <c r="H52" s="110"/>
      <c r="N52" s="40"/>
      <c r="O52" s="40"/>
      <c r="P52" s="40"/>
      <c r="Q52" s="40"/>
      <c r="R52" s="40"/>
      <c r="S52" s="40"/>
    </row>
    <row r="53" spans="1:20" s="69" customFormat="1" ht="22.9" customHeight="1" x14ac:dyDescent="0.4">
      <c r="A53" s="66"/>
      <c r="B53" s="108"/>
      <c r="C53" s="109" t="s">
        <v>40</v>
      </c>
      <c r="D53" s="67"/>
      <c r="E53" s="66"/>
      <c r="G53" s="66"/>
      <c r="H53" s="110"/>
    </row>
    <row r="54" spans="1:20" s="69" customFormat="1" ht="22.9" customHeight="1" x14ac:dyDescent="0.4">
      <c r="A54" s="66"/>
      <c r="B54" s="108"/>
      <c r="C54" s="109" t="s">
        <v>99</v>
      </c>
      <c r="D54" s="67"/>
      <c r="E54" s="66"/>
      <c r="G54" s="66"/>
      <c r="H54" s="110"/>
    </row>
    <row r="55" spans="1:20" s="69" customFormat="1" ht="22.9" customHeight="1" x14ac:dyDescent="0.4">
      <c r="A55" s="66"/>
      <c r="B55" s="108"/>
      <c r="C55" s="109" t="s">
        <v>100</v>
      </c>
      <c r="D55" s="67"/>
      <c r="E55" s="66"/>
      <c r="G55" s="66"/>
      <c r="I55" s="66"/>
      <c r="M55" s="40"/>
      <c r="T55" s="75"/>
    </row>
    <row r="56" spans="1:20" s="69" customFormat="1" ht="22.9" customHeight="1" x14ac:dyDescent="0.4">
      <c r="A56" s="66"/>
      <c r="B56" s="108"/>
      <c r="C56" s="109" t="s">
        <v>70</v>
      </c>
      <c r="D56" s="67"/>
      <c r="E56" s="68"/>
      <c r="G56" s="66"/>
      <c r="I56" s="66"/>
      <c r="M56" s="40"/>
      <c r="N56" s="40"/>
      <c r="O56" s="40"/>
      <c r="P56" s="40"/>
      <c r="Q56" s="40"/>
      <c r="R56" s="40"/>
      <c r="S56" s="40"/>
      <c r="T56" s="75"/>
    </row>
    <row r="57" spans="1:20" s="69" customFormat="1" ht="22.9" customHeight="1" x14ac:dyDescent="0.4">
      <c r="A57" s="66"/>
      <c r="B57" s="66"/>
      <c r="C57" s="109" t="s">
        <v>38</v>
      </c>
      <c r="D57" s="67"/>
      <c r="E57" s="68"/>
      <c r="G57" s="66"/>
      <c r="I57" s="66"/>
      <c r="M57" s="40"/>
      <c r="N57" s="34"/>
      <c r="O57" s="40"/>
      <c r="P57" s="40"/>
      <c r="Q57" s="40"/>
      <c r="R57" s="40"/>
      <c r="S57" s="40"/>
      <c r="T57" s="75"/>
    </row>
    <row r="58" spans="1:20" s="69" customFormat="1" ht="22.9" customHeight="1" x14ac:dyDescent="0.4">
      <c r="A58" s="66"/>
      <c r="B58" s="66"/>
      <c r="C58" s="109" t="s">
        <v>98</v>
      </c>
      <c r="D58" s="67"/>
      <c r="E58" s="68"/>
      <c r="G58" s="66"/>
      <c r="I58" s="66"/>
      <c r="M58" s="40"/>
      <c r="N58" s="40"/>
      <c r="O58" s="40"/>
      <c r="P58" s="40"/>
      <c r="Q58" s="40"/>
      <c r="R58" s="40"/>
      <c r="S58" s="40"/>
      <c r="T58" s="75"/>
    </row>
    <row r="59" spans="1:20" s="69" customFormat="1" ht="22.9" customHeight="1" x14ac:dyDescent="0.4">
      <c r="A59" s="66"/>
      <c r="B59" s="66"/>
      <c r="C59" s="109" t="s">
        <v>79</v>
      </c>
      <c r="D59" s="67"/>
      <c r="E59" s="68"/>
      <c r="G59" s="66"/>
      <c r="I59" s="66"/>
      <c r="M59" s="40"/>
      <c r="N59" s="40"/>
      <c r="O59" s="40"/>
      <c r="P59" s="40"/>
      <c r="Q59" s="40"/>
      <c r="R59" s="40"/>
      <c r="S59" s="40"/>
      <c r="T59" s="75"/>
    </row>
    <row r="60" spans="1:20" s="69" customFormat="1" ht="22.9" customHeight="1" x14ac:dyDescent="0.4">
      <c r="A60" s="66"/>
      <c r="B60" s="66"/>
      <c r="C60" s="109" t="s">
        <v>78</v>
      </c>
      <c r="D60" s="67"/>
      <c r="E60" s="68"/>
      <c r="G60" s="66"/>
      <c r="I60" s="66"/>
      <c r="M60" s="40"/>
      <c r="N60" s="40"/>
      <c r="O60" s="40"/>
      <c r="P60" s="40"/>
      <c r="Q60" s="40"/>
      <c r="R60" s="40"/>
      <c r="S60" s="40"/>
      <c r="T60" s="75"/>
    </row>
    <row r="61" spans="1:20" s="69" customFormat="1" ht="22.9" customHeight="1" x14ac:dyDescent="0.4">
      <c r="A61" s="66"/>
      <c r="B61" s="66"/>
      <c r="C61" s="109" t="s">
        <v>105</v>
      </c>
      <c r="D61" s="67"/>
      <c r="E61" s="68"/>
      <c r="G61" s="66"/>
      <c r="I61" s="66"/>
      <c r="M61" s="40"/>
      <c r="N61" s="40"/>
      <c r="O61" s="40"/>
      <c r="P61" s="40"/>
      <c r="Q61" s="40"/>
      <c r="R61" s="40"/>
      <c r="S61" s="40"/>
      <c r="T61" s="75"/>
    </row>
  </sheetData>
  <sheetProtection sheet="1" formatCells="0" selectLockedCells="1"/>
  <mergeCells count="56">
    <mergeCell ref="B3:C3"/>
    <mergeCell ref="D3:K3"/>
    <mergeCell ref="B4:C4"/>
    <mergeCell ref="D4:K4"/>
    <mergeCell ref="B5:C6"/>
    <mergeCell ref="E5:G5"/>
    <mergeCell ref="I5:K5"/>
    <mergeCell ref="E6:K6"/>
    <mergeCell ref="O33:O34"/>
    <mergeCell ref="T33:T34"/>
    <mergeCell ref="O37:O38"/>
    <mergeCell ref="T37:T38"/>
    <mergeCell ref="O21:O22"/>
    <mergeCell ref="T21:T22"/>
    <mergeCell ref="O25:O26"/>
    <mergeCell ref="T25:T26"/>
    <mergeCell ref="O29:O30"/>
    <mergeCell ref="T29:T30"/>
    <mergeCell ref="P21:P22"/>
    <mergeCell ref="P25:P26"/>
    <mergeCell ref="P29:P30"/>
    <mergeCell ref="P33:P34"/>
    <mergeCell ref="P37:P38"/>
    <mergeCell ref="O9:O10"/>
    <mergeCell ref="T9:T10"/>
    <mergeCell ref="O13:O14"/>
    <mergeCell ref="T13:T14"/>
    <mergeCell ref="O17:O18"/>
    <mergeCell ref="T17:T18"/>
    <mergeCell ref="P9:P10"/>
    <mergeCell ref="P13:P14"/>
    <mergeCell ref="P17:P18"/>
    <mergeCell ref="A9:A10"/>
    <mergeCell ref="A13:A14"/>
    <mergeCell ref="A17:A18"/>
    <mergeCell ref="A21:A22"/>
    <mergeCell ref="A25:A26"/>
    <mergeCell ref="B9:B10"/>
    <mergeCell ref="B13:B14"/>
    <mergeCell ref="B17:B18"/>
    <mergeCell ref="B21:B22"/>
    <mergeCell ref="B25:B26"/>
    <mergeCell ref="B33:B34"/>
    <mergeCell ref="B37:B38"/>
    <mergeCell ref="A33:A34"/>
    <mergeCell ref="A37:A38"/>
    <mergeCell ref="A29:A30"/>
    <mergeCell ref="B29:B30"/>
    <mergeCell ref="C29:C30"/>
    <mergeCell ref="C33:C34"/>
    <mergeCell ref="C37:C38"/>
    <mergeCell ref="C9:C10"/>
    <mergeCell ref="C13:C14"/>
    <mergeCell ref="C17:C18"/>
    <mergeCell ref="C21:C22"/>
    <mergeCell ref="C25:C26"/>
  </mergeCells>
  <phoneticPr fontId="1"/>
  <dataValidations count="4">
    <dataValidation type="list" allowBlank="1" showInputMessage="1" showErrorMessage="1" sqref="I33:K34 I37:K38 I21:J22 I29:J30 I17:J18 I25:J26 I13:J14 I9:J10">
      <formula1>$W$15:$W$17</formula1>
    </dataValidation>
    <dataValidation type="list" allowBlank="1" showInputMessage="1" showErrorMessage="1" sqref="P9:P10 P13:P14 P17:P18 P21:P22 P25:P26 P37:P38 P33:P34 P29:P30">
      <formula1>$AA$15:$AA$16</formula1>
    </dataValidation>
    <dataValidation type="list" allowBlank="1" showInputMessage="1" showErrorMessage="1" sqref="B37:B38 B33:B34 B9:B10 B21:B22 B29:B30 B13:B14 B17:B18 B25:B26">
      <formula1>$Y$15:$Y$16</formula1>
    </dataValidation>
    <dataValidation type="list" allowBlank="1" showInputMessage="1" showErrorMessage="1" sqref="K9:K10 K13:K14 K17:K18 K21:K22 K25:K26 K29:K30">
      <formula1>$Z$15:$Z$17</formula1>
    </dataValidation>
  </dataValidations>
  <pageMargins left="0.25" right="0.25" top="0.75" bottom="0.75" header="0.3" footer="0.3"/>
  <pageSetup paperSize="9" scale="48" orientation="portrait" r:id="rId1"/>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相談シート(各社提出) </vt:lpstr>
      <vt:lpstr>（記入例）相談シート</vt:lpstr>
      <vt:lpstr>'（記入例）相談シート'!Print_Area</vt:lpstr>
      <vt:lpstr>'相談シート(各社提出)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2021-11-08T05:51:15Z</cp:lastPrinted>
  <dcterms:modified xsi:type="dcterms:W3CDTF">2021-11-08T09:11:22Z</dcterms:modified>
</cp:coreProperties>
</file>