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afi002\0015500都市局\0015510都市計画部\0015535交通政策課\22長距離バスターミナル\☆乗入希望\01_★新規乗入希望事業者への案内\01_新規事前相談時\"/>
    </mc:Choice>
  </mc:AlternateContent>
  <bookViews>
    <workbookView xWindow="0" yWindow="0" windowWidth="17250" windowHeight="5670" tabRatio="799"/>
  </bookViews>
  <sheets>
    <sheet name="共同運行利用計画 (代表会社提出)" sheetId="7" r:id="rId1"/>
    <sheet name="(記入例)共同運行利用計画" sheetId="8" r:id="rId2"/>
  </sheets>
  <definedNames>
    <definedName name="_xlnm._FilterDatabase" localSheetId="1" hidden="1">'(記入例)共同運行利用計画'!$A$5:$R$17</definedName>
    <definedName name="_xlnm._FilterDatabase" localSheetId="0" hidden="1">'共同運行利用計画 (代表会社提出)'!$A$5:$R$17</definedName>
    <definedName name="_xlnm.Print_Area" localSheetId="1">'(記入例)共同運行利用計画'!$A$1:$N$74</definedName>
    <definedName name="_xlnm.Print_Area" localSheetId="0">'共同運行利用計画 (代表会社提出)'!$A$1:$N$74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6" i="7" l="1"/>
  <c r="N42" i="7"/>
  <c r="N24" i="7"/>
  <c r="N42" i="8"/>
  <c r="M50" i="7"/>
  <c r="M32" i="7"/>
  <c r="M14" i="7"/>
  <c r="M50" i="8"/>
  <c r="M32" i="8"/>
  <c r="M14" i="8"/>
  <c r="M24" i="8"/>
  <c r="T42" i="8"/>
  <c r="Q42" i="8"/>
  <c r="Q43" i="8" s="1"/>
  <c r="M42" i="8"/>
  <c r="T24" i="8"/>
  <c r="Q24" i="8"/>
  <c r="P24" i="8" s="1"/>
  <c r="X9" i="8"/>
  <c r="Y9" i="8" s="1"/>
  <c r="X8" i="8"/>
  <c r="Y8" i="8" s="1"/>
  <c r="N24" i="8" s="1"/>
  <c r="X7" i="8"/>
  <c r="Y7" i="8" s="1"/>
  <c r="N6" i="8" s="1"/>
  <c r="X6" i="8"/>
  <c r="Y6" i="8" s="1"/>
  <c r="T6" i="8"/>
  <c r="Q6" i="8"/>
  <c r="P6" i="8" s="1"/>
  <c r="M6" i="8"/>
  <c r="P25" i="8" l="1"/>
  <c r="P42" i="8"/>
  <c r="P43" i="8" s="1"/>
  <c r="R42" i="8" s="1"/>
  <c r="P7" i="8"/>
  <c r="Q25" i="8"/>
  <c r="Q7" i="8"/>
  <c r="R24" i="8" l="1"/>
  <c r="R6" i="8"/>
  <c r="R60" i="8"/>
  <c r="M6" i="7"/>
  <c r="M42" i="7"/>
  <c r="M24" i="7"/>
  <c r="T42" i="7" l="1"/>
  <c r="Q42" i="7"/>
  <c r="Q43" i="7" s="1"/>
  <c r="T24" i="7"/>
  <c r="Q24" i="7"/>
  <c r="Q25" i="7" s="1"/>
  <c r="T6" i="7"/>
  <c r="Q6" i="7"/>
  <c r="X6" i="7"/>
  <c r="Y6" i="7" s="1"/>
  <c r="X7" i="7"/>
  <c r="Y7" i="7" s="1"/>
  <c r="X8" i="7"/>
  <c r="Y8" i="7" s="1"/>
  <c r="X9" i="7"/>
  <c r="Y9" i="7" s="1"/>
  <c r="P42" i="7" l="1"/>
  <c r="P43" i="7" s="1"/>
  <c r="R42" i="7" s="1"/>
  <c r="P24" i="7"/>
  <c r="P25" i="7" s="1"/>
  <c r="R24" i="7" s="1"/>
  <c r="Q7" i="7"/>
  <c r="P6" i="7"/>
  <c r="P7" i="7" l="1"/>
  <c r="R6" i="7" s="1"/>
  <c r="R60" i="7" s="1"/>
</calcChain>
</file>

<file path=xl/sharedStrings.xml><?xml version="1.0" encoding="utf-8"?>
<sst xmlns="http://schemas.openxmlformats.org/spreadsheetml/2006/main" count="236" uniqueCount="71">
  <si>
    <t>往路</t>
    <rPh sb="0" eb="2">
      <t>オウロ</t>
    </rPh>
    <phoneticPr fontId="1"/>
  </si>
  <si>
    <t>復路</t>
    <rPh sb="0" eb="2">
      <t>フクロ</t>
    </rPh>
    <phoneticPr fontId="1"/>
  </si>
  <si>
    <t>①</t>
    <phoneticPr fontId="1"/>
  </si>
  <si>
    <t>系統番号</t>
    <rPh sb="0" eb="2">
      <t>ケイトウ</t>
    </rPh>
    <rPh sb="2" eb="4">
      <t>バンゴウ</t>
    </rPh>
    <phoneticPr fontId="1"/>
  </si>
  <si>
    <t>系統名</t>
    <rPh sb="0" eb="2">
      <t>ケイトウ</t>
    </rPh>
    <rPh sb="2" eb="3">
      <t>メイ</t>
    </rPh>
    <phoneticPr fontId="1"/>
  </si>
  <si>
    <t>区間総キロ</t>
    <rPh sb="0" eb="2">
      <t>クカン</t>
    </rPh>
    <rPh sb="2" eb="3">
      <t>ソウ</t>
    </rPh>
    <phoneticPr fontId="1"/>
  </si>
  <si>
    <t>１－１</t>
    <phoneticPr fontId="1"/>
  </si>
  <si>
    <t>300km未満</t>
    <rPh sb="5" eb="7">
      <t>ミマン</t>
    </rPh>
    <phoneticPr fontId="1"/>
  </si>
  <si>
    <t>片道</t>
    <rPh sb="0" eb="2">
      <t>カタミチ</t>
    </rPh>
    <phoneticPr fontId="1"/>
  </si>
  <si>
    <t>往復割（復路）</t>
    <rPh sb="0" eb="2">
      <t>オウフク</t>
    </rPh>
    <rPh sb="2" eb="3">
      <t>ワリ</t>
    </rPh>
    <rPh sb="4" eb="6">
      <t>フクロ</t>
    </rPh>
    <phoneticPr fontId="1"/>
  </si>
  <si>
    <t>300～500km未満</t>
    <rPh sb="9" eb="11">
      <t>ミマン</t>
    </rPh>
    <phoneticPr fontId="1"/>
  </si>
  <si>
    <t>500～700km未満</t>
    <rPh sb="9" eb="11">
      <t>ミマン</t>
    </rPh>
    <phoneticPr fontId="1"/>
  </si>
  <si>
    <t>700km以上</t>
    <rPh sb="5" eb="7">
      <t>イジョウ</t>
    </rPh>
    <phoneticPr fontId="1"/>
  </si>
  <si>
    <t>予定時刻</t>
    <rPh sb="0" eb="2">
      <t>ヨテイ</t>
    </rPh>
    <rPh sb="2" eb="4">
      <t>ジコク</t>
    </rPh>
    <phoneticPr fontId="1"/>
  </si>
  <si>
    <t>行先</t>
    <rPh sb="0" eb="2">
      <t>イキサキ</t>
    </rPh>
    <phoneticPr fontId="1"/>
  </si>
  <si>
    <t>乗車</t>
    <rPh sb="0" eb="2">
      <t>ジョウシャ</t>
    </rPh>
    <phoneticPr fontId="1"/>
  </si>
  <si>
    <t>降車</t>
    <rPh sb="0" eb="2">
      <t>コウシャ</t>
    </rPh>
    <phoneticPr fontId="1"/>
  </si>
  <si>
    <t>利用区分</t>
    <rPh sb="0" eb="2">
      <t>リヨウ</t>
    </rPh>
    <rPh sb="2" eb="4">
      <t>クブン</t>
    </rPh>
    <phoneticPr fontId="1"/>
  </si>
  <si>
    <t>種類</t>
    <rPh sb="0" eb="2">
      <t>シュルイ</t>
    </rPh>
    <phoneticPr fontId="1"/>
  </si>
  <si>
    <t>乗降車</t>
    <rPh sb="0" eb="2">
      <t>ジョウコウ</t>
    </rPh>
    <rPh sb="2" eb="3">
      <t>シャ</t>
    </rPh>
    <phoneticPr fontId="1"/>
  </si>
  <si>
    <t>キロ程</t>
    <rPh sb="2" eb="3">
      <t>テイ</t>
    </rPh>
    <phoneticPr fontId="1"/>
  </si>
  <si>
    <t>③</t>
    <phoneticPr fontId="1"/>
  </si>
  <si>
    <t>基準キロ程</t>
    <rPh sb="0" eb="2">
      <t>キジュン</t>
    </rPh>
    <rPh sb="4" eb="5">
      <t>テイ</t>
    </rPh>
    <phoneticPr fontId="1"/>
  </si>
  <si>
    <t>最大距離</t>
    <rPh sb="0" eb="2">
      <t>サイダイ</t>
    </rPh>
    <rPh sb="2" eb="4">
      <t>キョリ</t>
    </rPh>
    <phoneticPr fontId="1"/>
  </si>
  <si>
    <t>〇〇▲▲線</t>
    <rPh sb="4" eb="5">
      <t>セン</t>
    </rPh>
    <phoneticPr fontId="1"/>
  </si>
  <si>
    <t>埼玉</t>
    <rPh sb="0" eb="2">
      <t>サイタマ</t>
    </rPh>
    <phoneticPr fontId="1"/>
  </si>
  <si>
    <t>２－１</t>
    <phoneticPr fontId="1"/>
  </si>
  <si>
    <t>■■線</t>
    <rPh sb="2" eb="3">
      <t>セン</t>
    </rPh>
    <phoneticPr fontId="1"/>
  </si>
  <si>
    <t>３－１</t>
    <phoneticPr fontId="1"/>
  </si>
  <si>
    <t>▽▽線</t>
    <rPh sb="2" eb="3">
      <t>セン</t>
    </rPh>
    <phoneticPr fontId="1"/>
  </si>
  <si>
    <t xml:space="preserve">～注意事項～
</t>
    <phoneticPr fontId="1"/>
  </si>
  <si>
    <t>・系統番号、系統名は認可申請書と同じ名称で記入して下さい。</t>
    <rPh sb="10" eb="12">
      <t>ニンカ</t>
    </rPh>
    <rPh sb="12" eb="15">
      <t>シンセイショ</t>
    </rPh>
    <rPh sb="16" eb="17">
      <t>オナ</t>
    </rPh>
    <rPh sb="18" eb="20">
      <t>メイショウ</t>
    </rPh>
    <rPh sb="21" eb="23">
      <t>キニュウ</t>
    </rPh>
    <rPh sb="25" eb="26">
      <t>クダ</t>
    </rPh>
    <phoneticPr fontId="1"/>
  </si>
  <si>
    <t>区分</t>
    <rPh sb="0" eb="2">
      <t>クブン</t>
    </rPh>
    <phoneticPr fontId="1"/>
  </si>
  <si>
    <t>申請区分</t>
    <rPh sb="0" eb="2">
      <t>シンセイ</t>
    </rPh>
    <rPh sb="2" eb="4">
      <t>クブン</t>
    </rPh>
    <phoneticPr fontId="1"/>
  </si>
  <si>
    <t>新規</t>
    <rPh sb="0" eb="2">
      <t>シンキ</t>
    </rPh>
    <phoneticPr fontId="1"/>
  </si>
  <si>
    <t>廃止</t>
    <rPh sb="0" eb="2">
      <t>ハイシ</t>
    </rPh>
    <phoneticPr fontId="1"/>
  </si>
  <si>
    <t>４－１</t>
    <phoneticPr fontId="1"/>
  </si>
  <si>
    <t>往復割適用額</t>
    <rPh sb="0" eb="2">
      <t>オウフク</t>
    </rPh>
    <rPh sb="2" eb="3">
      <t>ワリ</t>
    </rPh>
    <rPh sb="3" eb="5">
      <t>テキヨウ</t>
    </rPh>
    <rPh sb="5" eb="6">
      <t>ガク</t>
    </rPh>
    <phoneticPr fontId="1"/>
  </si>
  <si>
    <t>使用回数</t>
    <rPh sb="0" eb="2">
      <t>シヨウ</t>
    </rPh>
    <rPh sb="2" eb="4">
      <t>カイスウ</t>
    </rPh>
    <phoneticPr fontId="1"/>
  </si>
  <si>
    <t>小計</t>
    <rPh sb="0" eb="2">
      <t>ショウケイ</t>
    </rPh>
    <phoneticPr fontId="1"/>
  </si>
  <si>
    <t>往復割（往復額）</t>
    <rPh sb="0" eb="2">
      <t>オウフク</t>
    </rPh>
    <rPh sb="2" eb="3">
      <t>ワリ</t>
    </rPh>
    <rPh sb="4" eb="6">
      <t>オウフク</t>
    </rPh>
    <rPh sb="6" eb="7">
      <t>ガク</t>
    </rPh>
    <phoneticPr fontId="1"/>
  </si>
  <si>
    <t>片道料金</t>
    <rPh sb="0" eb="2">
      <t>カタミチ</t>
    </rPh>
    <rPh sb="2" eb="4">
      <t>リョウキン</t>
    </rPh>
    <phoneticPr fontId="1"/>
  </si>
  <si>
    <t>運行管理NO.</t>
    <rPh sb="0" eb="2">
      <t>ウンコウ</t>
    </rPh>
    <rPh sb="2" eb="4">
      <t>カンリ</t>
    </rPh>
    <phoneticPr fontId="1"/>
  </si>
  <si>
    <t>合計額</t>
    <rPh sb="0" eb="2">
      <t>ゴウケイ</t>
    </rPh>
    <rPh sb="2" eb="3">
      <t>ガク</t>
    </rPh>
    <phoneticPr fontId="1"/>
  </si>
  <si>
    <t>往復利用(回/総額)</t>
    <rPh sb="0" eb="2">
      <t>オウフク</t>
    </rPh>
    <rPh sb="2" eb="4">
      <t>リヨウ</t>
    </rPh>
    <rPh sb="5" eb="6">
      <t>カイ</t>
    </rPh>
    <rPh sb="7" eb="8">
      <t>ソウ</t>
    </rPh>
    <rPh sb="8" eb="9">
      <t>ガク</t>
    </rPh>
    <phoneticPr fontId="1"/>
  </si>
  <si>
    <t>片道利用(回/総額)</t>
    <rPh sb="0" eb="2">
      <t>カタミチ</t>
    </rPh>
    <rPh sb="2" eb="4">
      <t>リヨウ</t>
    </rPh>
    <rPh sb="5" eb="6">
      <t>カイ</t>
    </rPh>
    <rPh sb="7" eb="8">
      <t>ソウ</t>
    </rPh>
    <rPh sb="8" eb="9">
      <t>ガク</t>
    </rPh>
    <phoneticPr fontId="1"/>
  </si>
  <si>
    <t>請求用（施設側使用欄）</t>
    <rPh sb="0" eb="3">
      <t>セイキュウヨウ</t>
    </rPh>
    <rPh sb="4" eb="6">
      <t>シセツ</t>
    </rPh>
    <rPh sb="6" eb="7">
      <t>ガワ</t>
    </rPh>
    <rPh sb="7" eb="9">
      <t>シヨウ</t>
    </rPh>
    <rPh sb="9" eb="10">
      <t>ラン</t>
    </rPh>
    <phoneticPr fontId="1"/>
  </si>
  <si>
    <t xml:space="preserve">・利用料金（片道、往復割適用額）は、自動算出されます（入力不可）。
</t>
    <rPh sb="6" eb="8">
      <t>カタミチ</t>
    </rPh>
    <rPh sb="9" eb="11">
      <t>オウフク</t>
    </rPh>
    <rPh sb="11" eb="12">
      <t>ワリ</t>
    </rPh>
    <rPh sb="12" eb="14">
      <t>テキヨウ</t>
    </rPh>
    <rPh sb="14" eb="15">
      <t>ガク</t>
    </rPh>
    <phoneticPr fontId="1"/>
  </si>
  <si>
    <t>共同運行</t>
    <rPh sb="0" eb="4">
      <t>キョウドウウンコウ</t>
    </rPh>
    <phoneticPr fontId="1"/>
  </si>
  <si>
    <t>令和〇年〇月〇日</t>
    <rPh sb="0" eb="2">
      <t>レイワ</t>
    </rPh>
    <rPh sb="3" eb="4">
      <t>ネン</t>
    </rPh>
    <rPh sb="5" eb="6">
      <t>ツキ</t>
    </rPh>
    <rPh sb="7" eb="8">
      <t>ニチ</t>
    </rPh>
    <phoneticPr fontId="1"/>
  </si>
  <si>
    <t>有</t>
    <rPh sb="0" eb="1">
      <t>アリ</t>
    </rPh>
    <phoneticPr fontId="1"/>
  </si>
  <si>
    <t>無</t>
    <rPh sb="0" eb="1">
      <t>ナ</t>
    </rPh>
    <phoneticPr fontId="1"/>
  </si>
  <si>
    <t>適用日</t>
    <rPh sb="0" eb="2">
      <t>テキヨウ</t>
    </rPh>
    <rPh sb="2" eb="3">
      <t>ビ</t>
    </rPh>
    <phoneticPr fontId="1"/>
  </si>
  <si>
    <t>備考欄</t>
    <phoneticPr fontId="1"/>
  </si>
  <si>
    <t>運行会社</t>
    <rPh sb="0" eb="2">
      <t>ウンコウ</t>
    </rPh>
    <rPh sb="2" eb="4">
      <t>カイシャ</t>
    </rPh>
    <phoneticPr fontId="1"/>
  </si>
  <si>
    <t>・本書類の提出により、共同運行に係る利用便の「往復利用の組合せ」及び「利用料金」を共同運行会社は理解したものとします。</t>
    <rPh sb="1" eb="2">
      <t>ホン</t>
    </rPh>
    <rPh sb="2" eb="4">
      <t>ショルイ</t>
    </rPh>
    <rPh sb="5" eb="7">
      <t>テイシュツ</t>
    </rPh>
    <rPh sb="16" eb="17">
      <t>カカ</t>
    </rPh>
    <rPh sb="18" eb="20">
      <t>リヨウ</t>
    </rPh>
    <rPh sb="20" eb="21">
      <t>ビン</t>
    </rPh>
    <rPh sb="23" eb="25">
      <t>オウフク</t>
    </rPh>
    <rPh sb="25" eb="27">
      <t>リヨウ</t>
    </rPh>
    <rPh sb="28" eb="30">
      <t>クミアワ</t>
    </rPh>
    <rPh sb="32" eb="33">
      <t>オヨ</t>
    </rPh>
    <rPh sb="35" eb="39">
      <t>リヨウリョウキン</t>
    </rPh>
    <rPh sb="48" eb="50">
      <t>リカイ</t>
    </rPh>
    <phoneticPr fontId="1"/>
  </si>
  <si>
    <t>・本書類は共同運行路線に係る「利用料金の精算を代表する会社(代表会社)」が提出して下さい。利用料金は本書類の代表会社に請求します。</t>
    <rPh sb="5" eb="7">
      <t>キョウドウ</t>
    </rPh>
    <rPh sb="7" eb="9">
      <t>ウンコウ</t>
    </rPh>
    <rPh sb="9" eb="11">
      <t>ロセン</t>
    </rPh>
    <rPh sb="12" eb="13">
      <t>カカ</t>
    </rPh>
    <rPh sb="15" eb="17">
      <t>リヨウ</t>
    </rPh>
    <rPh sb="17" eb="19">
      <t>リョウキン</t>
    </rPh>
    <rPh sb="20" eb="22">
      <t>セイサン</t>
    </rPh>
    <rPh sb="23" eb="25">
      <t>ダイヒョウ</t>
    </rPh>
    <rPh sb="27" eb="29">
      <t>カイシャ</t>
    </rPh>
    <rPh sb="30" eb="32">
      <t>ダイヒョウ</t>
    </rPh>
    <rPh sb="32" eb="34">
      <t>カイシャ</t>
    </rPh>
    <rPh sb="37" eb="39">
      <t>テイシュツ</t>
    </rPh>
    <rPh sb="41" eb="42">
      <t>クダ</t>
    </rPh>
    <rPh sb="45" eb="47">
      <t>リヨウ</t>
    </rPh>
    <rPh sb="47" eb="49">
      <t>リョウキン</t>
    </rPh>
    <rPh sb="50" eb="51">
      <t>ホン</t>
    </rPh>
    <rPh sb="51" eb="53">
      <t>ショルイ</t>
    </rPh>
    <rPh sb="54" eb="56">
      <t>ダイヒョウ</t>
    </rPh>
    <rPh sb="56" eb="58">
      <t>カイシャ</t>
    </rPh>
    <phoneticPr fontId="1"/>
  </si>
  <si>
    <t>京都</t>
    <rPh sb="0" eb="2">
      <t>キョウト</t>
    </rPh>
    <phoneticPr fontId="1"/>
  </si>
  <si>
    <t>●●バス</t>
    <phoneticPr fontId="1"/>
  </si>
  <si>
    <t>▼▼バス</t>
    <phoneticPr fontId="1"/>
  </si>
  <si>
    <t>■■交通</t>
    <rPh sb="2" eb="4">
      <t>コウツウ</t>
    </rPh>
    <phoneticPr fontId="1"/>
  </si>
  <si>
    <t>△△バス</t>
    <phoneticPr fontId="1"/>
  </si>
  <si>
    <r>
      <t>さいたま新都心バスターミナル</t>
    </r>
    <r>
      <rPr>
        <sz val="18"/>
        <rFont val="游ゴシック"/>
        <family val="3"/>
        <charset val="128"/>
        <scheme val="minor"/>
      </rPr>
      <t>共同運行利用計画</t>
    </r>
    <rPh sb="4" eb="7">
      <t>シントシン</t>
    </rPh>
    <rPh sb="14" eb="16">
      <t>キョウドウ</t>
    </rPh>
    <rPh sb="16" eb="18">
      <t>ウンコウ</t>
    </rPh>
    <rPh sb="18" eb="20">
      <t>リヨウ</t>
    </rPh>
    <rPh sb="20" eb="22">
      <t>ケイカク</t>
    </rPh>
    <phoneticPr fontId="1"/>
  </si>
  <si>
    <t>代表会社：〇〇 株式会社</t>
    <rPh sb="0" eb="2">
      <t>ダイヒョウ</t>
    </rPh>
    <rPh sb="2" eb="4">
      <t>カイシャ</t>
    </rPh>
    <rPh sb="8" eb="12">
      <t>カブシキガイシャ</t>
    </rPh>
    <phoneticPr fontId="1"/>
  </si>
  <si>
    <t>・利用料金は、往路・復路の最大キロ程をもとに算定します。(共同運行の往路・復路それぞれのキロ程は各社届出の最小のキロ程とします。)</t>
    <rPh sb="29" eb="31">
      <t>キョウドウ</t>
    </rPh>
    <rPh sb="31" eb="33">
      <t>ウンコウ</t>
    </rPh>
    <rPh sb="34" eb="36">
      <t>オウロ</t>
    </rPh>
    <rPh sb="37" eb="39">
      <t>フクロ</t>
    </rPh>
    <rPh sb="46" eb="47">
      <t>テイ</t>
    </rPh>
    <rPh sb="48" eb="50">
      <t>カクシャ</t>
    </rPh>
    <rPh sb="50" eb="52">
      <t>トドケデ</t>
    </rPh>
    <rPh sb="53" eb="55">
      <t>サイショウ</t>
    </rPh>
    <rPh sb="58" eb="59">
      <t>テイ</t>
    </rPh>
    <phoneticPr fontId="1"/>
  </si>
  <si>
    <t>■■バス</t>
    <phoneticPr fontId="1"/>
  </si>
  <si>
    <t>□□交通</t>
    <rPh sb="2" eb="4">
      <t>コウツウ</t>
    </rPh>
    <phoneticPr fontId="1"/>
  </si>
  <si>
    <t>➁</t>
    <phoneticPr fontId="1"/>
  </si>
  <si>
    <t>・記載欄が不足する際はシートをコピーしてください。</t>
    <rPh sb="1" eb="3">
      <t>キサイ</t>
    </rPh>
    <rPh sb="3" eb="4">
      <t>ラン</t>
    </rPh>
    <rPh sb="5" eb="7">
      <t>フソク</t>
    </rPh>
    <rPh sb="9" eb="10">
      <t>サイ</t>
    </rPh>
    <phoneticPr fontId="1"/>
  </si>
  <si>
    <t>・運行管理No.は、新規乗入の事前相談時に各事業者に付与した番号を記入して下さい。</t>
    <rPh sb="1" eb="3">
      <t>ウンコウ</t>
    </rPh>
    <rPh sb="3" eb="5">
      <t>カンリ</t>
    </rPh>
    <rPh sb="10" eb="12">
      <t>シンキ</t>
    </rPh>
    <rPh sb="12" eb="14">
      <t>ノリイレ</t>
    </rPh>
    <rPh sb="15" eb="17">
      <t>ジゼン</t>
    </rPh>
    <rPh sb="17" eb="19">
      <t>ソウダン</t>
    </rPh>
    <rPh sb="19" eb="20">
      <t>ジ</t>
    </rPh>
    <rPh sb="21" eb="25">
      <t>カクジギョウシャ</t>
    </rPh>
    <rPh sb="26" eb="28">
      <t>フヨ</t>
    </rPh>
    <rPh sb="30" eb="32">
      <t>バンゴウ</t>
    </rPh>
    <phoneticPr fontId="1"/>
  </si>
  <si>
    <t>・代表会社を変更する場合には、変更前の代表会社が「廃止」分、変更後の代表会社が「新規」分として本書類を提出して下さい。</t>
    <rPh sb="1" eb="3">
      <t>ダイヒョウ</t>
    </rPh>
    <rPh sb="3" eb="5">
      <t>カイシャ</t>
    </rPh>
    <rPh sb="6" eb="8">
      <t>ヘンコウ</t>
    </rPh>
    <rPh sb="10" eb="12">
      <t>バアイ</t>
    </rPh>
    <rPh sb="15" eb="17">
      <t>ヘンコウ</t>
    </rPh>
    <rPh sb="17" eb="18">
      <t>マエ</t>
    </rPh>
    <rPh sb="19" eb="21">
      <t>ダイヒョウ</t>
    </rPh>
    <rPh sb="21" eb="23">
      <t>カイシャ</t>
    </rPh>
    <rPh sb="25" eb="27">
      <t>ハイシ</t>
    </rPh>
    <rPh sb="28" eb="29">
      <t>ブン</t>
    </rPh>
    <rPh sb="30" eb="32">
      <t>ヘンコウ</t>
    </rPh>
    <rPh sb="32" eb="33">
      <t>ゴ</t>
    </rPh>
    <rPh sb="34" eb="36">
      <t>ダイヒョウ</t>
    </rPh>
    <rPh sb="36" eb="38">
      <t>カイシャ</t>
    </rPh>
    <rPh sb="40" eb="42">
      <t>シンキ</t>
    </rPh>
    <rPh sb="43" eb="44">
      <t>ブン</t>
    </rPh>
    <rPh sb="47" eb="48">
      <t>ホン</t>
    </rPh>
    <rPh sb="48" eb="50">
      <t>ショルイ</t>
    </rPh>
    <rPh sb="51" eb="53">
      <t>テイシュツ</t>
    </rPh>
    <rPh sb="55" eb="56">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</si>
</sst>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km&quot;"/>
    <numFmt numFmtId="177" formatCode="#,###&quot;円&quot;"/>
    <numFmt numFmtId="178" formatCode="[$-F800]dddd\,\ mmmm\ dd\,\ yyyy"/>
    <numFmt numFmtId="179" formatCode="&quot;No.&quot;###"/>
    <numFmt numFmtId="180" formatCode="#,###&quot;回&quot;"/>
  </numFmts>
  <fonts count="17" x14ac:knownFonts="1">
    <font>
      <sz val="11"/>
      <color theme="1"/>
      <name val="游ゴシック"/>
      <family val="2"/>
      <charset val="128"/>
      <scheme val="minor"/>
    </font>
    <font>
      <sz val="6"/>
      <name val="游ゴシック"/>
      <family val="2"/>
      <charset val="128"/>
      <scheme val="minor"/>
    </font>
    <font>
      <u/>
      <sz val="11"/>
      <color theme="1"/>
      <name val="游ゴシック"/>
      <family val="2"/>
      <charset val="128"/>
      <scheme val="minor"/>
    </font>
    <font>
      <sz val="12"/>
      <color theme="1"/>
      <name val="游ゴシック"/>
      <family val="2"/>
      <charset val="128"/>
      <scheme val="minor"/>
    </font>
    <font>
      <sz val="18"/>
      <color theme="1"/>
      <name val="游ゴシック"/>
      <family val="2"/>
      <charset val="128"/>
      <scheme val="minor"/>
    </font>
    <font>
      <u/>
      <sz val="16"/>
      <color theme="1"/>
      <name val="游ゴシック"/>
      <family val="2"/>
      <charset val="128"/>
      <scheme val="minor"/>
    </font>
    <font>
      <b/>
      <sz val="20"/>
      <color rgb="FFFF0000"/>
      <name val="HG丸ｺﾞｼｯｸM-PRO"/>
      <family val="3"/>
      <charset val="128"/>
    </font>
    <font>
      <sz val="16"/>
      <color theme="1"/>
      <name val="游ゴシック"/>
      <family val="2"/>
      <charset val="128"/>
      <scheme val="minor"/>
    </font>
    <font>
      <sz val="16"/>
      <color theme="1"/>
      <name val="游ゴシック"/>
      <family val="3"/>
      <charset val="128"/>
      <scheme val="minor"/>
    </font>
    <font>
      <sz val="11"/>
      <name val="游ゴシック"/>
      <family val="2"/>
      <charset val="128"/>
      <scheme val="minor"/>
    </font>
    <font>
      <sz val="11"/>
      <name val="游ゴシック"/>
      <family val="3"/>
      <charset val="128"/>
      <scheme val="minor"/>
    </font>
    <font>
      <sz val="18"/>
      <name val="游ゴシック"/>
      <family val="2"/>
      <charset val="128"/>
      <scheme val="minor"/>
    </font>
    <font>
      <sz val="18"/>
      <name val="游ゴシック"/>
      <family val="3"/>
      <charset val="128"/>
      <scheme val="minor"/>
    </font>
    <font>
      <u/>
      <sz val="16"/>
      <name val="游ゴシック"/>
      <family val="3"/>
      <charset val="128"/>
      <scheme val="minor"/>
    </font>
    <font>
      <sz val="14"/>
      <name val="HG丸ｺﾞｼｯｸM-PRO"/>
      <family val="3"/>
      <charset val="128"/>
    </font>
    <font>
      <sz val="11"/>
      <color theme="0" tint="-0.249977111117893"/>
      <name val="游ゴシック"/>
      <family val="2"/>
      <charset val="128"/>
      <scheme val="minor"/>
    </font>
    <font>
      <sz val="12"/>
      <name val="游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9" tint="0.79998168889431442"/>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double">
        <color auto="1"/>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style="double">
        <color auto="1"/>
      </top>
      <bottom style="thin">
        <color auto="1"/>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double">
        <color indexed="64"/>
      </bottom>
      <diagonal/>
    </border>
    <border diagonalDown="1">
      <left style="thin">
        <color auto="1"/>
      </left>
      <right style="thin">
        <color auto="1"/>
      </right>
      <top/>
      <bottom/>
      <diagonal style="thin">
        <color auto="1"/>
      </diagonal>
    </border>
    <border diagonalDown="1">
      <left style="thin">
        <color auto="1"/>
      </left>
      <right style="thin">
        <color auto="1"/>
      </right>
      <top/>
      <bottom style="thin">
        <color auto="1"/>
      </bottom>
      <diagonal style="thin">
        <color auto="1"/>
      </diagonal>
    </border>
    <border>
      <left style="thin">
        <color auto="1"/>
      </left>
      <right style="hair">
        <color indexed="64"/>
      </right>
      <top/>
      <bottom/>
      <diagonal/>
    </border>
    <border>
      <left/>
      <right style="thin">
        <color auto="1"/>
      </right>
      <top style="double">
        <color auto="1"/>
      </top>
      <bottom/>
      <diagonal/>
    </border>
    <border>
      <left/>
      <right style="thin">
        <color auto="1"/>
      </right>
      <top style="thin">
        <color auto="1"/>
      </top>
      <bottom/>
      <diagonal/>
    </border>
    <border>
      <left style="thin">
        <color auto="1"/>
      </left>
      <right style="hair">
        <color indexed="64"/>
      </right>
      <top style="double">
        <color auto="1"/>
      </top>
      <bottom/>
      <diagonal/>
    </border>
    <border>
      <left style="thin">
        <color auto="1"/>
      </left>
      <right style="hair">
        <color indexed="64"/>
      </right>
      <top/>
      <bottom style="thin">
        <color auto="1"/>
      </bottom>
      <diagonal/>
    </border>
    <border>
      <left style="thin">
        <color auto="1"/>
      </left>
      <right style="hair">
        <color indexed="64"/>
      </right>
      <top style="thin">
        <color auto="1"/>
      </top>
      <bottom style="double">
        <color auto="1"/>
      </bottom>
      <diagonal/>
    </border>
    <border>
      <left/>
      <right/>
      <top style="thin">
        <color auto="1"/>
      </top>
      <bottom/>
      <diagonal/>
    </border>
  </borders>
  <cellStyleXfs count="1">
    <xf numFmtId="0" fontId="0" fillId="0" borderId="0">
      <alignment vertical="center"/>
    </xf>
  </cellStyleXfs>
  <cellXfs count="178">
    <xf numFmtId="0" fontId="0" fillId="0" borderId="0" xfId="0">
      <alignment vertical="center"/>
    </xf>
    <xf numFmtId="177" fontId="0" fillId="0" borderId="1" xfId="0" applyNumberFormat="1" applyBorder="1" applyProtection="1">
      <alignment vertical="center"/>
    </xf>
    <xf numFmtId="177" fontId="0" fillId="0" borderId="0" xfId="0" applyNumberFormat="1" applyProtection="1">
      <alignment vertical="center"/>
    </xf>
    <xf numFmtId="49" fontId="3" fillId="0" borderId="0" xfId="0" applyNumberFormat="1" applyFont="1" applyAlignment="1" applyProtection="1">
      <alignment horizontal="right" vertical="center"/>
      <protection locked="0"/>
    </xf>
    <xf numFmtId="177" fontId="0" fillId="2" borderId="1" xfId="0" applyNumberFormat="1" applyFill="1" applyBorder="1" applyAlignment="1" applyProtection="1">
      <alignment horizontal="right" vertical="center"/>
    </xf>
    <xf numFmtId="180" fontId="0" fillId="2" borderId="9" xfId="0" applyNumberFormat="1" applyFill="1" applyBorder="1" applyProtection="1">
      <alignment vertical="center"/>
    </xf>
    <xf numFmtId="0" fontId="0" fillId="0" borderId="10" xfId="0" applyBorder="1" applyAlignment="1" applyProtection="1">
      <alignment horizontal="center" vertical="center"/>
      <protection locked="0"/>
    </xf>
    <xf numFmtId="177" fontId="0" fillId="0" borderId="10" xfId="0" applyNumberFormat="1" applyBorder="1" applyProtection="1">
      <alignment vertical="center"/>
      <protection locked="0"/>
    </xf>
    <xf numFmtId="177" fontId="0" fillId="0" borderId="12" xfId="0" applyNumberFormat="1" applyBorder="1" applyProtection="1">
      <alignment vertical="center"/>
      <protection locked="0"/>
    </xf>
    <xf numFmtId="177" fontId="8" fillId="0" borderId="10" xfId="0" applyNumberFormat="1" applyFont="1" applyBorder="1" applyAlignment="1" applyProtection="1">
      <alignment horizontal="center" vertical="center"/>
    </xf>
    <xf numFmtId="0" fontId="0" fillId="0" borderId="1" xfId="0" applyBorder="1" applyAlignment="1" applyProtection="1">
      <alignment horizontal="center" vertical="center"/>
    </xf>
    <xf numFmtId="0" fontId="0" fillId="0" borderId="1" xfId="0" applyBorder="1" applyProtection="1">
      <alignment vertical="center"/>
    </xf>
    <xf numFmtId="0" fontId="0" fillId="0" borderId="0" xfId="0" applyProtection="1">
      <alignment vertical="center"/>
    </xf>
    <xf numFmtId="0" fontId="0" fillId="0" borderId="0" xfId="0" applyBorder="1" applyProtection="1">
      <alignment vertical="center"/>
    </xf>
    <xf numFmtId="180" fontId="0" fillId="0" borderId="2" xfId="0" applyNumberFormat="1" applyBorder="1" applyProtection="1">
      <alignment vertical="center"/>
      <protection locked="0"/>
    </xf>
    <xf numFmtId="180" fontId="0" fillId="0" borderId="1" xfId="0" applyNumberFormat="1" applyBorder="1" applyProtection="1">
      <alignment vertical="center"/>
      <protection locked="0"/>
    </xf>
    <xf numFmtId="180" fontId="0" fillId="0" borderId="3" xfId="0" applyNumberFormat="1" applyBorder="1" applyProtection="1">
      <alignment vertical="center"/>
      <protection locked="0"/>
    </xf>
    <xf numFmtId="0" fontId="0" fillId="0" borderId="11" xfId="0"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0" fontId="0" fillId="0" borderId="10" xfId="0" applyBorder="1" applyProtection="1">
      <alignment vertical="center"/>
      <protection locked="0"/>
    </xf>
    <xf numFmtId="0" fontId="0" fillId="0" borderId="13" xfId="0" applyBorder="1" applyAlignment="1" applyProtection="1">
      <alignment horizontal="center" vertical="center"/>
    </xf>
    <xf numFmtId="176" fontId="0" fillId="0" borderId="13" xfId="0" applyNumberFormat="1" applyBorder="1" applyProtection="1">
      <alignment vertical="center"/>
    </xf>
    <xf numFmtId="176" fontId="0" fillId="0" borderId="1" xfId="0" applyNumberFormat="1" applyBorder="1" applyProtection="1">
      <alignment vertical="center"/>
    </xf>
    <xf numFmtId="49" fontId="10" fillId="0" borderId="2" xfId="0" applyNumberFormat="1" applyFont="1" applyBorder="1" applyAlignment="1" applyProtection="1">
      <alignment horizontal="center" vertical="center"/>
      <protection locked="0"/>
    </xf>
    <xf numFmtId="0" fontId="10" fillId="0" borderId="2" xfId="0" applyFont="1" applyBorder="1" applyProtection="1">
      <alignment vertical="center"/>
      <protection locked="0"/>
    </xf>
    <xf numFmtId="20" fontId="10" fillId="0" borderId="2" xfId="0" applyNumberFormat="1" applyFont="1" applyBorder="1" applyAlignment="1" applyProtection="1">
      <alignment horizontal="center" vertical="center"/>
      <protection locked="0"/>
    </xf>
    <xf numFmtId="176" fontId="10" fillId="0" borderId="2" xfId="0" applyNumberFormat="1" applyFont="1" applyBorder="1" applyProtection="1">
      <alignment vertical="center"/>
      <protection locked="0"/>
    </xf>
    <xf numFmtId="0" fontId="10" fillId="0" borderId="1" xfId="0" applyFont="1" applyBorder="1" applyAlignment="1" applyProtection="1">
      <alignment horizontal="center" vertical="center"/>
      <protection locked="0"/>
    </xf>
    <xf numFmtId="49" fontId="10" fillId="0" borderId="1" xfId="0" applyNumberFormat="1" applyFont="1" applyBorder="1" applyAlignment="1" applyProtection="1">
      <alignment horizontal="center" vertical="center"/>
      <protection locked="0"/>
    </xf>
    <xf numFmtId="0" fontId="10" fillId="0" borderId="1" xfId="0" applyFont="1" applyBorder="1" applyProtection="1">
      <alignment vertical="center"/>
      <protection locked="0"/>
    </xf>
    <xf numFmtId="20" fontId="10" fillId="0" borderId="1" xfId="0" applyNumberFormat="1" applyFont="1" applyBorder="1" applyAlignment="1" applyProtection="1">
      <alignment horizontal="center" vertical="center"/>
      <protection locked="0"/>
    </xf>
    <xf numFmtId="176" fontId="10" fillId="0" borderId="1" xfId="0" applyNumberFormat="1" applyFont="1" applyBorder="1" applyProtection="1">
      <alignment vertical="center"/>
      <protection locked="0"/>
    </xf>
    <xf numFmtId="0" fontId="10" fillId="0" borderId="3" xfId="0" applyFont="1" applyBorder="1" applyAlignment="1" applyProtection="1">
      <alignment horizontal="center" vertical="center"/>
      <protection locked="0"/>
    </xf>
    <xf numFmtId="49" fontId="10" fillId="0" borderId="3" xfId="0" applyNumberFormat="1" applyFont="1" applyBorder="1" applyAlignment="1" applyProtection="1">
      <alignment horizontal="center" vertical="center"/>
      <protection locked="0"/>
    </xf>
    <xf numFmtId="0" fontId="10" fillId="0" borderId="3" xfId="0" applyFont="1" applyBorder="1" applyProtection="1">
      <alignment vertical="center"/>
      <protection locked="0"/>
    </xf>
    <xf numFmtId="20" fontId="10" fillId="0" borderId="3" xfId="0" applyNumberFormat="1" applyFont="1" applyBorder="1" applyAlignment="1" applyProtection="1">
      <alignment horizontal="center" vertical="center"/>
      <protection locked="0"/>
    </xf>
    <xf numFmtId="176" fontId="10" fillId="0" borderId="3" xfId="0" applyNumberFormat="1" applyFont="1" applyBorder="1" applyProtection="1">
      <alignment vertical="center"/>
      <protection locked="0"/>
    </xf>
    <xf numFmtId="0" fontId="10" fillId="0" borderId="9" xfId="0" applyFont="1" applyBorder="1" applyAlignment="1" applyProtection="1">
      <alignment horizontal="center" vertical="center"/>
      <protection locked="0"/>
    </xf>
    <xf numFmtId="49" fontId="10" fillId="0" borderId="9" xfId="0" applyNumberFormat="1" applyFont="1" applyBorder="1" applyAlignment="1" applyProtection="1">
      <alignment horizontal="center" vertical="center"/>
      <protection locked="0"/>
    </xf>
    <xf numFmtId="0" fontId="10" fillId="0" borderId="9" xfId="0" applyFont="1" applyBorder="1" applyProtection="1">
      <alignment vertical="center"/>
      <protection locked="0"/>
    </xf>
    <xf numFmtId="20" fontId="10" fillId="0" borderId="9" xfId="0" applyNumberFormat="1" applyFont="1" applyBorder="1" applyAlignment="1" applyProtection="1">
      <alignment horizontal="center" vertical="center"/>
      <protection locked="0"/>
    </xf>
    <xf numFmtId="176" fontId="10" fillId="0" borderId="9" xfId="0" applyNumberFormat="1" applyFont="1" applyBorder="1" applyProtection="1">
      <alignment vertical="center"/>
      <protection locked="0"/>
    </xf>
    <xf numFmtId="0" fontId="10" fillId="0" borderId="5"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49" fontId="10" fillId="0" borderId="0" xfId="0" applyNumberFormat="1" applyFont="1" applyBorder="1" applyAlignment="1" applyProtection="1">
      <alignment horizontal="center" vertical="center"/>
      <protection locked="0"/>
    </xf>
    <xf numFmtId="0" fontId="10" fillId="0" borderId="0" xfId="0" applyFont="1" applyBorder="1" applyProtection="1">
      <alignment vertical="center"/>
      <protection locked="0"/>
    </xf>
    <xf numFmtId="177" fontId="10" fillId="0" borderId="7" xfId="0" applyNumberFormat="1" applyFont="1" applyBorder="1" applyProtection="1">
      <alignment vertical="center"/>
      <protection locked="0"/>
    </xf>
    <xf numFmtId="0" fontId="10" fillId="0" borderId="11"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49" fontId="10" fillId="0" borderId="10" xfId="0" applyNumberFormat="1" applyFont="1" applyBorder="1" applyAlignment="1" applyProtection="1">
      <alignment horizontal="center" vertical="center"/>
      <protection locked="0"/>
    </xf>
    <xf numFmtId="0" fontId="10" fillId="0" borderId="10" xfId="0" applyFont="1" applyBorder="1" applyProtection="1">
      <alignment vertical="center"/>
      <protection locked="0"/>
    </xf>
    <xf numFmtId="177" fontId="10" fillId="0" borderId="12" xfId="0" applyNumberFormat="1" applyFont="1" applyBorder="1" applyProtection="1">
      <alignment vertical="center"/>
      <protection locked="0"/>
    </xf>
    <xf numFmtId="177" fontId="13" fillId="0" borderId="0" xfId="0" applyNumberFormat="1" applyFont="1" applyAlignment="1" applyProtection="1">
      <alignment horizontal="right" vertical="center"/>
      <protection locked="0"/>
    </xf>
    <xf numFmtId="179" fontId="0" fillId="0" borderId="2" xfId="0" applyNumberFormat="1" applyBorder="1" applyAlignment="1" applyProtection="1">
      <alignment horizontal="center" vertical="center"/>
      <protection locked="0"/>
    </xf>
    <xf numFmtId="179" fontId="0" fillId="0" borderId="1" xfId="0" applyNumberFormat="1" applyBorder="1" applyAlignment="1" applyProtection="1">
      <alignment horizontal="center" vertical="center"/>
      <protection locked="0"/>
    </xf>
    <xf numFmtId="179" fontId="0" fillId="0" borderId="3" xfId="0" applyNumberFormat="1" applyBorder="1" applyAlignment="1" applyProtection="1">
      <alignment horizontal="center" vertical="center"/>
      <protection locked="0"/>
    </xf>
    <xf numFmtId="180" fontId="0" fillId="2" borderId="0" xfId="0" applyNumberFormat="1" applyFill="1" applyBorder="1" applyAlignment="1" applyProtection="1">
      <alignment horizontal="center" vertical="center"/>
    </xf>
    <xf numFmtId="177" fontId="0" fillId="0" borderId="0" xfId="0" applyNumberFormat="1" applyBorder="1" applyAlignment="1" applyProtection="1">
      <alignment horizontal="center" vertical="center"/>
      <protection locked="0"/>
    </xf>
    <xf numFmtId="177" fontId="10" fillId="0" borderId="0" xfId="0" applyNumberFormat="1" applyFont="1" applyFill="1" applyBorder="1" applyAlignment="1" applyProtection="1">
      <alignment horizontal="center" vertical="center"/>
    </xf>
    <xf numFmtId="177" fontId="10" fillId="0" borderId="25" xfId="0" applyNumberFormat="1" applyFont="1" applyFill="1" applyBorder="1" applyAlignment="1" applyProtection="1">
      <alignment horizontal="center" vertical="center"/>
    </xf>
    <xf numFmtId="180" fontId="0" fillId="0" borderId="0" xfId="0" applyNumberFormat="1" applyFill="1" applyBorder="1" applyAlignment="1" applyProtection="1">
      <alignment horizontal="center" vertical="center"/>
    </xf>
    <xf numFmtId="0" fontId="10" fillId="0" borderId="2" xfId="0" applyFont="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177" fontId="9" fillId="0" borderId="0" xfId="0" applyNumberFormat="1" applyFont="1" applyProtection="1">
      <alignment vertical="center"/>
    </xf>
    <xf numFmtId="49" fontId="16" fillId="0" borderId="0" xfId="0" applyNumberFormat="1" applyFont="1" applyAlignment="1" applyProtection="1">
      <alignment horizontal="right" vertical="center"/>
      <protection locked="0"/>
    </xf>
    <xf numFmtId="177" fontId="10" fillId="0" borderId="0" xfId="0" applyNumberFormat="1" applyFont="1" applyAlignment="1" applyProtection="1">
      <alignment horizontal="center" vertical="center"/>
      <protection locked="0"/>
    </xf>
    <xf numFmtId="179" fontId="10" fillId="0" borderId="2" xfId="0" applyNumberFormat="1" applyFont="1" applyBorder="1" applyAlignment="1" applyProtection="1">
      <alignment horizontal="center" vertical="center"/>
      <protection locked="0"/>
    </xf>
    <xf numFmtId="179" fontId="10" fillId="0" borderId="1" xfId="0" applyNumberFormat="1" applyFont="1" applyBorder="1" applyAlignment="1" applyProtection="1">
      <alignment horizontal="center" vertical="center"/>
      <protection locked="0"/>
    </xf>
    <xf numFmtId="179" fontId="10" fillId="0" borderId="3" xfId="0" applyNumberFormat="1" applyFont="1" applyBorder="1" applyAlignment="1" applyProtection="1">
      <alignment horizontal="center" vertical="center"/>
      <protection locked="0"/>
    </xf>
    <xf numFmtId="177" fontId="10" fillId="0" borderId="10" xfId="0" applyNumberFormat="1" applyFont="1" applyBorder="1" applyAlignment="1" applyProtection="1">
      <alignment horizontal="center" vertical="center"/>
    </xf>
    <xf numFmtId="177" fontId="10" fillId="0" borderId="14" xfId="0" applyNumberFormat="1" applyFont="1" applyFill="1" applyBorder="1" applyAlignment="1" applyProtection="1">
      <alignment horizontal="center" vertical="center"/>
    </xf>
    <xf numFmtId="177" fontId="10" fillId="0" borderId="0" xfId="0" applyNumberFormat="1" applyFont="1" applyBorder="1" applyProtection="1">
      <alignment vertical="center"/>
      <protection locked="0"/>
    </xf>
    <xf numFmtId="177" fontId="10" fillId="0" borderId="0" xfId="0" applyNumberFormat="1" applyFont="1" applyProtection="1">
      <alignment vertical="center"/>
    </xf>
    <xf numFmtId="0" fontId="11" fillId="0" borderId="0" xfId="0" applyFont="1" applyAlignment="1" applyProtection="1">
      <alignment horizontal="left" vertical="center"/>
    </xf>
    <xf numFmtId="0" fontId="9" fillId="0" borderId="0" xfId="0" applyFont="1" applyAlignment="1" applyProtection="1">
      <alignment horizontal="center" vertical="center"/>
    </xf>
    <xf numFmtId="49" fontId="9" fillId="0" borderId="0" xfId="0" applyNumberFormat="1" applyFont="1" applyAlignment="1" applyProtection="1">
      <alignment horizontal="center" vertical="center"/>
    </xf>
    <xf numFmtId="177" fontId="9" fillId="0" borderId="0" xfId="0" applyNumberFormat="1" applyFont="1" applyAlignment="1" applyProtection="1">
      <alignment horizontal="center" vertical="center"/>
    </xf>
    <xf numFmtId="0" fontId="9" fillId="0" borderId="0" xfId="0" applyFont="1" applyProtection="1">
      <alignment vertical="center"/>
    </xf>
    <xf numFmtId="177" fontId="9" fillId="0" borderId="0" xfId="0" applyNumberFormat="1" applyFont="1" applyBorder="1" applyProtection="1">
      <alignment vertical="center"/>
    </xf>
    <xf numFmtId="0" fontId="6" fillId="0" borderId="0" xfId="0" applyFont="1" applyAlignment="1" applyProtection="1">
      <alignment horizontal="left" vertical="center"/>
    </xf>
    <xf numFmtId="0" fontId="14" fillId="0" borderId="0" xfId="0" applyFont="1" applyAlignment="1" applyProtection="1">
      <alignment horizontal="left" vertical="center"/>
    </xf>
    <xf numFmtId="0" fontId="4" fillId="0" borderId="0" xfId="0" applyFont="1" applyAlignment="1" applyProtection="1">
      <alignment horizontal="left" vertical="center"/>
    </xf>
    <xf numFmtId="0" fontId="0" fillId="0" borderId="0" xfId="0" applyAlignment="1" applyProtection="1">
      <alignment horizontal="center" vertical="center"/>
    </xf>
    <xf numFmtId="49" fontId="0" fillId="0" borderId="0" xfId="0" applyNumberFormat="1" applyAlignment="1" applyProtection="1">
      <alignment horizontal="center" vertical="center"/>
    </xf>
    <xf numFmtId="49" fontId="3" fillId="0" borderId="0" xfId="0" applyNumberFormat="1" applyFont="1" applyAlignment="1" applyProtection="1">
      <alignment horizontal="right" vertical="center"/>
    </xf>
    <xf numFmtId="178" fontId="3" fillId="3" borderId="0" xfId="0" applyNumberFormat="1" applyFont="1" applyFill="1" applyAlignment="1" applyProtection="1">
      <alignment horizontal="right" vertical="center"/>
    </xf>
    <xf numFmtId="178" fontId="0" fillId="0" borderId="0" xfId="0" applyNumberFormat="1" applyBorder="1" applyProtection="1">
      <alignment vertical="center"/>
    </xf>
    <xf numFmtId="0" fontId="0" fillId="0" borderId="0" xfId="0" applyAlignment="1" applyProtection="1">
      <alignment horizontal="left" vertical="center"/>
    </xf>
    <xf numFmtId="177" fontId="0" fillId="3" borderId="0" xfId="0" applyNumberFormat="1" applyFill="1" applyProtection="1">
      <alignment vertical="center"/>
    </xf>
    <xf numFmtId="177" fontId="0" fillId="0" borderId="0" xfId="0" applyNumberFormat="1" applyBorder="1" applyProtection="1">
      <alignment vertical="center"/>
    </xf>
    <xf numFmtId="177" fontId="5" fillId="0" borderId="0" xfId="0" applyNumberFormat="1" applyFont="1" applyAlignment="1" applyProtection="1">
      <alignment horizontal="right" vertical="center"/>
    </xf>
    <xf numFmtId="177" fontId="5" fillId="3" borderId="0" xfId="0" applyNumberFormat="1" applyFont="1" applyFill="1" applyAlignment="1" applyProtection="1">
      <alignment horizontal="left" vertical="center"/>
    </xf>
    <xf numFmtId="177" fontId="5" fillId="3" borderId="0" xfId="0" applyNumberFormat="1" applyFont="1" applyFill="1" applyAlignment="1" applyProtection="1">
      <alignment horizontal="right" vertical="center"/>
    </xf>
    <xf numFmtId="177" fontId="2" fillId="0" borderId="0" xfId="0" applyNumberFormat="1" applyFont="1" applyBorder="1" applyAlignment="1" applyProtection="1">
      <alignment horizontal="right" vertical="center"/>
    </xf>
    <xf numFmtId="0" fontId="15" fillId="0" borderId="0" xfId="0" applyFont="1" applyAlignment="1" applyProtection="1">
      <alignment horizontal="center"/>
    </xf>
    <xf numFmtId="177" fontId="0" fillId="0" borderId="4" xfId="0" applyNumberFormat="1" applyBorder="1" applyProtection="1">
      <alignment vertical="center"/>
    </xf>
    <xf numFmtId="0" fontId="10" fillId="0" borderId="0" xfId="0" applyFont="1" applyAlignment="1" applyProtection="1">
      <alignment horizontal="center" vertical="center"/>
    </xf>
    <xf numFmtId="177" fontId="10" fillId="0" borderId="0" xfId="0" applyNumberFormat="1" applyFont="1" applyAlignment="1" applyProtection="1">
      <alignment horizontal="center" vertical="center"/>
    </xf>
    <xf numFmtId="49" fontId="10" fillId="0" borderId="0" xfId="0" applyNumberFormat="1" applyFont="1" applyAlignment="1" applyProtection="1">
      <alignment horizontal="center" vertical="center"/>
    </xf>
    <xf numFmtId="0" fontId="10" fillId="0" borderId="0" xfId="0" applyFont="1" applyProtection="1">
      <alignment vertical="center"/>
    </xf>
    <xf numFmtId="0" fontId="0" fillId="0" borderId="0" xfId="0" applyBorder="1" applyAlignment="1" applyProtection="1">
      <alignment horizontal="center" vertical="center"/>
    </xf>
    <xf numFmtId="0" fontId="7" fillId="0" borderId="10" xfId="0" applyFont="1" applyBorder="1" applyAlignment="1" applyProtection="1">
      <alignment horizontal="center" vertical="center"/>
    </xf>
    <xf numFmtId="0" fontId="0" fillId="0" borderId="0" xfId="0" applyAlignment="1" applyProtection="1">
      <alignment vertical="center" wrapText="1"/>
    </xf>
    <xf numFmtId="178" fontId="3" fillId="0" borderId="0" xfId="0" applyNumberFormat="1" applyFont="1" applyFill="1" applyAlignment="1" applyProtection="1">
      <alignment horizontal="center" vertical="center"/>
    </xf>
    <xf numFmtId="177" fontId="0" fillId="0" borderId="0" xfId="0" applyNumberFormat="1" applyFill="1" applyAlignment="1" applyProtection="1">
      <alignment horizontal="center" vertical="center"/>
    </xf>
    <xf numFmtId="177" fontId="0" fillId="0" borderId="0" xfId="0" applyNumberFormat="1" applyAlignment="1" applyProtection="1">
      <alignment horizontal="center" vertical="center"/>
    </xf>
    <xf numFmtId="177" fontId="13" fillId="0" borderId="0" xfId="0" applyNumberFormat="1" applyFont="1" applyAlignment="1" applyProtection="1">
      <alignment horizontal="right" vertical="center"/>
    </xf>
    <xf numFmtId="0" fontId="0" fillId="0" borderId="0" xfId="0" applyAlignment="1" applyProtection="1">
      <alignment horizontal="center"/>
    </xf>
    <xf numFmtId="177" fontId="0" fillId="0" borderId="0" xfId="0" applyNumberFormat="1" applyBorder="1" applyAlignment="1" applyProtection="1"/>
    <xf numFmtId="0" fontId="0" fillId="0" borderId="0" xfId="0" applyAlignment="1" applyProtection="1"/>
    <xf numFmtId="0" fontId="9" fillId="4" borderId="3" xfId="0" applyFont="1" applyFill="1" applyBorder="1" applyAlignment="1" applyProtection="1">
      <alignment vertical="center"/>
    </xf>
    <xf numFmtId="0" fontId="9" fillId="4" borderId="24" xfId="0" applyFont="1" applyFill="1" applyBorder="1" applyAlignment="1" applyProtection="1">
      <alignment horizontal="center" vertical="center"/>
    </xf>
    <xf numFmtId="177" fontId="10" fillId="4" borderId="21" xfId="0" applyNumberFormat="1" applyFont="1" applyFill="1" applyBorder="1" applyAlignment="1" applyProtection="1">
      <alignment horizontal="center" vertical="center"/>
    </xf>
    <xf numFmtId="0" fontId="10" fillId="4" borderId="3" xfId="0" applyFont="1" applyFill="1" applyBorder="1" applyAlignment="1" applyProtection="1">
      <alignment horizontal="center" vertical="center"/>
    </xf>
    <xf numFmtId="177" fontId="10" fillId="4" borderId="3" xfId="0" applyNumberFormat="1" applyFont="1" applyFill="1" applyBorder="1" applyAlignment="1" applyProtection="1">
      <alignment horizontal="center" vertical="center"/>
    </xf>
    <xf numFmtId="177" fontId="0" fillId="4" borderId="3" xfId="0" applyNumberFormat="1" applyFill="1" applyBorder="1" applyAlignment="1" applyProtection="1">
      <alignment horizontal="center" vertical="center"/>
    </xf>
    <xf numFmtId="49" fontId="10" fillId="4" borderId="3" xfId="0" applyNumberFormat="1" applyFont="1" applyFill="1" applyBorder="1" applyAlignment="1" applyProtection="1">
      <alignment horizontal="center" vertical="center"/>
    </xf>
    <xf numFmtId="177" fontId="10" fillId="4" borderId="8" xfId="0" applyNumberFormat="1" applyFont="1" applyFill="1" applyBorder="1" applyAlignment="1" applyProtection="1">
      <alignment horizontal="center" vertical="center"/>
    </xf>
    <xf numFmtId="177" fontId="0" fillId="4" borderId="1" xfId="0" applyNumberFormat="1" applyFill="1" applyBorder="1" applyAlignment="1" applyProtection="1">
      <alignment horizontal="center" vertical="center"/>
    </xf>
    <xf numFmtId="177" fontId="0" fillId="4" borderId="8" xfId="0" applyNumberFormat="1" applyFill="1" applyBorder="1" applyAlignment="1" applyProtection="1">
      <alignment horizontal="center" vertical="center"/>
    </xf>
    <xf numFmtId="177" fontId="0" fillId="4" borderId="5" xfId="0" applyNumberFormat="1" applyFill="1" applyBorder="1" applyAlignment="1" applyProtection="1">
      <alignment horizontal="center" vertical="center"/>
    </xf>
    <xf numFmtId="177" fontId="0" fillId="4" borderId="0" xfId="0" applyNumberFormat="1" applyFill="1" applyBorder="1" applyAlignment="1" applyProtection="1">
      <alignment horizontal="center" vertical="center"/>
    </xf>
    <xf numFmtId="176" fontId="0" fillId="0" borderId="0" xfId="0" applyNumberFormat="1" applyBorder="1" applyProtection="1">
      <alignment vertical="center"/>
    </xf>
    <xf numFmtId="0" fontId="10" fillId="0" borderId="14" xfId="0" applyFont="1" applyBorder="1" applyAlignment="1" applyProtection="1">
      <alignment horizontal="center" vertical="center"/>
    </xf>
    <xf numFmtId="0" fontId="10" fillId="0" borderId="10" xfId="0" applyFont="1" applyBorder="1" applyAlignment="1" applyProtection="1">
      <alignment horizontal="center" vertical="center"/>
    </xf>
    <xf numFmtId="14" fontId="10" fillId="0" borderId="10" xfId="0" applyNumberFormat="1" applyFont="1" applyFill="1" applyBorder="1" applyAlignment="1" applyProtection="1">
      <alignment horizontal="center" vertical="center"/>
    </xf>
    <xf numFmtId="179" fontId="0" fillId="0" borderId="14" xfId="0" applyNumberFormat="1" applyBorder="1" applyAlignment="1" applyProtection="1">
      <alignment horizontal="center" vertical="center"/>
    </xf>
    <xf numFmtId="49" fontId="10" fillId="0" borderId="14" xfId="0" applyNumberFormat="1" applyFont="1" applyBorder="1" applyAlignment="1" applyProtection="1">
      <alignment horizontal="center" vertical="center"/>
    </xf>
    <xf numFmtId="0" fontId="10" fillId="0" borderId="14" xfId="0" applyFont="1" applyBorder="1" applyProtection="1">
      <alignment vertical="center"/>
    </xf>
    <xf numFmtId="20" fontId="10" fillId="0" borderId="14" xfId="0" applyNumberFormat="1" applyFont="1" applyBorder="1" applyAlignment="1" applyProtection="1">
      <alignment horizontal="center" vertical="center"/>
    </xf>
    <xf numFmtId="176" fontId="10" fillId="0" borderId="14" xfId="0" applyNumberFormat="1" applyFont="1" applyBorder="1" applyProtection="1">
      <alignment vertical="center"/>
    </xf>
    <xf numFmtId="180" fontId="0" fillId="0" borderId="0" xfId="0" applyNumberFormat="1" applyFill="1" applyBorder="1" applyProtection="1">
      <alignment vertical="center"/>
    </xf>
    <xf numFmtId="0" fontId="10" fillId="4" borderId="13" xfId="0" applyFont="1" applyFill="1" applyBorder="1" applyAlignment="1" applyProtection="1">
      <alignment horizontal="left" vertical="center" indent="1"/>
    </xf>
    <xf numFmtId="0" fontId="10" fillId="4" borderId="14" xfId="0" applyFont="1" applyFill="1" applyBorder="1" applyAlignment="1" applyProtection="1">
      <alignment horizontal="center" vertical="center"/>
    </xf>
    <xf numFmtId="49" fontId="10" fillId="4" borderId="14" xfId="0" applyNumberFormat="1" applyFont="1" applyFill="1" applyBorder="1" applyAlignment="1" applyProtection="1">
      <alignment horizontal="center" vertical="center"/>
    </xf>
    <xf numFmtId="0" fontId="10" fillId="4" borderId="14" xfId="0" applyFont="1" applyFill="1" applyBorder="1" applyProtection="1">
      <alignment vertical="center"/>
    </xf>
    <xf numFmtId="177" fontId="10" fillId="4" borderId="15" xfId="0" applyNumberFormat="1" applyFont="1" applyFill="1" applyBorder="1" applyProtection="1">
      <alignment vertical="center"/>
    </xf>
    <xf numFmtId="177" fontId="0" fillId="0" borderId="0" xfId="0" applyNumberFormat="1" applyFill="1" applyProtection="1">
      <alignment vertical="center"/>
    </xf>
    <xf numFmtId="178" fontId="16" fillId="0" borderId="0" xfId="0" applyNumberFormat="1" applyFont="1" applyFill="1" applyAlignment="1" applyProtection="1">
      <alignment horizontal="center" vertical="center"/>
    </xf>
    <xf numFmtId="49" fontId="16" fillId="0" borderId="0" xfId="0" applyNumberFormat="1" applyFont="1" applyAlignment="1" applyProtection="1">
      <alignment horizontal="right" vertical="center"/>
    </xf>
    <xf numFmtId="0" fontId="10" fillId="0" borderId="0" xfId="0" applyFont="1" applyAlignment="1" applyProtection="1">
      <alignment horizontal="left" vertical="center"/>
    </xf>
    <xf numFmtId="0" fontId="10" fillId="0" borderId="0" xfId="0" applyFont="1" applyAlignment="1" applyProtection="1">
      <alignment horizontal="center"/>
    </xf>
    <xf numFmtId="0" fontId="10" fillId="0" borderId="0" xfId="0" applyFont="1" applyAlignment="1" applyProtection="1"/>
    <xf numFmtId="0" fontId="10" fillId="4" borderId="3" xfId="0" applyFont="1" applyFill="1" applyBorder="1" applyAlignment="1" applyProtection="1">
      <alignment vertical="center"/>
    </xf>
    <xf numFmtId="0" fontId="10" fillId="4" borderId="24" xfId="0" applyFont="1" applyFill="1" applyBorder="1" applyAlignment="1" applyProtection="1">
      <alignment horizontal="center" vertical="center"/>
    </xf>
    <xf numFmtId="179" fontId="10" fillId="0" borderId="14" xfId="0" applyNumberFormat="1" applyFont="1" applyBorder="1" applyAlignment="1" applyProtection="1">
      <alignment horizontal="center" vertical="center"/>
    </xf>
    <xf numFmtId="180" fontId="0" fillId="0" borderId="25" xfId="0" applyNumberFormat="1" applyBorder="1" applyProtection="1">
      <alignment vertical="center"/>
    </xf>
    <xf numFmtId="177" fontId="10" fillId="4" borderId="14" xfId="0" applyNumberFormat="1" applyFont="1" applyFill="1" applyBorder="1" applyProtection="1">
      <alignment vertical="center"/>
    </xf>
    <xf numFmtId="14" fontId="10" fillId="0" borderId="20" xfId="0" applyNumberFormat="1" applyFont="1" applyFill="1" applyBorder="1" applyAlignment="1" applyProtection="1">
      <alignment horizontal="center" vertical="center"/>
      <protection locked="0"/>
    </xf>
    <xf numFmtId="14" fontId="10" fillId="0" borderId="12" xfId="0" applyNumberFormat="1" applyFont="1" applyFill="1" applyBorder="1" applyAlignment="1" applyProtection="1">
      <alignment horizontal="center" vertical="center"/>
      <protection locked="0"/>
    </xf>
    <xf numFmtId="177" fontId="10" fillId="2" borderId="6" xfId="0" applyNumberFormat="1" applyFont="1" applyFill="1" applyBorder="1" applyAlignment="1" applyProtection="1">
      <alignment horizontal="center" vertical="center"/>
    </xf>
    <xf numFmtId="177" fontId="10" fillId="2" borderId="2" xfId="0" applyNumberFormat="1" applyFont="1" applyFill="1" applyBorder="1" applyAlignment="1" applyProtection="1">
      <alignment horizontal="center" vertical="center"/>
    </xf>
    <xf numFmtId="177" fontId="0" fillId="2" borderId="6" xfId="0" applyNumberFormat="1" applyFill="1" applyBorder="1" applyAlignment="1" applyProtection="1">
      <alignment horizontal="center" vertical="center"/>
    </xf>
    <xf numFmtId="177" fontId="0" fillId="2" borderId="2" xfId="0" applyNumberFormat="1" applyFill="1" applyBorder="1" applyAlignment="1" applyProtection="1">
      <alignment horizontal="center" vertical="center"/>
    </xf>
    <xf numFmtId="177" fontId="10" fillId="0" borderId="6" xfId="0" applyNumberFormat="1" applyFont="1" applyBorder="1" applyAlignment="1" applyProtection="1">
      <alignment horizontal="center" vertical="center"/>
    </xf>
    <xf numFmtId="177" fontId="10" fillId="0" borderId="4" xfId="0" applyNumberFormat="1" applyFont="1" applyBorder="1" applyAlignment="1" applyProtection="1">
      <alignment horizontal="center" vertical="center"/>
    </xf>
    <xf numFmtId="177" fontId="10" fillId="0" borderId="2" xfId="0" applyNumberFormat="1" applyFont="1" applyBorder="1" applyAlignment="1" applyProtection="1">
      <alignment horizontal="center" vertical="center"/>
    </xf>
    <xf numFmtId="0" fontId="10" fillId="0" borderId="6"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14" fontId="10" fillId="0" borderId="7" xfId="0" applyNumberFormat="1" applyFont="1" applyFill="1" applyBorder="1" applyAlignment="1" applyProtection="1">
      <alignment horizontal="center" vertical="center"/>
      <protection locked="0"/>
    </xf>
    <xf numFmtId="0" fontId="10" fillId="0" borderId="6" xfId="0" applyFont="1" applyBorder="1" applyAlignment="1" applyProtection="1">
      <alignment horizontal="center" vertical="center"/>
    </xf>
    <xf numFmtId="0" fontId="10" fillId="0" borderId="4" xfId="0" applyFont="1" applyBorder="1" applyAlignment="1" applyProtection="1">
      <alignment horizontal="center" vertical="center"/>
    </xf>
    <xf numFmtId="0" fontId="10" fillId="0" borderId="16" xfId="0" applyFont="1" applyBorder="1" applyAlignment="1" applyProtection="1">
      <alignment horizontal="center" vertical="center"/>
    </xf>
    <xf numFmtId="0" fontId="10" fillId="0" borderId="2" xfId="0" applyFont="1" applyBorder="1" applyAlignment="1" applyProtection="1">
      <alignment horizontal="center" vertical="center"/>
    </xf>
    <xf numFmtId="177" fontId="10" fillId="0" borderId="16" xfId="0" applyNumberFormat="1" applyFont="1" applyBorder="1" applyAlignment="1" applyProtection="1">
      <alignment horizontal="center" vertical="center"/>
    </xf>
    <xf numFmtId="177" fontId="10" fillId="0" borderId="6" xfId="0" applyNumberFormat="1" applyFont="1" applyFill="1" applyBorder="1" applyAlignment="1" applyProtection="1">
      <alignment horizontal="center" vertical="center"/>
    </xf>
    <xf numFmtId="177" fontId="10" fillId="0" borderId="4" xfId="0" applyNumberFormat="1" applyFont="1" applyFill="1" applyBorder="1" applyAlignment="1" applyProtection="1">
      <alignment horizontal="center" vertical="center"/>
    </xf>
    <xf numFmtId="177" fontId="10" fillId="0" borderId="2" xfId="0" applyNumberFormat="1" applyFont="1" applyFill="1" applyBorder="1" applyAlignment="1" applyProtection="1">
      <alignment horizontal="center" vertical="center"/>
    </xf>
    <xf numFmtId="177" fontId="0" fillId="2" borderId="17" xfId="0" applyNumberFormat="1" applyFill="1" applyBorder="1" applyAlignment="1" applyProtection="1">
      <alignment horizontal="center" vertical="center"/>
    </xf>
    <xf numFmtId="177" fontId="0" fillId="2" borderId="18" xfId="0" applyNumberFormat="1" applyFill="1" applyBorder="1" applyAlignment="1" applyProtection="1">
      <alignment horizontal="center" vertical="center"/>
    </xf>
    <xf numFmtId="180" fontId="0" fillId="2" borderId="17" xfId="0" applyNumberFormat="1" applyFill="1" applyBorder="1" applyAlignment="1" applyProtection="1">
      <alignment horizontal="center" vertical="center"/>
    </xf>
    <xf numFmtId="180" fontId="0" fillId="2" borderId="18" xfId="0" applyNumberFormat="1" applyFill="1" applyBorder="1" applyAlignment="1" applyProtection="1">
      <alignment horizontal="center" vertical="center"/>
    </xf>
    <xf numFmtId="177" fontId="10" fillId="2" borderId="4" xfId="0" applyNumberFormat="1" applyFont="1" applyFill="1" applyBorder="1" applyAlignment="1" applyProtection="1">
      <alignment horizontal="center" vertical="center"/>
    </xf>
    <xf numFmtId="177" fontId="10" fillId="2" borderId="16" xfId="0" applyNumberFormat="1"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127000</xdr:colOff>
      <xdr:row>57</xdr:row>
      <xdr:rowOff>138546</xdr:rowOff>
    </xdr:from>
    <xdr:to>
      <xdr:col>16</xdr:col>
      <xdr:colOff>901700</xdr:colOff>
      <xdr:row>58</xdr:row>
      <xdr:rowOff>65315</xdr:rowOff>
    </xdr:to>
    <xdr:sp macro="" textlink="">
      <xdr:nvSpPr>
        <xdr:cNvPr id="2" name="テキスト ボックス 1"/>
        <xdr:cNvSpPr txBox="1"/>
      </xdr:nvSpPr>
      <xdr:spPr>
        <a:xfrm>
          <a:off x="15768782" y="13812982"/>
          <a:ext cx="774700" cy="1900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70C0"/>
              </a:solidFill>
              <a:latin typeface="HGS創英角ﾎﾟｯﾌﾟ体" panose="040B0A00000000000000" pitchFamily="50" charset="-128"/>
              <a:ea typeface="HGS創英角ﾎﾟｯﾌﾟ体" panose="040B0A00000000000000" pitchFamily="50" charset="-128"/>
            </a:rPr>
            <a:t>自動計算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127000</xdr:colOff>
      <xdr:row>57</xdr:row>
      <xdr:rowOff>138546</xdr:rowOff>
    </xdr:from>
    <xdr:to>
      <xdr:col>16</xdr:col>
      <xdr:colOff>901700</xdr:colOff>
      <xdr:row>58</xdr:row>
      <xdr:rowOff>65315</xdr:rowOff>
    </xdr:to>
    <xdr:sp macro="" textlink="">
      <xdr:nvSpPr>
        <xdr:cNvPr id="2" name="テキスト ボックス 1"/>
        <xdr:cNvSpPr txBox="1"/>
      </xdr:nvSpPr>
      <xdr:spPr>
        <a:xfrm>
          <a:off x="15755620" y="13542126"/>
          <a:ext cx="774700" cy="193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70C0"/>
              </a:solidFill>
              <a:latin typeface="HGS創英角ﾎﾟｯﾌﾟ体" panose="040B0A00000000000000" pitchFamily="50" charset="-128"/>
              <a:ea typeface="HGS創英角ﾎﾟｯﾌﾟ体" panose="040B0A00000000000000" pitchFamily="50" charset="-128"/>
            </a:rPr>
            <a:t>自動計算</a:t>
          </a:r>
        </a:p>
      </xdr:txBody>
    </xdr:sp>
    <xdr:clientData/>
  </xdr:twoCellAnchor>
  <xdr:twoCellAnchor>
    <xdr:from>
      <xdr:col>8</xdr:col>
      <xdr:colOff>484908</xdr:colOff>
      <xdr:row>0</xdr:row>
      <xdr:rowOff>83127</xdr:rowOff>
    </xdr:from>
    <xdr:to>
      <xdr:col>11</xdr:col>
      <xdr:colOff>69273</xdr:colOff>
      <xdr:row>2</xdr:row>
      <xdr:rowOff>121227</xdr:rowOff>
    </xdr:to>
    <xdr:sp macro="" textlink="">
      <xdr:nvSpPr>
        <xdr:cNvPr id="3" name="テキスト ボックス 2"/>
        <xdr:cNvSpPr txBox="1"/>
      </xdr:nvSpPr>
      <xdr:spPr>
        <a:xfrm>
          <a:off x="5375563" y="83127"/>
          <a:ext cx="1995055" cy="633845"/>
        </a:xfrm>
        <a:prstGeom prst="rect">
          <a:avLst/>
        </a:prstGeom>
        <a:solidFill>
          <a:schemeClr val="accent2">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solidFill>
                <a:srgbClr val="FF0000"/>
              </a:solidFill>
              <a:latin typeface="HG丸ｺﾞｼｯｸM-PRO" panose="020F0600000000000000" pitchFamily="50" charset="-128"/>
              <a:ea typeface="HG丸ｺﾞｼｯｸM-PRO" panose="020F0600000000000000" pitchFamily="50" charset="-128"/>
            </a:rPr>
            <a:t>記入例</a:t>
          </a:r>
        </a:p>
      </xdr:txBody>
    </xdr:sp>
    <xdr:clientData/>
  </xdr:twoCellAnchor>
  <xdr:twoCellAnchor>
    <xdr:from>
      <xdr:col>8</xdr:col>
      <xdr:colOff>221672</xdr:colOff>
      <xdr:row>24</xdr:row>
      <xdr:rowOff>193964</xdr:rowOff>
    </xdr:from>
    <xdr:to>
      <xdr:col>11</xdr:col>
      <xdr:colOff>285175</xdr:colOff>
      <xdr:row>29</xdr:row>
      <xdr:rowOff>26207</xdr:rowOff>
    </xdr:to>
    <xdr:sp macro="" textlink="">
      <xdr:nvSpPr>
        <xdr:cNvPr id="5" name="線吹き出し 2 (枠付き) 4"/>
        <xdr:cNvSpPr/>
      </xdr:nvSpPr>
      <xdr:spPr>
        <a:xfrm>
          <a:off x="6802581" y="5791200"/>
          <a:ext cx="3014521" cy="940607"/>
        </a:xfrm>
        <a:prstGeom prst="borderCallout2">
          <a:avLst>
            <a:gd name="adj1" fmla="val 22301"/>
            <a:gd name="adj2" fmla="val 102517"/>
            <a:gd name="adj3" fmla="val 22533"/>
            <a:gd name="adj4" fmla="val 113020"/>
            <a:gd name="adj5" fmla="val -98783"/>
            <a:gd name="adj6" fmla="val 121871"/>
          </a:avLst>
        </a:prstGeom>
        <a:solidFill>
          <a:schemeClr val="accent1"/>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メイリオ" panose="020B0604030504040204" pitchFamily="50" charset="-128"/>
              <a:ea typeface="メイリオ" panose="020B0604030504040204" pitchFamily="50" charset="-128"/>
            </a:rPr>
            <a:t>共同運行の場合、</a:t>
          </a:r>
          <a:endParaRPr kumimoji="1" lang="en-US" altLang="ja-JP" sz="1100" b="1">
            <a:latin typeface="メイリオ" panose="020B0604030504040204" pitchFamily="50" charset="-128"/>
            <a:ea typeface="メイリオ" panose="020B0604030504040204" pitchFamily="50" charset="-128"/>
          </a:endParaRPr>
        </a:p>
        <a:p>
          <a:pPr algn="l"/>
          <a:r>
            <a:rPr kumimoji="1" lang="ja-JP" altLang="en-US" sz="1100" b="1">
              <a:latin typeface="メイリオ" panose="020B0604030504040204" pitchFamily="50" charset="-128"/>
              <a:ea typeface="メイリオ" panose="020B0604030504040204" pitchFamily="50" charset="-128"/>
            </a:rPr>
            <a:t>往路・復路のそれぞれ最小のキロ程を比較し、</a:t>
          </a:r>
          <a:endParaRPr kumimoji="1" lang="en-US" altLang="ja-JP" sz="1100" b="1">
            <a:latin typeface="メイリオ" panose="020B0604030504040204" pitchFamily="50" charset="-128"/>
            <a:ea typeface="メイリオ" panose="020B0604030504040204" pitchFamily="50" charset="-128"/>
          </a:endParaRPr>
        </a:p>
        <a:p>
          <a:pPr algn="l"/>
          <a:r>
            <a:rPr kumimoji="1" lang="ja-JP" altLang="en-US" sz="1100" b="1">
              <a:latin typeface="メイリオ" panose="020B0604030504040204" pitchFamily="50" charset="-128"/>
              <a:ea typeface="メイリオ" panose="020B0604030504040204" pitchFamily="50" charset="-128"/>
            </a:rPr>
            <a:t>その最大値に基づき料金算定</a:t>
          </a:r>
        </a:p>
      </xdr:txBody>
    </xdr:sp>
    <xdr:clientData/>
  </xdr:twoCellAnchor>
  <xdr:twoCellAnchor>
    <xdr:from>
      <xdr:col>10</xdr:col>
      <xdr:colOff>969818</xdr:colOff>
      <xdr:row>3</xdr:row>
      <xdr:rowOff>221673</xdr:rowOff>
    </xdr:from>
    <xdr:to>
      <xdr:col>12</xdr:col>
      <xdr:colOff>41565</xdr:colOff>
      <xdr:row>20</xdr:row>
      <xdr:rowOff>180111</xdr:rowOff>
    </xdr:to>
    <xdr:sp macro="" textlink="">
      <xdr:nvSpPr>
        <xdr:cNvPr id="6" name="角丸四角形 5"/>
        <xdr:cNvSpPr/>
      </xdr:nvSpPr>
      <xdr:spPr>
        <a:xfrm>
          <a:off x="9518073" y="1149928"/>
          <a:ext cx="1039092" cy="3740728"/>
        </a:xfrm>
        <a:prstGeom prst="roundRect">
          <a:avLst>
            <a:gd name="adj" fmla="val 6250"/>
          </a:avLst>
        </a:prstGeom>
        <a:noFill/>
        <a:ln w="69850" cmpd="sng">
          <a:solidFill>
            <a:schemeClr val="accent5">
              <a:alpha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3</xdr:row>
      <xdr:rowOff>221673</xdr:rowOff>
    </xdr:from>
    <xdr:to>
      <xdr:col>10</xdr:col>
      <xdr:colOff>0</xdr:colOff>
      <xdr:row>20</xdr:row>
      <xdr:rowOff>180111</xdr:rowOff>
    </xdr:to>
    <xdr:sp macro="" textlink="">
      <xdr:nvSpPr>
        <xdr:cNvPr id="7" name="角丸四角形 6"/>
        <xdr:cNvSpPr/>
      </xdr:nvSpPr>
      <xdr:spPr>
        <a:xfrm>
          <a:off x="6580909" y="1149928"/>
          <a:ext cx="1967346" cy="3740728"/>
        </a:xfrm>
        <a:prstGeom prst="roundRect">
          <a:avLst>
            <a:gd name="adj" fmla="val 6250"/>
          </a:avLst>
        </a:prstGeom>
        <a:noFill/>
        <a:ln w="69850" cmpd="sng">
          <a:solidFill>
            <a:schemeClr val="accent5">
              <a:alpha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969819</xdr:colOff>
      <xdr:row>24</xdr:row>
      <xdr:rowOff>193964</xdr:rowOff>
    </xdr:from>
    <xdr:to>
      <xdr:col>7</xdr:col>
      <xdr:colOff>451430</xdr:colOff>
      <xdr:row>29</xdr:row>
      <xdr:rowOff>26207</xdr:rowOff>
    </xdr:to>
    <xdr:sp macro="" textlink="">
      <xdr:nvSpPr>
        <xdr:cNvPr id="8" name="線吹き出し 2 (枠付き) 7"/>
        <xdr:cNvSpPr/>
      </xdr:nvSpPr>
      <xdr:spPr>
        <a:xfrm>
          <a:off x="2632364" y="5791200"/>
          <a:ext cx="3416302" cy="940607"/>
        </a:xfrm>
        <a:prstGeom prst="borderCallout2">
          <a:avLst>
            <a:gd name="adj1" fmla="val 22301"/>
            <a:gd name="adj2" fmla="val 102517"/>
            <a:gd name="adj3" fmla="val 22533"/>
            <a:gd name="adj4" fmla="val 113020"/>
            <a:gd name="adj5" fmla="val -98783"/>
            <a:gd name="adj6" fmla="val 121871"/>
          </a:avLst>
        </a:prstGeom>
        <a:solidFill>
          <a:schemeClr val="accent1"/>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メイリオ" panose="020B0604030504040204" pitchFamily="50" charset="-128"/>
              <a:ea typeface="メイリオ" panose="020B0604030504040204" pitchFamily="50" charset="-128"/>
            </a:rPr>
            <a:t>往路・復路の区分は、各社の利用計画に記載の内容にかかわらず、同一の行き先</a:t>
          </a:r>
          <a:r>
            <a:rPr kumimoji="1" lang="en-US" altLang="ja-JP" sz="1100" b="1">
              <a:latin typeface="メイリオ" panose="020B0604030504040204" pitchFamily="50" charset="-128"/>
              <a:ea typeface="メイリオ" panose="020B0604030504040204" pitchFamily="50" charset="-128"/>
            </a:rPr>
            <a:t>(</a:t>
          </a:r>
          <a:r>
            <a:rPr kumimoji="1" lang="ja-JP" altLang="en-US" sz="1100" b="1">
              <a:latin typeface="メイリオ" panose="020B0604030504040204" pitchFamily="50" charset="-128"/>
              <a:ea typeface="メイリオ" panose="020B0604030504040204" pitchFamily="50" charset="-128"/>
            </a:rPr>
            <a:t>方向</a:t>
          </a:r>
          <a:r>
            <a:rPr kumimoji="1" lang="en-US" altLang="ja-JP" sz="1100" b="1">
              <a:solidFill>
                <a:schemeClr val="lt1"/>
              </a:solidFill>
              <a:effectLst/>
              <a:latin typeface="+mn-lt"/>
              <a:ea typeface="+mn-ea"/>
              <a:cs typeface="+mn-cs"/>
            </a:rPr>
            <a:t>)</a:t>
          </a:r>
          <a:r>
            <a:rPr kumimoji="1" lang="ja-JP" altLang="en-US" sz="1100" b="1">
              <a:latin typeface="メイリオ" panose="020B0604030504040204" pitchFamily="50" charset="-128"/>
              <a:ea typeface="メイリオ" panose="020B0604030504040204" pitchFamily="50" charset="-128"/>
            </a:rPr>
            <a:t>・利用区分別に区分してください。</a:t>
          </a:r>
        </a:p>
      </xdr:txBody>
    </xdr:sp>
    <xdr:clientData/>
  </xdr:twoCellAnchor>
  <xdr:twoCellAnchor>
    <xdr:from>
      <xdr:col>3</xdr:col>
      <xdr:colOff>942110</xdr:colOff>
      <xdr:row>5</xdr:row>
      <xdr:rowOff>0</xdr:rowOff>
    </xdr:from>
    <xdr:to>
      <xdr:col>12</xdr:col>
      <xdr:colOff>83127</xdr:colOff>
      <xdr:row>6</xdr:row>
      <xdr:rowOff>41564</xdr:rowOff>
    </xdr:to>
    <xdr:sp macro="" textlink="">
      <xdr:nvSpPr>
        <xdr:cNvPr id="9" name="角丸四角形 8"/>
        <xdr:cNvSpPr/>
      </xdr:nvSpPr>
      <xdr:spPr>
        <a:xfrm>
          <a:off x="2604655" y="1385455"/>
          <a:ext cx="7994072" cy="263236"/>
        </a:xfrm>
        <a:prstGeom prst="roundRect">
          <a:avLst>
            <a:gd name="adj" fmla="val 6250"/>
          </a:avLst>
        </a:prstGeom>
        <a:noFill/>
        <a:ln w="69850" cmpd="sng">
          <a:solidFill>
            <a:schemeClr val="accent5">
              <a:alpha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152400</xdr:colOff>
      <xdr:row>18</xdr:row>
      <xdr:rowOff>124691</xdr:rowOff>
    </xdr:from>
    <xdr:to>
      <xdr:col>4</xdr:col>
      <xdr:colOff>922484</xdr:colOff>
      <xdr:row>21</xdr:row>
      <xdr:rowOff>137043</xdr:rowOff>
    </xdr:to>
    <xdr:sp macro="" textlink="">
      <xdr:nvSpPr>
        <xdr:cNvPr id="10" name="線吹き出し 2 (枠付き) 9"/>
        <xdr:cNvSpPr/>
      </xdr:nvSpPr>
      <xdr:spPr>
        <a:xfrm>
          <a:off x="152400" y="4391891"/>
          <a:ext cx="3416302" cy="677370"/>
        </a:xfrm>
        <a:prstGeom prst="borderCallout2">
          <a:avLst>
            <a:gd name="adj1" fmla="val 22301"/>
            <a:gd name="adj2" fmla="val 102517"/>
            <a:gd name="adj3" fmla="val 22533"/>
            <a:gd name="adj4" fmla="val 113020"/>
            <a:gd name="adj5" fmla="val -406926"/>
            <a:gd name="adj6" fmla="val 133631"/>
          </a:avLst>
        </a:prstGeom>
        <a:solidFill>
          <a:schemeClr val="accent1"/>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メイリオ" panose="020B0604030504040204" pitchFamily="50" charset="-128"/>
              <a:ea typeface="メイリオ" panose="020B0604030504040204" pitchFamily="50" charset="-128"/>
            </a:rPr>
            <a:t>路線の内容は、各社の利用計画に記載の内容を転記してください。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Y74"/>
  <sheetViews>
    <sheetView tabSelected="1" view="pageBreakPreview" zoomScale="55" zoomScaleNormal="70" zoomScaleSheetLayoutView="55" workbookViewId="0">
      <selection activeCell="G9" sqref="G9"/>
    </sheetView>
  </sheetViews>
  <sheetFormatPr defaultColWidth="8.75" defaultRowHeight="18.75" x14ac:dyDescent="0.4"/>
  <cols>
    <col min="1" max="1" width="3.25" style="82" bestFit="1" customWidth="1"/>
    <col min="2" max="2" width="5.625" style="82" bestFit="1" customWidth="1"/>
    <col min="3" max="3" width="12.875" style="82" customWidth="1"/>
    <col min="4" max="5" width="12.875" style="83" customWidth="1"/>
    <col min="6" max="6" width="12.875" style="105" customWidth="1"/>
    <col min="7" max="7" width="12.875" style="12" customWidth="1"/>
    <col min="8" max="8" width="12.875" style="82" customWidth="1"/>
    <col min="9" max="9" width="12.875" style="12" customWidth="1"/>
    <col min="10" max="10" width="12.875" style="82" customWidth="1"/>
    <col min="11" max="11" width="12.875" style="12" customWidth="1"/>
    <col min="12" max="14" width="12.875" style="2" customWidth="1"/>
    <col min="15" max="18" width="18.25" style="2" customWidth="1"/>
    <col min="19" max="19" width="7" style="89" customWidth="1"/>
    <col min="20" max="20" width="14.125" style="12" customWidth="1"/>
    <col min="21" max="21" width="17.75" style="12" customWidth="1"/>
    <col min="22" max="22" width="9.625" style="12" customWidth="1"/>
    <col min="23" max="25" width="18.125" style="12" customWidth="1"/>
    <col min="26" max="16384" width="8.75" style="12"/>
  </cols>
  <sheetData>
    <row r="1" spans="1:25" ht="30" x14ac:dyDescent="0.4">
      <c r="A1" s="73" t="s">
        <v>62</v>
      </c>
      <c r="B1" s="73"/>
      <c r="C1" s="96"/>
      <c r="D1" s="98"/>
      <c r="E1" s="98"/>
      <c r="F1" s="138"/>
      <c r="G1" s="99"/>
      <c r="H1" s="96"/>
      <c r="I1" s="99"/>
      <c r="J1" s="96"/>
      <c r="K1" s="99"/>
      <c r="L1" s="139"/>
      <c r="M1" s="139"/>
      <c r="N1" s="64" t="s">
        <v>49</v>
      </c>
      <c r="O1" s="85"/>
      <c r="P1" s="85"/>
      <c r="Q1" s="85"/>
      <c r="R1" s="85"/>
      <c r="S1" s="86"/>
    </row>
    <row r="2" spans="1:25" x14ac:dyDescent="0.4">
      <c r="A2" s="140"/>
      <c r="B2" s="140"/>
      <c r="C2" s="96"/>
      <c r="D2" s="98"/>
      <c r="E2" s="98"/>
      <c r="F2" s="97"/>
      <c r="G2" s="99"/>
      <c r="H2" s="96"/>
      <c r="I2" s="99"/>
      <c r="J2" s="96"/>
      <c r="K2" s="99"/>
      <c r="L2" s="72"/>
      <c r="M2" s="72"/>
      <c r="N2" s="72"/>
      <c r="O2" s="88"/>
      <c r="P2" s="88"/>
      <c r="Q2" s="88"/>
      <c r="R2" s="88"/>
    </row>
    <row r="3" spans="1:25" ht="25.5" x14ac:dyDescent="0.4">
      <c r="A3" s="140"/>
      <c r="B3" s="140"/>
      <c r="C3" s="96"/>
      <c r="D3" s="98"/>
      <c r="E3" s="98"/>
      <c r="F3" s="97"/>
      <c r="G3" s="99"/>
      <c r="H3" s="96"/>
      <c r="I3" s="99"/>
      <c r="J3" s="96"/>
      <c r="K3" s="99"/>
      <c r="L3" s="106"/>
      <c r="M3" s="106"/>
      <c r="N3" s="52" t="s">
        <v>63</v>
      </c>
      <c r="O3" s="91" t="s">
        <v>46</v>
      </c>
      <c r="P3" s="92"/>
      <c r="Q3" s="92"/>
      <c r="R3" s="92"/>
      <c r="S3" s="93"/>
    </row>
    <row r="4" spans="1:25" s="109" customFormat="1" ht="18" customHeight="1" x14ac:dyDescent="0.4">
      <c r="A4" s="141"/>
      <c r="B4" s="141"/>
      <c r="C4" s="141"/>
      <c r="D4" s="141"/>
      <c r="E4" s="141"/>
      <c r="F4" s="141"/>
      <c r="G4" s="141"/>
      <c r="H4" s="141"/>
      <c r="I4" s="142"/>
      <c r="J4" s="141"/>
      <c r="K4" s="141"/>
      <c r="L4" s="141"/>
      <c r="M4" s="141"/>
      <c r="N4" s="141"/>
      <c r="O4" s="107"/>
      <c r="P4" s="107"/>
      <c r="Q4" s="107"/>
      <c r="R4" s="107"/>
      <c r="S4" s="108"/>
    </row>
    <row r="5" spans="1:25" s="82" customFormat="1" ht="17.45" customHeight="1" thickBot="1" x14ac:dyDescent="0.45">
      <c r="A5" s="143"/>
      <c r="B5" s="144" t="s">
        <v>32</v>
      </c>
      <c r="C5" s="112" t="s">
        <v>52</v>
      </c>
      <c r="D5" s="113" t="s">
        <v>18</v>
      </c>
      <c r="E5" s="114" t="s">
        <v>54</v>
      </c>
      <c r="F5" s="114" t="s">
        <v>42</v>
      </c>
      <c r="G5" s="116" t="s">
        <v>3</v>
      </c>
      <c r="H5" s="113" t="s">
        <v>4</v>
      </c>
      <c r="I5" s="113" t="s">
        <v>14</v>
      </c>
      <c r="J5" s="113" t="s">
        <v>17</v>
      </c>
      <c r="K5" s="113" t="s">
        <v>13</v>
      </c>
      <c r="L5" s="113" t="s">
        <v>5</v>
      </c>
      <c r="M5" s="114" t="s">
        <v>41</v>
      </c>
      <c r="N5" s="117" t="s">
        <v>37</v>
      </c>
      <c r="O5" s="115" t="s">
        <v>38</v>
      </c>
      <c r="P5" s="118" t="s">
        <v>44</v>
      </c>
      <c r="Q5" s="118" t="s">
        <v>45</v>
      </c>
      <c r="R5" s="119" t="s">
        <v>39</v>
      </c>
      <c r="S5" s="120"/>
      <c r="T5" s="20" t="s">
        <v>23</v>
      </c>
      <c r="U5" s="10" t="s">
        <v>20</v>
      </c>
      <c r="V5" s="10" t="s">
        <v>22</v>
      </c>
      <c r="W5" s="10" t="s">
        <v>8</v>
      </c>
      <c r="X5" s="10" t="s">
        <v>9</v>
      </c>
      <c r="Y5" s="10" t="s">
        <v>40</v>
      </c>
    </row>
    <row r="6" spans="1:25" ht="17.45" customHeight="1" thickTop="1" x14ac:dyDescent="0.4">
      <c r="A6" s="157" t="s">
        <v>2</v>
      </c>
      <c r="B6" s="160"/>
      <c r="C6" s="148"/>
      <c r="D6" s="164" t="s">
        <v>0</v>
      </c>
      <c r="E6" s="37"/>
      <c r="F6" s="66"/>
      <c r="G6" s="38"/>
      <c r="H6" s="39"/>
      <c r="I6" s="37"/>
      <c r="J6" s="37"/>
      <c r="K6" s="40"/>
      <c r="L6" s="41"/>
      <c r="M6" s="154" t="str">
        <f>IF(COUNTA(L6:L13)&lt;&gt;0,VLOOKUP(MAX(MIN(L6:L13),MIN(L14:L21)),$V$6:$X$9,2,TRUE),"")</f>
        <v/>
      </c>
      <c r="N6" s="169" t="str">
        <f>IF(COUNTIF(L6:L21,"&lt;&gt;")&gt;=2,VLOOKUP(MAX(MIN(L6:L13),MIN(L14:L21)),$V$6:$Y$9,4,TRUE),"")</f>
        <v/>
      </c>
      <c r="O6" s="14"/>
      <c r="P6" s="5">
        <f>MAX(SUM(O6:O13),SUM(O14:O21))-Q6</f>
        <v>0</v>
      </c>
      <c r="Q6" s="5">
        <f>ABS(SUM(O6:O13)-SUM(O14:O21))</f>
        <v>0</v>
      </c>
      <c r="R6" s="152">
        <f>P7+Q7</f>
        <v>0</v>
      </c>
      <c r="S6" s="95"/>
      <c r="T6" s="21">
        <f>MAX(MIN(L6:L13),MIN(L14:L21))</f>
        <v>0</v>
      </c>
      <c r="U6" s="11" t="s">
        <v>7</v>
      </c>
      <c r="V6" s="11">
        <v>0</v>
      </c>
      <c r="W6" s="1">
        <v>500</v>
      </c>
      <c r="X6" s="1">
        <f>W6/2</f>
        <v>250</v>
      </c>
      <c r="Y6" s="1">
        <f>SUM(W6,X6)</f>
        <v>750</v>
      </c>
    </row>
    <row r="7" spans="1:25" ht="17.45" customHeight="1" x14ac:dyDescent="0.4">
      <c r="A7" s="158"/>
      <c r="B7" s="161"/>
      <c r="C7" s="163"/>
      <c r="D7" s="165"/>
      <c r="E7" s="27"/>
      <c r="F7" s="67"/>
      <c r="G7" s="28"/>
      <c r="H7" s="29"/>
      <c r="I7" s="27"/>
      <c r="J7" s="61"/>
      <c r="K7" s="30"/>
      <c r="L7" s="31"/>
      <c r="M7" s="155"/>
      <c r="N7" s="170"/>
      <c r="O7" s="15"/>
      <c r="P7" s="4" t="str">
        <f>IF(P6&gt;0,N6*P6,"0")</f>
        <v>0</v>
      </c>
      <c r="Q7" s="4" t="str">
        <f>IF(Q6&gt;0,M6*Q6,"0")</f>
        <v>0</v>
      </c>
      <c r="R7" s="153"/>
      <c r="U7" s="11" t="s">
        <v>10</v>
      </c>
      <c r="V7" s="11">
        <v>300</v>
      </c>
      <c r="W7" s="1">
        <v>800</v>
      </c>
      <c r="X7" s="1">
        <f t="shared" ref="X7:X9" si="0">W7/2</f>
        <v>400</v>
      </c>
      <c r="Y7" s="1">
        <f t="shared" ref="Y7:Y9" si="1">SUM(W7,X7)</f>
        <v>1200</v>
      </c>
    </row>
    <row r="8" spans="1:25" ht="17.45" customHeight="1" x14ac:dyDescent="0.4">
      <c r="A8" s="158"/>
      <c r="B8" s="161"/>
      <c r="C8" s="163"/>
      <c r="D8" s="165"/>
      <c r="E8" s="61"/>
      <c r="F8" s="67"/>
      <c r="G8" s="23"/>
      <c r="H8" s="24"/>
      <c r="I8" s="61"/>
      <c r="J8" s="61"/>
      <c r="K8" s="25"/>
      <c r="L8" s="26"/>
      <c r="M8" s="155"/>
      <c r="N8" s="170"/>
      <c r="O8" s="15"/>
      <c r="P8" s="174"/>
      <c r="Q8" s="174"/>
      <c r="R8" s="172"/>
      <c r="U8" s="11" t="s">
        <v>11</v>
      </c>
      <c r="V8" s="11">
        <v>500</v>
      </c>
      <c r="W8" s="1">
        <v>1000</v>
      </c>
      <c r="X8" s="1">
        <f t="shared" si="0"/>
        <v>500</v>
      </c>
      <c r="Y8" s="1">
        <f t="shared" si="1"/>
        <v>1500</v>
      </c>
    </row>
    <row r="9" spans="1:25" ht="17.45" customHeight="1" x14ac:dyDescent="0.4">
      <c r="A9" s="158"/>
      <c r="B9" s="161"/>
      <c r="C9" s="163"/>
      <c r="D9" s="165"/>
      <c r="E9" s="27"/>
      <c r="F9" s="67"/>
      <c r="G9" s="28"/>
      <c r="H9" s="29"/>
      <c r="I9" s="27"/>
      <c r="J9" s="61"/>
      <c r="K9" s="30"/>
      <c r="L9" s="31"/>
      <c r="M9" s="155"/>
      <c r="N9" s="170"/>
      <c r="O9" s="15"/>
      <c r="P9" s="174"/>
      <c r="Q9" s="174"/>
      <c r="R9" s="172"/>
      <c r="S9" s="121"/>
      <c r="T9" s="100"/>
      <c r="U9" s="11" t="s">
        <v>12</v>
      </c>
      <c r="V9" s="11">
        <v>700</v>
      </c>
      <c r="W9" s="1">
        <v>1200</v>
      </c>
      <c r="X9" s="1">
        <f t="shared" si="0"/>
        <v>600</v>
      </c>
      <c r="Y9" s="1">
        <f t="shared" si="1"/>
        <v>1800</v>
      </c>
    </row>
    <row r="10" spans="1:25" ht="17.45" customHeight="1" x14ac:dyDescent="0.4">
      <c r="A10" s="158"/>
      <c r="B10" s="161"/>
      <c r="C10" s="163"/>
      <c r="D10" s="165"/>
      <c r="E10" s="61"/>
      <c r="F10" s="67"/>
      <c r="G10" s="23"/>
      <c r="H10" s="24"/>
      <c r="I10" s="61"/>
      <c r="J10" s="61"/>
      <c r="K10" s="25"/>
      <c r="L10" s="26"/>
      <c r="M10" s="155"/>
      <c r="N10" s="170"/>
      <c r="O10" s="15"/>
      <c r="P10" s="174"/>
      <c r="Q10" s="174"/>
      <c r="R10" s="172"/>
      <c r="T10" s="122"/>
    </row>
    <row r="11" spans="1:25" ht="17.45" customHeight="1" x14ac:dyDescent="0.4">
      <c r="A11" s="158"/>
      <c r="B11" s="161"/>
      <c r="C11" s="163"/>
      <c r="D11" s="165"/>
      <c r="E11" s="27"/>
      <c r="F11" s="67"/>
      <c r="G11" s="28"/>
      <c r="H11" s="29"/>
      <c r="I11" s="27"/>
      <c r="J11" s="61"/>
      <c r="K11" s="30"/>
      <c r="L11" s="31"/>
      <c r="M11" s="155"/>
      <c r="N11" s="170"/>
      <c r="O11" s="15"/>
      <c r="P11" s="174"/>
      <c r="Q11" s="174"/>
      <c r="R11" s="172"/>
      <c r="T11" s="13"/>
      <c r="U11" s="11" t="s">
        <v>17</v>
      </c>
      <c r="V11" s="13"/>
      <c r="W11" s="11" t="s">
        <v>33</v>
      </c>
      <c r="Y11" s="11" t="s">
        <v>48</v>
      </c>
    </row>
    <row r="12" spans="1:25" ht="17.45" customHeight="1" x14ac:dyDescent="0.4">
      <c r="A12" s="158"/>
      <c r="B12" s="161"/>
      <c r="C12" s="163"/>
      <c r="D12" s="165"/>
      <c r="E12" s="61"/>
      <c r="F12" s="67"/>
      <c r="G12" s="23"/>
      <c r="H12" s="24"/>
      <c r="I12" s="61"/>
      <c r="J12" s="61"/>
      <c r="K12" s="25"/>
      <c r="L12" s="26"/>
      <c r="M12" s="155"/>
      <c r="N12" s="170"/>
      <c r="O12" s="15"/>
      <c r="P12" s="174"/>
      <c r="Q12" s="174"/>
      <c r="R12" s="172"/>
      <c r="T12" s="13"/>
      <c r="U12" s="11" t="s">
        <v>15</v>
      </c>
      <c r="V12" s="13"/>
      <c r="W12" s="11" t="s">
        <v>34</v>
      </c>
      <c r="Y12" s="11" t="s">
        <v>50</v>
      </c>
    </row>
    <row r="13" spans="1:25" ht="17.45" customHeight="1" thickBot="1" x14ac:dyDescent="0.45">
      <c r="A13" s="158"/>
      <c r="B13" s="161"/>
      <c r="C13" s="163"/>
      <c r="D13" s="166"/>
      <c r="E13" s="32"/>
      <c r="F13" s="68"/>
      <c r="G13" s="33"/>
      <c r="H13" s="34"/>
      <c r="I13" s="32"/>
      <c r="J13" s="62"/>
      <c r="K13" s="35"/>
      <c r="L13" s="36"/>
      <c r="M13" s="168"/>
      <c r="N13" s="170"/>
      <c r="O13" s="16"/>
      <c r="P13" s="174"/>
      <c r="Q13" s="174"/>
      <c r="R13" s="172"/>
      <c r="S13" s="121"/>
      <c r="T13" s="100"/>
      <c r="U13" s="11" t="s">
        <v>16</v>
      </c>
      <c r="V13" s="13"/>
      <c r="W13" s="11" t="s">
        <v>35</v>
      </c>
      <c r="Y13" s="11" t="s">
        <v>51</v>
      </c>
    </row>
    <row r="14" spans="1:25" ht="17.45" customHeight="1" thickTop="1" x14ac:dyDescent="0.4">
      <c r="A14" s="158"/>
      <c r="B14" s="161"/>
      <c r="C14" s="163"/>
      <c r="D14" s="165" t="s">
        <v>1</v>
      </c>
      <c r="E14" s="61"/>
      <c r="F14" s="66"/>
      <c r="G14" s="23"/>
      <c r="H14" s="24"/>
      <c r="I14" s="61"/>
      <c r="J14" s="61"/>
      <c r="K14" s="25"/>
      <c r="L14" s="26"/>
      <c r="M14" s="154" t="str">
        <f>IF(COUNTA(L14:L21)&lt;&gt;0,VLOOKUP(MAX(MIN(L6:L13),MIN(L14:L21)),$V$6:$X$9,2,TRUE),"")</f>
        <v/>
      </c>
      <c r="N14" s="170"/>
      <c r="O14" s="14"/>
      <c r="P14" s="174"/>
      <c r="Q14" s="174"/>
      <c r="R14" s="172"/>
      <c r="T14" s="122"/>
      <c r="U14" s="11" t="s">
        <v>19</v>
      </c>
      <c r="V14" s="13"/>
      <c r="Y14" s="11"/>
    </row>
    <row r="15" spans="1:25" ht="17.45" customHeight="1" x14ac:dyDescent="0.4">
      <c r="A15" s="158"/>
      <c r="B15" s="161"/>
      <c r="C15" s="163"/>
      <c r="D15" s="165"/>
      <c r="E15" s="27"/>
      <c r="F15" s="67"/>
      <c r="G15" s="28"/>
      <c r="H15" s="29"/>
      <c r="I15" s="27"/>
      <c r="J15" s="61"/>
      <c r="K15" s="30"/>
      <c r="L15" s="31"/>
      <c r="M15" s="155"/>
      <c r="N15" s="170"/>
      <c r="O15" s="15"/>
      <c r="P15" s="174"/>
      <c r="Q15" s="174"/>
      <c r="R15" s="172"/>
      <c r="T15" s="13"/>
    </row>
    <row r="16" spans="1:25" ht="17.45" customHeight="1" x14ac:dyDescent="0.4">
      <c r="A16" s="158"/>
      <c r="B16" s="161"/>
      <c r="C16" s="163"/>
      <c r="D16" s="165"/>
      <c r="E16" s="61"/>
      <c r="F16" s="67"/>
      <c r="G16" s="23"/>
      <c r="H16" s="24"/>
      <c r="I16" s="61"/>
      <c r="J16" s="61"/>
      <c r="K16" s="25"/>
      <c r="L16" s="26"/>
      <c r="M16" s="155"/>
      <c r="N16" s="170"/>
      <c r="O16" s="15"/>
      <c r="P16" s="174"/>
      <c r="Q16" s="174"/>
      <c r="R16" s="172"/>
      <c r="T16" s="13"/>
    </row>
    <row r="17" spans="1:20" ht="17.45" customHeight="1" x14ac:dyDescent="0.4">
      <c r="A17" s="158"/>
      <c r="B17" s="161"/>
      <c r="C17" s="163"/>
      <c r="D17" s="165"/>
      <c r="E17" s="27"/>
      <c r="F17" s="67"/>
      <c r="G17" s="28"/>
      <c r="H17" s="29"/>
      <c r="I17" s="27"/>
      <c r="J17" s="61"/>
      <c r="K17" s="30"/>
      <c r="L17" s="31"/>
      <c r="M17" s="155"/>
      <c r="N17" s="170"/>
      <c r="O17" s="15"/>
      <c r="P17" s="174"/>
      <c r="Q17" s="174"/>
      <c r="R17" s="172"/>
      <c r="S17" s="121"/>
      <c r="T17" s="100"/>
    </row>
    <row r="18" spans="1:20" ht="17.45" customHeight="1" x14ac:dyDescent="0.4">
      <c r="A18" s="158"/>
      <c r="B18" s="161"/>
      <c r="C18" s="163"/>
      <c r="D18" s="165"/>
      <c r="E18" s="61"/>
      <c r="F18" s="67"/>
      <c r="G18" s="23"/>
      <c r="H18" s="24"/>
      <c r="I18" s="61"/>
      <c r="J18" s="61"/>
      <c r="K18" s="25"/>
      <c r="L18" s="26"/>
      <c r="M18" s="155"/>
      <c r="N18" s="170"/>
      <c r="O18" s="15"/>
      <c r="P18" s="174"/>
      <c r="Q18" s="174"/>
      <c r="R18" s="172"/>
      <c r="T18" s="122"/>
    </row>
    <row r="19" spans="1:20" ht="17.45" customHeight="1" x14ac:dyDescent="0.4">
      <c r="A19" s="158"/>
      <c r="B19" s="161"/>
      <c r="C19" s="163"/>
      <c r="D19" s="165"/>
      <c r="E19" s="27"/>
      <c r="F19" s="67"/>
      <c r="G19" s="28"/>
      <c r="H19" s="29"/>
      <c r="I19" s="27"/>
      <c r="J19" s="61"/>
      <c r="K19" s="30"/>
      <c r="L19" s="31"/>
      <c r="M19" s="155"/>
      <c r="N19" s="170"/>
      <c r="O19" s="15"/>
      <c r="P19" s="174"/>
      <c r="Q19" s="174"/>
      <c r="R19" s="172"/>
      <c r="T19" s="13"/>
    </row>
    <row r="20" spans="1:20" ht="17.45" customHeight="1" x14ac:dyDescent="0.4">
      <c r="A20" s="158"/>
      <c r="B20" s="161"/>
      <c r="C20" s="163"/>
      <c r="D20" s="165"/>
      <c r="E20" s="61"/>
      <c r="F20" s="67"/>
      <c r="G20" s="23"/>
      <c r="H20" s="24"/>
      <c r="I20" s="61"/>
      <c r="J20" s="61"/>
      <c r="K20" s="25"/>
      <c r="L20" s="26"/>
      <c r="M20" s="155"/>
      <c r="N20" s="170"/>
      <c r="O20" s="15"/>
      <c r="P20" s="174"/>
      <c r="Q20" s="174"/>
      <c r="R20" s="172"/>
      <c r="T20" s="13"/>
    </row>
    <row r="21" spans="1:20" ht="17.45" customHeight="1" x14ac:dyDescent="0.4">
      <c r="A21" s="159"/>
      <c r="B21" s="162"/>
      <c r="C21" s="149"/>
      <c r="D21" s="167"/>
      <c r="E21" s="27"/>
      <c r="F21" s="67"/>
      <c r="G21" s="28"/>
      <c r="H21" s="29"/>
      <c r="I21" s="27"/>
      <c r="J21" s="61"/>
      <c r="K21" s="30"/>
      <c r="L21" s="31"/>
      <c r="M21" s="156"/>
      <c r="N21" s="171"/>
      <c r="O21" s="15"/>
      <c r="P21" s="175"/>
      <c r="Q21" s="175"/>
      <c r="R21" s="173"/>
      <c r="S21" s="121"/>
      <c r="T21" s="100"/>
    </row>
    <row r="22" spans="1:20" ht="17.45" customHeight="1" x14ac:dyDescent="0.4">
      <c r="A22" s="96"/>
      <c r="B22" s="96"/>
      <c r="C22" s="72"/>
      <c r="D22" s="96"/>
      <c r="E22" s="96"/>
      <c r="F22" s="97"/>
      <c r="G22" s="98"/>
      <c r="H22" s="99"/>
      <c r="I22" s="96"/>
      <c r="J22" s="99"/>
      <c r="K22" s="96"/>
      <c r="L22" s="99"/>
      <c r="M22" s="72"/>
      <c r="N22" s="72"/>
      <c r="T22" s="122"/>
    </row>
    <row r="23" spans="1:20" ht="17.45" customHeight="1" thickBot="1" x14ac:dyDescent="0.45">
      <c r="A23" s="143"/>
      <c r="B23" s="144" t="s">
        <v>32</v>
      </c>
      <c r="C23" s="112" t="s">
        <v>52</v>
      </c>
      <c r="D23" s="113" t="s">
        <v>18</v>
      </c>
      <c r="E23" s="114" t="s">
        <v>54</v>
      </c>
      <c r="F23" s="114" t="s">
        <v>42</v>
      </c>
      <c r="G23" s="116" t="s">
        <v>3</v>
      </c>
      <c r="H23" s="113" t="s">
        <v>4</v>
      </c>
      <c r="I23" s="113" t="s">
        <v>14</v>
      </c>
      <c r="J23" s="113" t="s">
        <v>17</v>
      </c>
      <c r="K23" s="113" t="s">
        <v>13</v>
      </c>
      <c r="L23" s="113" t="s">
        <v>5</v>
      </c>
      <c r="M23" s="114" t="s">
        <v>41</v>
      </c>
      <c r="N23" s="117" t="s">
        <v>37</v>
      </c>
      <c r="O23" s="115" t="s">
        <v>38</v>
      </c>
      <c r="P23" s="118" t="s">
        <v>44</v>
      </c>
      <c r="Q23" s="118" t="s">
        <v>45</v>
      </c>
      <c r="R23" s="119" t="s">
        <v>39</v>
      </c>
      <c r="S23" s="120"/>
      <c r="T23" s="10" t="s">
        <v>23</v>
      </c>
    </row>
    <row r="24" spans="1:20" ht="17.45" customHeight="1" thickTop="1" x14ac:dyDescent="0.4">
      <c r="A24" s="157" t="s">
        <v>67</v>
      </c>
      <c r="B24" s="160"/>
      <c r="C24" s="148"/>
      <c r="D24" s="164" t="s">
        <v>0</v>
      </c>
      <c r="E24" s="37"/>
      <c r="F24" s="66"/>
      <c r="G24" s="38"/>
      <c r="H24" s="39"/>
      <c r="I24" s="37"/>
      <c r="J24" s="37"/>
      <c r="K24" s="40"/>
      <c r="L24" s="41"/>
      <c r="M24" s="154" t="str">
        <f>IF(COUNTA(L24:L31)&lt;&gt;0,VLOOKUP(MAX(MIN(L24:L31),MIN(L32:L39)),$V$6:$X$9,2,TRUE),"")</f>
        <v/>
      </c>
      <c r="N24" s="169" t="str">
        <f>IF(COUNTIF(L24:L39,"&lt;&gt;")&gt;=2,VLOOKUP(MAX(MIN(L24:L31),MIN(L32:L39)),$V$6:$Y$9,4,TRUE),"")</f>
        <v/>
      </c>
      <c r="O24" s="14"/>
      <c r="P24" s="5">
        <f>MAX(SUM(O24:O31),SUM(O32:O39))-Q24</f>
        <v>0</v>
      </c>
      <c r="Q24" s="5">
        <f>ABS(SUM(O24:O31)-SUM(O32:O39))</f>
        <v>0</v>
      </c>
      <c r="R24" s="152">
        <f>P25+Q25</f>
        <v>0</v>
      </c>
      <c r="S24" s="95"/>
      <c r="T24" s="22">
        <f>MAX(MIN(L24:L31),MIN(L32:L39))</f>
        <v>0</v>
      </c>
    </row>
    <row r="25" spans="1:20" ht="17.45" customHeight="1" x14ac:dyDescent="0.4">
      <c r="A25" s="158"/>
      <c r="B25" s="161"/>
      <c r="C25" s="163"/>
      <c r="D25" s="165"/>
      <c r="E25" s="27"/>
      <c r="F25" s="67"/>
      <c r="G25" s="28"/>
      <c r="H25" s="29"/>
      <c r="I25" s="27"/>
      <c r="J25" s="61"/>
      <c r="K25" s="30"/>
      <c r="L25" s="31"/>
      <c r="M25" s="155"/>
      <c r="N25" s="170"/>
      <c r="O25" s="15"/>
      <c r="P25" s="4" t="str">
        <f>IF(P24&gt;0,N24*P24,"0")</f>
        <v>0</v>
      </c>
      <c r="Q25" s="4" t="str">
        <f>IF(Q24&gt;0,M24*Q24,"0")</f>
        <v>0</v>
      </c>
      <c r="R25" s="153"/>
    </row>
    <row r="26" spans="1:20" ht="17.45" customHeight="1" x14ac:dyDescent="0.4">
      <c r="A26" s="158"/>
      <c r="B26" s="161"/>
      <c r="C26" s="163"/>
      <c r="D26" s="165"/>
      <c r="E26" s="61"/>
      <c r="F26" s="67"/>
      <c r="G26" s="23"/>
      <c r="H26" s="24"/>
      <c r="I26" s="61"/>
      <c r="J26" s="61"/>
      <c r="K26" s="25"/>
      <c r="L26" s="26"/>
      <c r="M26" s="155"/>
      <c r="N26" s="170"/>
      <c r="O26" s="15"/>
      <c r="P26" s="174"/>
      <c r="Q26" s="174"/>
      <c r="R26" s="172"/>
    </row>
    <row r="27" spans="1:20" ht="17.45" customHeight="1" x14ac:dyDescent="0.4">
      <c r="A27" s="158"/>
      <c r="B27" s="161"/>
      <c r="C27" s="163"/>
      <c r="D27" s="165"/>
      <c r="E27" s="27"/>
      <c r="F27" s="67"/>
      <c r="G27" s="28"/>
      <c r="H27" s="29"/>
      <c r="I27" s="27"/>
      <c r="J27" s="61"/>
      <c r="K27" s="30"/>
      <c r="L27" s="31"/>
      <c r="M27" s="155"/>
      <c r="N27" s="170"/>
      <c r="O27" s="15"/>
      <c r="P27" s="174"/>
      <c r="Q27" s="174"/>
      <c r="R27" s="172"/>
      <c r="S27" s="121"/>
      <c r="T27" s="100"/>
    </row>
    <row r="28" spans="1:20" ht="17.45" customHeight="1" x14ac:dyDescent="0.4">
      <c r="A28" s="158"/>
      <c r="B28" s="161"/>
      <c r="C28" s="163"/>
      <c r="D28" s="165"/>
      <c r="E28" s="61"/>
      <c r="F28" s="67"/>
      <c r="G28" s="23"/>
      <c r="H28" s="24"/>
      <c r="I28" s="61"/>
      <c r="J28" s="61"/>
      <c r="K28" s="25"/>
      <c r="L28" s="26"/>
      <c r="M28" s="155"/>
      <c r="N28" s="170"/>
      <c r="O28" s="15"/>
      <c r="P28" s="174"/>
      <c r="Q28" s="174"/>
      <c r="R28" s="172"/>
      <c r="T28" s="122"/>
    </row>
    <row r="29" spans="1:20" ht="17.45" customHeight="1" x14ac:dyDescent="0.4">
      <c r="A29" s="158"/>
      <c r="B29" s="161"/>
      <c r="C29" s="163"/>
      <c r="D29" s="165"/>
      <c r="E29" s="27"/>
      <c r="F29" s="67"/>
      <c r="G29" s="28"/>
      <c r="H29" s="29"/>
      <c r="I29" s="27"/>
      <c r="J29" s="61"/>
      <c r="K29" s="30"/>
      <c r="L29" s="31"/>
      <c r="M29" s="155"/>
      <c r="N29" s="170"/>
      <c r="O29" s="15"/>
      <c r="P29" s="174"/>
      <c r="Q29" s="174"/>
      <c r="R29" s="172"/>
      <c r="T29" s="13"/>
    </row>
    <row r="30" spans="1:20" ht="17.45" customHeight="1" x14ac:dyDescent="0.4">
      <c r="A30" s="158"/>
      <c r="B30" s="161"/>
      <c r="C30" s="163"/>
      <c r="D30" s="165"/>
      <c r="E30" s="61"/>
      <c r="F30" s="67"/>
      <c r="G30" s="23"/>
      <c r="H30" s="24"/>
      <c r="I30" s="61"/>
      <c r="J30" s="61"/>
      <c r="K30" s="25"/>
      <c r="L30" s="26"/>
      <c r="M30" s="155"/>
      <c r="N30" s="170"/>
      <c r="O30" s="15"/>
      <c r="P30" s="174"/>
      <c r="Q30" s="174"/>
      <c r="R30" s="172"/>
      <c r="T30" s="13"/>
    </row>
    <row r="31" spans="1:20" ht="17.45" customHeight="1" thickBot="1" x14ac:dyDescent="0.45">
      <c r="A31" s="158"/>
      <c r="B31" s="161"/>
      <c r="C31" s="163"/>
      <c r="D31" s="166"/>
      <c r="E31" s="32"/>
      <c r="F31" s="68"/>
      <c r="G31" s="33"/>
      <c r="H31" s="34"/>
      <c r="I31" s="32"/>
      <c r="J31" s="62"/>
      <c r="K31" s="35"/>
      <c r="L31" s="36"/>
      <c r="M31" s="168"/>
      <c r="N31" s="170"/>
      <c r="O31" s="16"/>
      <c r="P31" s="174"/>
      <c r="Q31" s="174"/>
      <c r="R31" s="172"/>
      <c r="S31" s="121"/>
      <c r="T31" s="100"/>
    </row>
    <row r="32" spans="1:20" ht="17.45" customHeight="1" thickTop="1" x14ac:dyDescent="0.4">
      <c r="A32" s="158"/>
      <c r="B32" s="161"/>
      <c r="C32" s="163"/>
      <c r="D32" s="165" t="s">
        <v>1</v>
      </c>
      <c r="E32" s="61"/>
      <c r="F32" s="66"/>
      <c r="G32" s="23"/>
      <c r="H32" s="24"/>
      <c r="I32" s="61"/>
      <c r="J32" s="61"/>
      <c r="K32" s="25"/>
      <c r="L32" s="26"/>
      <c r="M32" s="154" t="str">
        <f>IF(COUNTA(L32:L39)&lt;&gt;0,VLOOKUP(MAX(MIN(L24:L31),MIN(L32:L39)),$V$6:$X$9,2,TRUE),"")</f>
        <v/>
      </c>
      <c r="N32" s="170"/>
      <c r="O32" s="14"/>
      <c r="P32" s="174"/>
      <c r="Q32" s="174"/>
      <c r="R32" s="172"/>
      <c r="T32" s="122"/>
    </row>
    <row r="33" spans="1:20" ht="17.45" customHeight="1" x14ac:dyDescent="0.4">
      <c r="A33" s="158"/>
      <c r="B33" s="161"/>
      <c r="C33" s="163"/>
      <c r="D33" s="165"/>
      <c r="E33" s="27"/>
      <c r="F33" s="67"/>
      <c r="G33" s="28"/>
      <c r="H33" s="29"/>
      <c r="I33" s="27"/>
      <c r="J33" s="61"/>
      <c r="K33" s="30"/>
      <c r="L33" s="31"/>
      <c r="M33" s="155"/>
      <c r="N33" s="170"/>
      <c r="O33" s="15"/>
      <c r="P33" s="174"/>
      <c r="Q33" s="174"/>
      <c r="R33" s="172"/>
      <c r="T33" s="13"/>
    </row>
    <row r="34" spans="1:20" ht="17.45" customHeight="1" x14ac:dyDescent="0.4">
      <c r="A34" s="158"/>
      <c r="B34" s="161"/>
      <c r="C34" s="163"/>
      <c r="D34" s="165"/>
      <c r="E34" s="61"/>
      <c r="F34" s="67"/>
      <c r="G34" s="23"/>
      <c r="H34" s="24"/>
      <c r="I34" s="61"/>
      <c r="J34" s="61"/>
      <c r="K34" s="25"/>
      <c r="L34" s="26"/>
      <c r="M34" s="155"/>
      <c r="N34" s="170"/>
      <c r="O34" s="15"/>
      <c r="P34" s="174"/>
      <c r="Q34" s="174"/>
      <c r="R34" s="172"/>
      <c r="T34" s="13"/>
    </row>
    <row r="35" spans="1:20" ht="17.45" customHeight="1" x14ac:dyDescent="0.4">
      <c r="A35" s="158"/>
      <c r="B35" s="161"/>
      <c r="C35" s="163"/>
      <c r="D35" s="165"/>
      <c r="E35" s="27"/>
      <c r="F35" s="67"/>
      <c r="G35" s="28"/>
      <c r="H35" s="29"/>
      <c r="I35" s="27"/>
      <c r="J35" s="61"/>
      <c r="K35" s="30"/>
      <c r="L35" s="31"/>
      <c r="M35" s="155"/>
      <c r="N35" s="170"/>
      <c r="O35" s="15"/>
      <c r="P35" s="174"/>
      <c r="Q35" s="174"/>
      <c r="R35" s="172"/>
      <c r="S35" s="121"/>
      <c r="T35" s="100"/>
    </row>
    <row r="36" spans="1:20" ht="17.45" customHeight="1" x14ac:dyDescent="0.4">
      <c r="A36" s="158"/>
      <c r="B36" s="161"/>
      <c r="C36" s="163"/>
      <c r="D36" s="165"/>
      <c r="E36" s="61"/>
      <c r="F36" s="67"/>
      <c r="G36" s="23"/>
      <c r="H36" s="24"/>
      <c r="I36" s="61"/>
      <c r="J36" s="61"/>
      <c r="K36" s="25"/>
      <c r="L36" s="26"/>
      <c r="M36" s="155"/>
      <c r="N36" s="170"/>
      <c r="O36" s="15"/>
      <c r="P36" s="174"/>
      <c r="Q36" s="174"/>
      <c r="R36" s="172"/>
      <c r="T36" s="122"/>
    </row>
    <row r="37" spans="1:20" ht="17.45" customHeight="1" x14ac:dyDescent="0.4">
      <c r="A37" s="158"/>
      <c r="B37" s="161"/>
      <c r="C37" s="163"/>
      <c r="D37" s="165"/>
      <c r="E37" s="27"/>
      <c r="F37" s="67"/>
      <c r="G37" s="28"/>
      <c r="H37" s="29"/>
      <c r="I37" s="27"/>
      <c r="J37" s="61"/>
      <c r="K37" s="30"/>
      <c r="L37" s="31"/>
      <c r="M37" s="155"/>
      <c r="N37" s="170"/>
      <c r="O37" s="15"/>
      <c r="P37" s="174"/>
      <c r="Q37" s="174"/>
      <c r="R37" s="172"/>
      <c r="T37" s="13"/>
    </row>
    <row r="38" spans="1:20" ht="17.45" customHeight="1" x14ac:dyDescent="0.4">
      <c r="A38" s="158"/>
      <c r="B38" s="161"/>
      <c r="C38" s="163"/>
      <c r="D38" s="165"/>
      <c r="E38" s="61"/>
      <c r="F38" s="67"/>
      <c r="G38" s="23"/>
      <c r="H38" s="24"/>
      <c r="I38" s="61"/>
      <c r="J38" s="61"/>
      <c r="K38" s="25"/>
      <c r="L38" s="26"/>
      <c r="M38" s="155"/>
      <c r="N38" s="170"/>
      <c r="O38" s="15"/>
      <c r="P38" s="174"/>
      <c r="Q38" s="174"/>
      <c r="R38" s="172"/>
      <c r="T38" s="13"/>
    </row>
    <row r="39" spans="1:20" ht="17.45" customHeight="1" x14ac:dyDescent="0.4">
      <c r="A39" s="159"/>
      <c r="B39" s="162"/>
      <c r="C39" s="149"/>
      <c r="D39" s="167"/>
      <c r="E39" s="27"/>
      <c r="F39" s="67"/>
      <c r="G39" s="28"/>
      <c r="H39" s="29"/>
      <c r="I39" s="27"/>
      <c r="J39" s="61"/>
      <c r="K39" s="30"/>
      <c r="L39" s="31"/>
      <c r="M39" s="156"/>
      <c r="N39" s="171"/>
      <c r="O39" s="15"/>
      <c r="P39" s="175"/>
      <c r="Q39" s="175"/>
      <c r="R39" s="173"/>
      <c r="S39" s="121"/>
      <c r="T39" s="100"/>
    </row>
    <row r="40" spans="1:20" ht="17.45" customHeight="1" x14ac:dyDescent="0.4">
      <c r="A40" s="96"/>
      <c r="B40" s="96"/>
      <c r="C40" s="96"/>
      <c r="D40" s="98"/>
      <c r="E40" s="98"/>
      <c r="F40" s="97"/>
      <c r="G40" s="99"/>
      <c r="H40" s="96"/>
      <c r="I40" s="99"/>
      <c r="J40" s="96"/>
      <c r="K40" s="99"/>
      <c r="L40" s="72"/>
      <c r="M40" s="72"/>
      <c r="N40" s="72"/>
      <c r="S40" s="12"/>
    </row>
    <row r="41" spans="1:20" ht="17.45" customHeight="1" thickBot="1" x14ac:dyDescent="0.45">
      <c r="A41" s="143"/>
      <c r="B41" s="144" t="s">
        <v>32</v>
      </c>
      <c r="C41" s="112" t="s">
        <v>52</v>
      </c>
      <c r="D41" s="113" t="s">
        <v>18</v>
      </c>
      <c r="E41" s="114" t="s">
        <v>54</v>
      </c>
      <c r="F41" s="114" t="s">
        <v>42</v>
      </c>
      <c r="G41" s="116" t="s">
        <v>3</v>
      </c>
      <c r="H41" s="113" t="s">
        <v>4</v>
      </c>
      <c r="I41" s="113" t="s">
        <v>14</v>
      </c>
      <c r="J41" s="113" t="s">
        <v>17</v>
      </c>
      <c r="K41" s="113" t="s">
        <v>13</v>
      </c>
      <c r="L41" s="113" t="s">
        <v>5</v>
      </c>
      <c r="M41" s="114" t="s">
        <v>41</v>
      </c>
      <c r="N41" s="117" t="s">
        <v>37</v>
      </c>
      <c r="O41" s="115" t="s">
        <v>38</v>
      </c>
      <c r="P41" s="118" t="s">
        <v>44</v>
      </c>
      <c r="Q41" s="118" t="s">
        <v>45</v>
      </c>
      <c r="R41" s="119" t="s">
        <v>39</v>
      </c>
      <c r="S41" s="120"/>
      <c r="T41" s="10" t="s">
        <v>23</v>
      </c>
    </row>
    <row r="42" spans="1:20" ht="17.45" customHeight="1" thickTop="1" x14ac:dyDescent="0.4">
      <c r="A42" s="157" t="s">
        <v>21</v>
      </c>
      <c r="B42" s="160"/>
      <c r="C42" s="148"/>
      <c r="D42" s="164" t="s">
        <v>0</v>
      </c>
      <c r="E42" s="37"/>
      <c r="F42" s="66"/>
      <c r="G42" s="38"/>
      <c r="H42" s="39"/>
      <c r="I42" s="37"/>
      <c r="J42" s="37"/>
      <c r="K42" s="40"/>
      <c r="L42" s="41"/>
      <c r="M42" s="154" t="str">
        <f>IF(COUNTA(L42:L49)&lt;&gt;0,VLOOKUP(MAX(MIN(L42:L49),MIN(L50:L57)),$V$6:$X$9,2,TRUE),"")</f>
        <v/>
      </c>
      <c r="N42" s="169" t="str">
        <f>IF(COUNTIF(L42:L57,"&lt;&gt;")&gt;=2,VLOOKUP(MAX(MIN(L42:L49),MIN(L50:L57)),$V$6:$Y$9,4,TRUE),"")</f>
        <v/>
      </c>
      <c r="O42" s="14"/>
      <c r="P42" s="5">
        <f>MAX(SUM(O42:O49),SUM(O50:O57))-Q42</f>
        <v>0</v>
      </c>
      <c r="Q42" s="5">
        <f>ABS(SUM(O42:O49)-SUM(O50:O57))</f>
        <v>0</v>
      </c>
      <c r="R42" s="152">
        <f>P43+Q43</f>
        <v>0</v>
      </c>
      <c r="S42" s="95"/>
      <c r="T42" s="22">
        <f>MAX(MIN(L42:L49),MIN(L50:L57))</f>
        <v>0</v>
      </c>
    </row>
    <row r="43" spans="1:20" ht="17.45" customHeight="1" x14ac:dyDescent="0.4">
      <c r="A43" s="158"/>
      <c r="B43" s="161"/>
      <c r="C43" s="163"/>
      <c r="D43" s="165"/>
      <c r="E43" s="27"/>
      <c r="F43" s="67"/>
      <c r="G43" s="28"/>
      <c r="H43" s="29"/>
      <c r="I43" s="27"/>
      <c r="J43" s="61"/>
      <c r="K43" s="30"/>
      <c r="L43" s="31"/>
      <c r="M43" s="155"/>
      <c r="N43" s="170"/>
      <c r="O43" s="15"/>
      <c r="P43" s="4" t="str">
        <f>IF(P42&gt;0,N42*P42,"0")</f>
        <v>0</v>
      </c>
      <c r="Q43" s="4" t="str">
        <f>IF(Q42&gt;0,M42*Q42,"0")</f>
        <v>0</v>
      </c>
      <c r="R43" s="153"/>
    </row>
    <row r="44" spans="1:20" ht="17.45" customHeight="1" x14ac:dyDescent="0.4">
      <c r="A44" s="158"/>
      <c r="B44" s="161"/>
      <c r="C44" s="163"/>
      <c r="D44" s="165"/>
      <c r="E44" s="61"/>
      <c r="F44" s="67"/>
      <c r="G44" s="23"/>
      <c r="H44" s="24"/>
      <c r="I44" s="61"/>
      <c r="J44" s="61"/>
      <c r="K44" s="25"/>
      <c r="L44" s="26"/>
      <c r="M44" s="155"/>
      <c r="N44" s="170"/>
      <c r="O44" s="15"/>
      <c r="P44" s="174"/>
      <c r="Q44" s="174"/>
      <c r="R44" s="172"/>
    </row>
    <row r="45" spans="1:20" ht="17.45" customHeight="1" x14ac:dyDescent="0.4">
      <c r="A45" s="158"/>
      <c r="B45" s="161"/>
      <c r="C45" s="163"/>
      <c r="D45" s="165"/>
      <c r="E45" s="27"/>
      <c r="F45" s="67"/>
      <c r="G45" s="28"/>
      <c r="H45" s="29"/>
      <c r="I45" s="27"/>
      <c r="J45" s="61"/>
      <c r="K45" s="30"/>
      <c r="L45" s="31"/>
      <c r="M45" s="155"/>
      <c r="N45" s="170"/>
      <c r="O45" s="15"/>
      <c r="P45" s="174"/>
      <c r="Q45" s="174"/>
      <c r="R45" s="172"/>
      <c r="S45" s="121"/>
      <c r="T45" s="100"/>
    </row>
    <row r="46" spans="1:20" ht="17.45" customHeight="1" x14ac:dyDescent="0.4">
      <c r="A46" s="158"/>
      <c r="B46" s="161"/>
      <c r="C46" s="163"/>
      <c r="D46" s="165"/>
      <c r="E46" s="61"/>
      <c r="F46" s="67"/>
      <c r="G46" s="23"/>
      <c r="H46" s="24"/>
      <c r="I46" s="61"/>
      <c r="J46" s="61"/>
      <c r="K46" s="25"/>
      <c r="L46" s="26"/>
      <c r="M46" s="155"/>
      <c r="N46" s="170"/>
      <c r="O46" s="15"/>
      <c r="P46" s="174"/>
      <c r="Q46" s="174"/>
      <c r="R46" s="172"/>
      <c r="T46" s="122"/>
    </row>
    <row r="47" spans="1:20" ht="17.45" customHeight="1" x14ac:dyDescent="0.4">
      <c r="A47" s="158"/>
      <c r="B47" s="161"/>
      <c r="C47" s="163"/>
      <c r="D47" s="165"/>
      <c r="E47" s="27"/>
      <c r="F47" s="67"/>
      <c r="G47" s="28"/>
      <c r="H47" s="29"/>
      <c r="I47" s="27"/>
      <c r="J47" s="61"/>
      <c r="K47" s="30"/>
      <c r="L47" s="31"/>
      <c r="M47" s="155"/>
      <c r="N47" s="170"/>
      <c r="O47" s="15"/>
      <c r="P47" s="174"/>
      <c r="Q47" s="174"/>
      <c r="R47" s="172"/>
      <c r="T47" s="13"/>
    </row>
    <row r="48" spans="1:20" ht="17.45" customHeight="1" x14ac:dyDescent="0.4">
      <c r="A48" s="158"/>
      <c r="B48" s="161"/>
      <c r="C48" s="163"/>
      <c r="D48" s="165"/>
      <c r="E48" s="61"/>
      <c r="F48" s="67"/>
      <c r="G48" s="23"/>
      <c r="H48" s="24"/>
      <c r="I48" s="61"/>
      <c r="J48" s="61"/>
      <c r="K48" s="25"/>
      <c r="L48" s="26"/>
      <c r="M48" s="155"/>
      <c r="N48" s="170"/>
      <c r="O48" s="15"/>
      <c r="P48" s="174"/>
      <c r="Q48" s="174"/>
      <c r="R48" s="172"/>
      <c r="T48" s="13"/>
    </row>
    <row r="49" spans="1:25" ht="17.45" customHeight="1" thickBot="1" x14ac:dyDescent="0.45">
      <c r="A49" s="158"/>
      <c r="B49" s="161"/>
      <c r="C49" s="163"/>
      <c r="D49" s="166"/>
      <c r="E49" s="32"/>
      <c r="F49" s="68"/>
      <c r="G49" s="33"/>
      <c r="H49" s="34"/>
      <c r="I49" s="32"/>
      <c r="J49" s="62"/>
      <c r="K49" s="35"/>
      <c r="L49" s="36"/>
      <c r="M49" s="168"/>
      <c r="N49" s="170"/>
      <c r="O49" s="16"/>
      <c r="P49" s="174"/>
      <c r="Q49" s="174"/>
      <c r="R49" s="172"/>
      <c r="S49" s="121"/>
      <c r="T49" s="100"/>
    </row>
    <row r="50" spans="1:25" ht="17.45" customHeight="1" thickTop="1" x14ac:dyDescent="0.4">
      <c r="A50" s="158"/>
      <c r="B50" s="161"/>
      <c r="C50" s="163"/>
      <c r="D50" s="165" t="s">
        <v>1</v>
      </c>
      <c r="E50" s="61"/>
      <c r="F50" s="66"/>
      <c r="G50" s="23"/>
      <c r="H50" s="24"/>
      <c r="I50" s="61"/>
      <c r="J50" s="61"/>
      <c r="K50" s="25"/>
      <c r="L50" s="26"/>
      <c r="M50" s="154" t="str">
        <f>IF(COUNTA(L50:L57)&lt;&gt;0,VLOOKUP(MAX(MIN(L42:L49),MIN(L50:L57)),$V$6:$X$9,2,TRUE),"")</f>
        <v/>
      </c>
      <c r="N50" s="170"/>
      <c r="O50" s="14"/>
      <c r="P50" s="174"/>
      <c r="Q50" s="174"/>
      <c r="R50" s="172"/>
      <c r="T50" s="122"/>
    </row>
    <row r="51" spans="1:25" ht="17.45" customHeight="1" x14ac:dyDescent="0.4">
      <c r="A51" s="158"/>
      <c r="B51" s="161"/>
      <c r="C51" s="163"/>
      <c r="D51" s="165"/>
      <c r="E51" s="27"/>
      <c r="F51" s="67"/>
      <c r="G51" s="28"/>
      <c r="H51" s="29"/>
      <c r="I51" s="27"/>
      <c r="J51" s="61"/>
      <c r="K51" s="30"/>
      <c r="L51" s="31"/>
      <c r="M51" s="155"/>
      <c r="N51" s="170"/>
      <c r="O51" s="15"/>
      <c r="P51" s="174"/>
      <c r="Q51" s="174"/>
      <c r="R51" s="172"/>
      <c r="T51" s="13"/>
    </row>
    <row r="52" spans="1:25" ht="17.45" customHeight="1" x14ac:dyDescent="0.4">
      <c r="A52" s="158"/>
      <c r="B52" s="161"/>
      <c r="C52" s="163"/>
      <c r="D52" s="165"/>
      <c r="E52" s="61"/>
      <c r="F52" s="67"/>
      <c r="G52" s="23"/>
      <c r="H52" s="24"/>
      <c r="I52" s="61"/>
      <c r="J52" s="61"/>
      <c r="K52" s="25"/>
      <c r="L52" s="26"/>
      <c r="M52" s="155"/>
      <c r="N52" s="170"/>
      <c r="O52" s="15"/>
      <c r="P52" s="174"/>
      <c r="Q52" s="174"/>
      <c r="R52" s="172"/>
      <c r="T52" s="13"/>
    </row>
    <row r="53" spans="1:25" ht="17.45" customHeight="1" x14ac:dyDescent="0.4">
      <c r="A53" s="158"/>
      <c r="B53" s="161"/>
      <c r="C53" s="163"/>
      <c r="D53" s="165"/>
      <c r="E53" s="27"/>
      <c r="F53" s="67"/>
      <c r="G53" s="28"/>
      <c r="H53" s="29"/>
      <c r="I53" s="27"/>
      <c r="J53" s="61"/>
      <c r="K53" s="30"/>
      <c r="L53" s="31"/>
      <c r="M53" s="155"/>
      <c r="N53" s="170"/>
      <c r="O53" s="15"/>
      <c r="P53" s="174"/>
      <c r="Q53" s="174"/>
      <c r="R53" s="172"/>
      <c r="S53" s="121"/>
      <c r="T53" s="100"/>
    </row>
    <row r="54" spans="1:25" ht="17.45" customHeight="1" x14ac:dyDescent="0.4">
      <c r="A54" s="158"/>
      <c r="B54" s="161"/>
      <c r="C54" s="163"/>
      <c r="D54" s="165"/>
      <c r="E54" s="61"/>
      <c r="F54" s="67"/>
      <c r="G54" s="23"/>
      <c r="H54" s="24"/>
      <c r="I54" s="61"/>
      <c r="J54" s="61"/>
      <c r="K54" s="25"/>
      <c r="L54" s="26"/>
      <c r="M54" s="155"/>
      <c r="N54" s="170"/>
      <c r="O54" s="15"/>
      <c r="P54" s="174"/>
      <c r="Q54" s="174"/>
      <c r="R54" s="172"/>
      <c r="T54" s="122"/>
    </row>
    <row r="55" spans="1:25" ht="17.45" customHeight="1" x14ac:dyDescent="0.4">
      <c r="A55" s="158"/>
      <c r="B55" s="161"/>
      <c r="C55" s="163"/>
      <c r="D55" s="165"/>
      <c r="E55" s="27"/>
      <c r="F55" s="67"/>
      <c r="G55" s="28"/>
      <c r="H55" s="29"/>
      <c r="I55" s="27"/>
      <c r="J55" s="61"/>
      <c r="K55" s="30"/>
      <c r="L55" s="31"/>
      <c r="M55" s="155"/>
      <c r="N55" s="170"/>
      <c r="O55" s="15"/>
      <c r="P55" s="174"/>
      <c r="Q55" s="174"/>
      <c r="R55" s="172"/>
      <c r="T55" s="13"/>
    </row>
    <row r="56" spans="1:25" ht="17.45" customHeight="1" x14ac:dyDescent="0.4">
      <c r="A56" s="158"/>
      <c r="B56" s="161"/>
      <c r="C56" s="163"/>
      <c r="D56" s="165"/>
      <c r="E56" s="61"/>
      <c r="F56" s="67"/>
      <c r="G56" s="23"/>
      <c r="H56" s="24"/>
      <c r="I56" s="61"/>
      <c r="J56" s="61"/>
      <c r="K56" s="25"/>
      <c r="L56" s="26"/>
      <c r="M56" s="155"/>
      <c r="N56" s="170"/>
      <c r="O56" s="15"/>
      <c r="P56" s="174"/>
      <c r="Q56" s="174"/>
      <c r="R56" s="172"/>
      <c r="T56" s="13"/>
    </row>
    <row r="57" spans="1:25" ht="17.45" customHeight="1" x14ac:dyDescent="0.4">
      <c r="A57" s="159"/>
      <c r="B57" s="162"/>
      <c r="C57" s="149"/>
      <c r="D57" s="167"/>
      <c r="E57" s="27"/>
      <c r="F57" s="67"/>
      <c r="G57" s="28"/>
      <c r="H57" s="29"/>
      <c r="I57" s="27"/>
      <c r="J57" s="61"/>
      <c r="K57" s="30"/>
      <c r="L57" s="31"/>
      <c r="M57" s="156"/>
      <c r="N57" s="171"/>
      <c r="O57" s="15"/>
      <c r="P57" s="175"/>
      <c r="Q57" s="175"/>
      <c r="R57" s="173"/>
      <c r="S57" s="121"/>
      <c r="T57" s="100"/>
    </row>
    <row r="58" spans="1:25" ht="17.45" customHeight="1" x14ac:dyDescent="0.4">
      <c r="A58" s="123"/>
      <c r="B58" s="124"/>
      <c r="C58" s="125"/>
      <c r="D58" s="124"/>
      <c r="E58" s="123"/>
      <c r="F58" s="145"/>
      <c r="G58" s="127"/>
      <c r="H58" s="128"/>
      <c r="I58" s="123"/>
      <c r="J58" s="124"/>
      <c r="K58" s="129"/>
      <c r="L58" s="130"/>
      <c r="M58" s="69"/>
      <c r="N58" s="70"/>
      <c r="O58" s="146"/>
      <c r="P58" s="56"/>
      <c r="S58" s="121"/>
      <c r="T58" s="100"/>
    </row>
    <row r="59" spans="1:25" ht="17.45" customHeight="1" x14ac:dyDescent="0.4">
      <c r="A59" s="132" t="s">
        <v>53</v>
      </c>
      <c r="B59" s="133"/>
      <c r="C59" s="133"/>
      <c r="D59" s="134"/>
      <c r="E59" s="134"/>
      <c r="F59" s="134"/>
      <c r="G59" s="135"/>
      <c r="H59" s="133"/>
      <c r="I59" s="135"/>
      <c r="J59" s="133"/>
      <c r="K59" s="135"/>
      <c r="L59" s="147"/>
      <c r="M59" s="147"/>
      <c r="N59" s="136"/>
    </row>
    <row r="60" spans="1:25" ht="17.45" customHeight="1" x14ac:dyDescent="0.4">
      <c r="A60" s="42"/>
      <c r="B60" s="43"/>
      <c r="C60" s="43"/>
      <c r="D60" s="44"/>
      <c r="E60" s="44"/>
      <c r="F60" s="65"/>
      <c r="G60" s="45"/>
      <c r="H60" s="43"/>
      <c r="I60" s="45"/>
      <c r="J60" s="43"/>
      <c r="K60" s="45"/>
      <c r="L60" s="71"/>
      <c r="M60" s="71"/>
      <c r="N60" s="46"/>
      <c r="Q60" s="101" t="s">
        <v>43</v>
      </c>
      <c r="R60" s="9">
        <f>SUM(R6,R24,R42,)</f>
        <v>0</v>
      </c>
    </row>
    <row r="61" spans="1:25" ht="17.45" customHeight="1" x14ac:dyDescent="0.4">
      <c r="A61" s="42"/>
      <c r="B61" s="43"/>
      <c r="C61" s="43"/>
      <c r="D61" s="44"/>
      <c r="E61" s="44"/>
      <c r="F61" s="65"/>
      <c r="G61" s="45"/>
      <c r="H61" s="43"/>
      <c r="I61" s="45"/>
      <c r="J61" s="43"/>
      <c r="K61" s="45"/>
      <c r="L61" s="71"/>
      <c r="M61" s="71"/>
      <c r="N61" s="46"/>
    </row>
    <row r="62" spans="1:25" ht="17.45" customHeight="1" x14ac:dyDescent="0.4">
      <c r="A62" s="42"/>
      <c r="B62" s="43"/>
      <c r="C62" s="43"/>
      <c r="D62" s="44"/>
      <c r="E62" s="44"/>
      <c r="F62" s="65"/>
      <c r="G62" s="45"/>
      <c r="H62" s="43"/>
      <c r="I62" s="45"/>
      <c r="J62" s="43"/>
      <c r="K62" s="45"/>
      <c r="L62" s="71"/>
      <c r="M62" s="71"/>
      <c r="N62" s="46"/>
    </row>
    <row r="63" spans="1:25" ht="17.45" customHeight="1" x14ac:dyDescent="0.4">
      <c r="A63" s="42"/>
      <c r="B63" s="43"/>
      <c r="C63" s="43"/>
      <c r="D63" s="44"/>
      <c r="E63" s="44"/>
      <c r="F63" s="65"/>
      <c r="G63" s="45"/>
      <c r="H63" s="43"/>
      <c r="I63" s="45"/>
      <c r="J63" s="43"/>
      <c r="K63" s="45"/>
      <c r="L63" s="71"/>
      <c r="M63" s="71"/>
      <c r="N63" s="46"/>
    </row>
    <row r="64" spans="1:25" s="82" customFormat="1" ht="17.45" customHeight="1" x14ac:dyDescent="0.4">
      <c r="A64" s="42"/>
      <c r="B64" s="43"/>
      <c r="C64" s="43"/>
      <c r="D64" s="44"/>
      <c r="E64" s="44"/>
      <c r="F64" s="65"/>
      <c r="G64" s="45"/>
      <c r="H64" s="43"/>
      <c r="I64" s="45"/>
      <c r="J64" s="43"/>
      <c r="K64" s="45"/>
      <c r="L64" s="71"/>
      <c r="M64" s="71"/>
      <c r="N64" s="46"/>
      <c r="O64" s="2"/>
      <c r="P64" s="2"/>
      <c r="Q64" s="2"/>
      <c r="R64" s="2"/>
      <c r="S64" s="89"/>
      <c r="T64" s="12"/>
      <c r="U64" s="12"/>
      <c r="V64" s="12"/>
      <c r="W64" s="12"/>
      <c r="X64" s="12"/>
      <c r="Y64" s="12"/>
    </row>
    <row r="65" spans="1:25" s="82" customFormat="1" ht="17.45" customHeight="1" x14ac:dyDescent="0.4">
      <c r="A65" s="17"/>
      <c r="B65" s="6"/>
      <c r="C65" s="6"/>
      <c r="D65" s="18"/>
      <c r="E65" s="18"/>
      <c r="F65" s="18"/>
      <c r="G65" s="19"/>
      <c r="H65" s="6"/>
      <c r="I65" s="19"/>
      <c r="J65" s="6"/>
      <c r="K65" s="19"/>
      <c r="L65" s="7"/>
      <c r="M65" s="7"/>
      <c r="N65" s="8"/>
      <c r="O65" s="2"/>
      <c r="P65" s="2"/>
      <c r="Q65" s="12"/>
      <c r="R65" s="12"/>
      <c r="S65" s="89"/>
      <c r="T65" s="12"/>
      <c r="U65" s="12"/>
      <c r="V65" s="12"/>
      <c r="W65" s="12"/>
      <c r="X65" s="12"/>
      <c r="Y65" s="12"/>
    </row>
    <row r="66" spans="1:25" s="82" customFormat="1" ht="44.45" customHeight="1" x14ac:dyDescent="0.4">
      <c r="A66" s="79" t="s">
        <v>30</v>
      </c>
      <c r="B66" s="79"/>
      <c r="D66" s="83"/>
      <c r="E66" s="83"/>
      <c r="F66" s="83"/>
      <c r="G66" s="12"/>
      <c r="I66" s="12"/>
      <c r="J66" s="12"/>
      <c r="K66" s="12"/>
      <c r="L66" s="12"/>
      <c r="O66" s="12"/>
      <c r="P66" s="12"/>
      <c r="Q66" s="2"/>
      <c r="R66" s="2"/>
      <c r="S66" s="89"/>
      <c r="T66" s="12"/>
      <c r="U66" s="12"/>
      <c r="V66" s="12"/>
      <c r="W66" s="12"/>
      <c r="X66" s="12"/>
      <c r="Y66" s="12"/>
    </row>
    <row r="67" spans="1:25" s="82" customFormat="1" ht="22.9" customHeight="1" x14ac:dyDescent="0.4">
      <c r="B67" s="79"/>
      <c r="C67" s="80" t="s">
        <v>56</v>
      </c>
      <c r="D67" s="83"/>
      <c r="E67" s="83"/>
      <c r="G67" s="12"/>
      <c r="I67" s="102"/>
      <c r="J67" s="12"/>
      <c r="K67" s="12"/>
      <c r="L67" s="12"/>
      <c r="M67" s="12"/>
      <c r="N67" s="12"/>
      <c r="O67" s="12"/>
      <c r="P67" s="12"/>
      <c r="Q67" s="12"/>
      <c r="R67" s="12"/>
      <c r="S67" s="89"/>
      <c r="T67" s="12"/>
      <c r="U67" s="12"/>
      <c r="V67" s="12"/>
      <c r="W67" s="12"/>
      <c r="X67" s="12"/>
      <c r="Y67" s="12"/>
    </row>
    <row r="68" spans="1:25" s="82" customFormat="1" ht="22.9" customHeight="1" x14ac:dyDescent="0.4">
      <c r="B68" s="79"/>
      <c r="C68" s="80" t="s">
        <v>55</v>
      </c>
      <c r="D68" s="83"/>
      <c r="E68" s="83"/>
      <c r="G68" s="12"/>
      <c r="I68" s="102"/>
      <c r="J68" s="12"/>
      <c r="K68" s="12"/>
      <c r="L68" s="12"/>
      <c r="M68" s="12"/>
      <c r="N68" s="12"/>
      <c r="O68" s="12"/>
      <c r="P68" s="12"/>
      <c r="Q68" s="12"/>
      <c r="R68" s="12"/>
      <c r="S68" s="89"/>
      <c r="T68" s="12"/>
      <c r="U68" s="12"/>
      <c r="V68" s="12"/>
      <c r="W68" s="12"/>
      <c r="X68" s="12"/>
      <c r="Y68" s="12"/>
    </row>
    <row r="69" spans="1:25" s="82" customFormat="1" ht="22.9" customHeight="1" x14ac:dyDescent="0.4">
      <c r="B69" s="79"/>
      <c r="C69" s="80" t="s">
        <v>69</v>
      </c>
      <c r="D69" s="83"/>
      <c r="E69" s="83"/>
      <c r="G69" s="12"/>
      <c r="I69" s="102"/>
      <c r="J69" s="12"/>
      <c r="K69" s="12"/>
      <c r="L69" s="12"/>
      <c r="M69" s="12"/>
      <c r="N69" s="12"/>
      <c r="O69" s="12"/>
      <c r="P69" s="12"/>
      <c r="Q69" s="12"/>
      <c r="R69" s="12"/>
      <c r="S69" s="89"/>
      <c r="T69" s="12"/>
      <c r="U69" s="12"/>
      <c r="V69" s="12"/>
      <c r="W69" s="12"/>
      <c r="X69" s="12"/>
      <c r="Y69" s="12"/>
    </row>
    <row r="70" spans="1:25" s="82" customFormat="1" ht="22.9" customHeight="1" x14ac:dyDescent="0.4">
      <c r="B70" s="79"/>
      <c r="C70" s="80" t="s">
        <v>31</v>
      </c>
      <c r="D70" s="83"/>
      <c r="E70" s="83"/>
      <c r="G70" s="12"/>
      <c r="I70" s="12"/>
      <c r="J70" s="12"/>
      <c r="K70" s="12"/>
      <c r="L70" s="12"/>
      <c r="M70" s="12"/>
      <c r="N70" s="12"/>
      <c r="O70" s="12"/>
      <c r="P70" s="12"/>
      <c r="Q70" s="2"/>
      <c r="R70" s="2"/>
      <c r="S70" s="89"/>
      <c r="T70" s="12"/>
      <c r="U70" s="12"/>
      <c r="V70" s="12"/>
      <c r="W70" s="12"/>
      <c r="X70" s="12"/>
      <c r="Y70" s="12"/>
    </row>
    <row r="71" spans="1:25" ht="22.9" customHeight="1" x14ac:dyDescent="0.4">
      <c r="B71" s="79"/>
      <c r="C71" s="80" t="s">
        <v>47</v>
      </c>
    </row>
    <row r="72" spans="1:25" ht="22.9" customHeight="1" x14ac:dyDescent="0.4">
      <c r="C72" s="80" t="s">
        <v>64</v>
      </c>
    </row>
    <row r="73" spans="1:25" ht="22.9" customHeight="1" x14ac:dyDescent="0.4">
      <c r="C73" s="80" t="s">
        <v>70</v>
      </c>
    </row>
    <row r="74" spans="1:25" s="77" customFormat="1" ht="22.9" customHeight="1" x14ac:dyDescent="0.4">
      <c r="A74" s="74"/>
      <c r="B74" s="74"/>
      <c r="C74" s="80" t="s">
        <v>68</v>
      </c>
      <c r="D74" s="75"/>
      <c r="E74" s="76"/>
      <c r="G74" s="74"/>
      <c r="I74" s="74"/>
      <c r="K74" s="63"/>
      <c r="L74" s="63"/>
      <c r="M74" s="63"/>
      <c r="N74" s="63"/>
      <c r="O74" s="63"/>
      <c r="P74" s="63"/>
      <c r="Q74" s="63"/>
      <c r="R74" s="78"/>
    </row>
  </sheetData>
  <sheetProtection sheet="1" objects="1" scenarios="1" selectLockedCells="1"/>
  <mergeCells count="36">
    <mergeCell ref="N42:N57"/>
    <mergeCell ref="R42:R43"/>
    <mergeCell ref="P44:P57"/>
    <mergeCell ref="Q44:Q57"/>
    <mergeCell ref="R44:R57"/>
    <mergeCell ref="R24:R25"/>
    <mergeCell ref="A24:A39"/>
    <mergeCell ref="B24:B39"/>
    <mergeCell ref="C24:C39"/>
    <mergeCell ref="D24:D31"/>
    <mergeCell ref="M24:M31"/>
    <mergeCell ref="N24:N39"/>
    <mergeCell ref="P26:P39"/>
    <mergeCell ref="Q26:Q39"/>
    <mergeCell ref="R26:R39"/>
    <mergeCell ref="D32:D39"/>
    <mergeCell ref="M32:M39"/>
    <mergeCell ref="N6:N21"/>
    <mergeCell ref="M6:M13"/>
    <mergeCell ref="M14:M21"/>
    <mergeCell ref="R8:R21"/>
    <mergeCell ref="Q8:Q21"/>
    <mergeCell ref="P8:P21"/>
    <mergeCell ref="R6:R7"/>
    <mergeCell ref="M50:M57"/>
    <mergeCell ref="A6:A21"/>
    <mergeCell ref="B6:B21"/>
    <mergeCell ref="C6:C21"/>
    <mergeCell ref="D6:D13"/>
    <mergeCell ref="D14:D21"/>
    <mergeCell ref="A42:A57"/>
    <mergeCell ref="B42:B57"/>
    <mergeCell ref="C42:C57"/>
    <mergeCell ref="D42:D49"/>
    <mergeCell ref="M42:M49"/>
    <mergeCell ref="D50:D57"/>
  </mergeCells>
  <phoneticPr fontId="1"/>
  <dataValidations count="2">
    <dataValidation type="list" allowBlank="1" showInputMessage="1" showErrorMessage="1" sqref="J24:J39 J42:J58 J6:J21">
      <formula1>$U$12:$U$14</formula1>
    </dataValidation>
    <dataValidation type="list" allowBlank="1" showInputMessage="1" showErrorMessage="1" sqref="B24 B42 B6">
      <formula1>$W$12:$W$13</formula1>
    </dataValidation>
  </dataValidations>
  <pageMargins left="0.70866141732283472" right="0.70866141732283472" top="0.74803149606299213" bottom="0.74803149606299213" header="0.31496062992125984" footer="0.31496062992125984"/>
  <pageSetup paperSize="9" scale="49" orientation="portrait" r:id="rId1"/>
  <colBreaks count="1" manualBreakCount="1">
    <brk id="1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Y74"/>
  <sheetViews>
    <sheetView view="pageBreakPreview" zoomScale="55" zoomScaleNormal="70" zoomScaleSheetLayoutView="55" workbookViewId="0">
      <selection activeCell="G63" sqref="G63"/>
    </sheetView>
  </sheetViews>
  <sheetFormatPr defaultColWidth="8.75" defaultRowHeight="18.75" x14ac:dyDescent="0.4"/>
  <cols>
    <col min="1" max="1" width="3.25" style="82" bestFit="1" customWidth="1"/>
    <col min="2" max="2" width="5.625" style="82" bestFit="1" customWidth="1"/>
    <col min="3" max="3" width="12.875" style="82" customWidth="1"/>
    <col min="4" max="5" width="12.875" style="83" customWidth="1"/>
    <col min="6" max="6" width="12.875" style="105" customWidth="1"/>
    <col min="7" max="7" width="12.875" style="12" customWidth="1"/>
    <col min="8" max="8" width="12.875" style="82" customWidth="1"/>
    <col min="9" max="9" width="12.875" style="12" customWidth="1"/>
    <col min="10" max="10" width="12.875" style="82" customWidth="1"/>
    <col min="11" max="11" width="12.875" style="12" customWidth="1"/>
    <col min="12" max="14" width="12.875" style="2" customWidth="1"/>
    <col min="15" max="18" width="18.25" style="2" customWidth="1"/>
    <col min="19" max="19" width="7" style="89" customWidth="1"/>
    <col min="20" max="20" width="14.125" style="12" customWidth="1"/>
    <col min="21" max="21" width="17.75" style="12" customWidth="1"/>
    <col min="22" max="22" width="9.625" style="12" customWidth="1"/>
    <col min="23" max="25" width="18.125" style="12" customWidth="1"/>
    <col min="26" max="16384" width="8.75" style="12"/>
  </cols>
  <sheetData>
    <row r="1" spans="1:25" ht="30" x14ac:dyDescent="0.4">
      <c r="A1" s="73" t="s">
        <v>62</v>
      </c>
      <c r="B1" s="81"/>
      <c r="F1" s="103"/>
      <c r="L1" s="84"/>
      <c r="M1" s="84"/>
      <c r="N1" s="3" t="s">
        <v>49</v>
      </c>
      <c r="O1" s="85"/>
      <c r="P1" s="85"/>
      <c r="Q1" s="85"/>
      <c r="R1" s="85"/>
      <c r="S1" s="86"/>
    </row>
    <row r="2" spans="1:25" x14ac:dyDescent="0.4">
      <c r="A2" s="87"/>
      <c r="B2" s="87"/>
      <c r="F2" s="104"/>
      <c r="O2" s="88"/>
      <c r="P2" s="88"/>
      <c r="Q2" s="88"/>
      <c r="R2" s="88"/>
    </row>
    <row r="3" spans="1:25" ht="25.5" x14ac:dyDescent="0.4">
      <c r="A3" s="87"/>
      <c r="B3" s="87"/>
      <c r="L3" s="90"/>
      <c r="M3" s="90"/>
      <c r="N3" s="52" t="s">
        <v>63</v>
      </c>
      <c r="O3" s="91" t="s">
        <v>46</v>
      </c>
      <c r="P3" s="92"/>
      <c r="Q3" s="92"/>
      <c r="R3" s="92"/>
      <c r="S3" s="93"/>
    </row>
    <row r="4" spans="1:25" s="109" customFormat="1" x14ac:dyDescent="0.4">
      <c r="A4" s="94"/>
      <c r="B4" s="107"/>
      <c r="C4" s="107"/>
      <c r="D4" s="94"/>
      <c r="E4" s="94"/>
      <c r="F4" s="94"/>
      <c r="G4" s="94"/>
      <c r="H4" s="94"/>
      <c r="I4" s="94"/>
      <c r="J4" s="94"/>
      <c r="K4" s="94"/>
      <c r="L4" s="94"/>
      <c r="M4" s="94"/>
      <c r="N4" s="94"/>
      <c r="O4" s="94"/>
      <c r="P4" s="94"/>
      <c r="Q4" s="94"/>
      <c r="R4" s="94"/>
      <c r="S4" s="108"/>
    </row>
    <row r="5" spans="1:25" s="82" customFormat="1" ht="17.45" customHeight="1" thickBot="1" x14ac:dyDescent="0.45">
      <c r="A5" s="110"/>
      <c r="B5" s="111" t="s">
        <v>32</v>
      </c>
      <c r="C5" s="112" t="s">
        <v>52</v>
      </c>
      <c r="D5" s="113" t="s">
        <v>18</v>
      </c>
      <c r="E5" s="114" t="s">
        <v>54</v>
      </c>
      <c r="F5" s="115" t="s">
        <v>42</v>
      </c>
      <c r="G5" s="116" t="s">
        <v>3</v>
      </c>
      <c r="H5" s="113" t="s">
        <v>4</v>
      </c>
      <c r="I5" s="113" t="s">
        <v>14</v>
      </c>
      <c r="J5" s="113" t="s">
        <v>17</v>
      </c>
      <c r="K5" s="113" t="s">
        <v>13</v>
      </c>
      <c r="L5" s="113" t="s">
        <v>5</v>
      </c>
      <c r="M5" s="114" t="s">
        <v>41</v>
      </c>
      <c r="N5" s="117" t="s">
        <v>37</v>
      </c>
      <c r="O5" s="115" t="s">
        <v>38</v>
      </c>
      <c r="P5" s="118" t="s">
        <v>44</v>
      </c>
      <c r="Q5" s="118" t="s">
        <v>45</v>
      </c>
      <c r="R5" s="119" t="s">
        <v>39</v>
      </c>
      <c r="S5" s="120"/>
      <c r="T5" s="20" t="s">
        <v>23</v>
      </c>
      <c r="U5" s="10" t="s">
        <v>20</v>
      </c>
      <c r="V5" s="10" t="s">
        <v>22</v>
      </c>
      <c r="W5" s="10" t="s">
        <v>8</v>
      </c>
      <c r="X5" s="10" t="s">
        <v>9</v>
      </c>
      <c r="Y5" s="10" t="s">
        <v>40</v>
      </c>
    </row>
    <row r="6" spans="1:25" ht="17.45" customHeight="1" thickTop="1" x14ac:dyDescent="0.4">
      <c r="A6" s="157" t="s">
        <v>2</v>
      </c>
      <c r="B6" s="160" t="s">
        <v>34</v>
      </c>
      <c r="C6" s="148">
        <v>43983</v>
      </c>
      <c r="D6" s="164" t="s">
        <v>0</v>
      </c>
      <c r="E6" s="61" t="s">
        <v>58</v>
      </c>
      <c r="F6" s="53">
        <v>50</v>
      </c>
      <c r="G6" s="23" t="s">
        <v>6</v>
      </c>
      <c r="H6" s="24" t="s">
        <v>24</v>
      </c>
      <c r="I6" s="61" t="s">
        <v>57</v>
      </c>
      <c r="J6" s="61" t="s">
        <v>15</v>
      </c>
      <c r="K6" s="25">
        <v>0.875</v>
      </c>
      <c r="L6" s="26">
        <v>490</v>
      </c>
      <c r="M6" s="150">
        <f>IF(COUNTA(L6:L13)&lt;&gt;0,VLOOKUP(MAX(MIN(L6:L13),MIN(L14:L21)),$V$6:$X$9,2,TRUE),"")</f>
        <v>800</v>
      </c>
      <c r="N6" s="150">
        <f>IF(COUNTIF(L6:L21,"&lt;&gt;")&gt;=2,VLOOKUP(MAX(MIN(L6:L13),MIN(L14:L21)),$V$6:$Y$9,4,TRUE),"")</f>
        <v>1200</v>
      </c>
      <c r="O6" s="14">
        <v>3</v>
      </c>
      <c r="P6" s="5">
        <f>MAX(SUM(O6:O13),SUM(O14:O21))-Q6</f>
        <v>10</v>
      </c>
      <c r="Q6" s="5">
        <f>ABS(SUM(O6:O13)-SUM(O14:O21))</f>
        <v>1</v>
      </c>
      <c r="R6" s="152">
        <f>P7+Q7</f>
        <v>12800</v>
      </c>
      <c r="S6" s="95"/>
      <c r="T6" s="21">
        <f>MAX(MIN(L6:L13),MIN(L14:L21))</f>
        <v>495</v>
      </c>
      <c r="U6" s="11" t="s">
        <v>7</v>
      </c>
      <c r="V6" s="11">
        <v>0</v>
      </c>
      <c r="W6" s="1">
        <v>500</v>
      </c>
      <c r="X6" s="1">
        <f>W6/2</f>
        <v>250</v>
      </c>
      <c r="Y6" s="1">
        <f>SUM(W6,X6)</f>
        <v>750</v>
      </c>
    </row>
    <row r="7" spans="1:25" ht="17.45" customHeight="1" x14ac:dyDescent="0.4">
      <c r="A7" s="158"/>
      <c r="B7" s="161"/>
      <c r="C7" s="163"/>
      <c r="D7" s="165"/>
      <c r="E7" s="27" t="s">
        <v>60</v>
      </c>
      <c r="F7" s="54">
        <v>55</v>
      </c>
      <c r="G7" s="23" t="s">
        <v>26</v>
      </c>
      <c r="H7" s="24" t="s">
        <v>27</v>
      </c>
      <c r="I7" s="61" t="s">
        <v>57</v>
      </c>
      <c r="J7" s="61" t="s">
        <v>15</v>
      </c>
      <c r="K7" s="25">
        <v>0.91666666666666663</v>
      </c>
      <c r="L7" s="26">
        <v>505</v>
      </c>
      <c r="M7" s="176"/>
      <c r="N7" s="176"/>
      <c r="O7" s="15">
        <v>3</v>
      </c>
      <c r="P7" s="4">
        <f>IF(P6&gt;0,N6*P6,"0")</f>
        <v>12000</v>
      </c>
      <c r="Q7" s="4">
        <f>IF(Q6&gt;0,M6*Q6,"0")</f>
        <v>800</v>
      </c>
      <c r="R7" s="153"/>
      <c r="U7" s="11" t="s">
        <v>10</v>
      </c>
      <c r="V7" s="11">
        <v>300</v>
      </c>
      <c r="W7" s="1">
        <v>800</v>
      </c>
      <c r="X7" s="1">
        <f t="shared" ref="X7:X9" si="0">W7/2</f>
        <v>400</v>
      </c>
      <c r="Y7" s="1">
        <f t="shared" ref="Y7:Y9" si="1">SUM(W7,X7)</f>
        <v>1200</v>
      </c>
    </row>
    <row r="8" spans="1:25" ht="17.45" customHeight="1" x14ac:dyDescent="0.4">
      <c r="A8" s="158"/>
      <c r="B8" s="161"/>
      <c r="C8" s="163"/>
      <c r="D8" s="165"/>
      <c r="E8" s="61" t="s">
        <v>59</v>
      </c>
      <c r="F8" s="54">
        <v>60</v>
      </c>
      <c r="G8" s="23" t="s">
        <v>28</v>
      </c>
      <c r="H8" s="24" t="s">
        <v>29</v>
      </c>
      <c r="I8" s="61" t="s">
        <v>57</v>
      </c>
      <c r="J8" s="61" t="s">
        <v>15</v>
      </c>
      <c r="K8" s="25">
        <v>0.95833333333333337</v>
      </c>
      <c r="L8" s="26">
        <v>495</v>
      </c>
      <c r="M8" s="176"/>
      <c r="N8" s="176"/>
      <c r="O8" s="15">
        <v>4</v>
      </c>
      <c r="P8" s="174"/>
      <c r="Q8" s="174"/>
      <c r="R8" s="172"/>
      <c r="U8" s="11" t="s">
        <v>11</v>
      </c>
      <c r="V8" s="11">
        <v>500</v>
      </c>
      <c r="W8" s="1">
        <v>1000</v>
      </c>
      <c r="X8" s="1">
        <f t="shared" si="0"/>
        <v>500</v>
      </c>
      <c r="Y8" s="1">
        <f t="shared" si="1"/>
        <v>1500</v>
      </c>
    </row>
    <row r="9" spans="1:25" ht="17.45" customHeight="1" x14ac:dyDescent="0.4">
      <c r="A9" s="158"/>
      <c r="B9" s="161"/>
      <c r="C9" s="163"/>
      <c r="D9" s="165"/>
      <c r="E9" s="27"/>
      <c r="F9" s="54"/>
      <c r="G9" s="28"/>
      <c r="H9" s="29"/>
      <c r="I9" s="27"/>
      <c r="J9" s="61"/>
      <c r="K9" s="30"/>
      <c r="L9" s="31"/>
      <c r="M9" s="176"/>
      <c r="N9" s="176"/>
      <c r="O9" s="15"/>
      <c r="P9" s="174"/>
      <c r="Q9" s="174"/>
      <c r="R9" s="172"/>
      <c r="S9" s="121"/>
      <c r="T9" s="100"/>
      <c r="U9" s="11" t="s">
        <v>12</v>
      </c>
      <c r="V9" s="11">
        <v>700</v>
      </c>
      <c r="W9" s="1">
        <v>1200</v>
      </c>
      <c r="X9" s="1">
        <f t="shared" si="0"/>
        <v>600</v>
      </c>
      <c r="Y9" s="1">
        <f t="shared" si="1"/>
        <v>1800</v>
      </c>
    </row>
    <row r="10" spans="1:25" ht="17.45" customHeight="1" x14ac:dyDescent="0.4">
      <c r="A10" s="158"/>
      <c r="B10" s="161"/>
      <c r="C10" s="163"/>
      <c r="D10" s="165"/>
      <c r="E10" s="61"/>
      <c r="F10" s="54"/>
      <c r="G10" s="23"/>
      <c r="H10" s="24"/>
      <c r="I10" s="61"/>
      <c r="J10" s="61"/>
      <c r="K10" s="25"/>
      <c r="L10" s="26"/>
      <c r="M10" s="176"/>
      <c r="N10" s="176"/>
      <c r="O10" s="15"/>
      <c r="P10" s="174"/>
      <c r="Q10" s="174"/>
      <c r="R10" s="172"/>
      <c r="T10" s="122"/>
    </row>
    <row r="11" spans="1:25" ht="17.45" customHeight="1" x14ac:dyDescent="0.4">
      <c r="A11" s="158"/>
      <c r="B11" s="161"/>
      <c r="C11" s="163"/>
      <c r="D11" s="165"/>
      <c r="E11" s="27"/>
      <c r="F11" s="54"/>
      <c r="G11" s="28"/>
      <c r="H11" s="29"/>
      <c r="I11" s="27"/>
      <c r="J11" s="61"/>
      <c r="K11" s="30"/>
      <c r="L11" s="31"/>
      <c r="M11" s="176"/>
      <c r="N11" s="176"/>
      <c r="O11" s="15"/>
      <c r="P11" s="174"/>
      <c r="Q11" s="174"/>
      <c r="R11" s="172"/>
      <c r="T11" s="13"/>
      <c r="U11" s="11" t="s">
        <v>17</v>
      </c>
      <c r="V11" s="13"/>
      <c r="W11" s="11" t="s">
        <v>33</v>
      </c>
      <c r="Y11" s="11" t="s">
        <v>48</v>
      </c>
    </row>
    <row r="12" spans="1:25" ht="17.45" customHeight="1" x14ac:dyDescent="0.4">
      <c r="A12" s="158"/>
      <c r="B12" s="161"/>
      <c r="C12" s="163"/>
      <c r="D12" s="165"/>
      <c r="E12" s="61"/>
      <c r="F12" s="54"/>
      <c r="G12" s="23"/>
      <c r="H12" s="24"/>
      <c r="I12" s="61"/>
      <c r="J12" s="61"/>
      <c r="K12" s="25"/>
      <c r="L12" s="26"/>
      <c r="M12" s="176"/>
      <c r="N12" s="176"/>
      <c r="O12" s="15"/>
      <c r="P12" s="174"/>
      <c r="Q12" s="174"/>
      <c r="R12" s="172"/>
      <c r="T12" s="13"/>
      <c r="U12" s="11" t="s">
        <v>15</v>
      </c>
      <c r="V12" s="13"/>
      <c r="W12" s="11" t="s">
        <v>34</v>
      </c>
      <c r="Y12" s="11" t="s">
        <v>50</v>
      </c>
    </row>
    <row r="13" spans="1:25" ht="17.45" customHeight="1" thickBot="1" x14ac:dyDescent="0.45">
      <c r="A13" s="158"/>
      <c r="B13" s="161"/>
      <c r="C13" s="163"/>
      <c r="D13" s="166"/>
      <c r="E13" s="32"/>
      <c r="F13" s="55"/>
      <c r="G13" s="33"/>
      <c r="H13" s="34"/>
      <c r="I13" s="32"/>
      <c r="J13" s="62"/>
      <c r="K13" s="35"/>
      <c r="L13" s="36"/>
      <c r="M13" s="177"/>
      <c r="N13" s="176"/>
      <c r="O13" s="16"/>
      <c r="P13" s="174"/>
      <c r="Q13" s="174"/>
      <c r="R13" s="172"/>
      <c r="S13" s="121"/>
      <c r="T13" s="100"/>
      <c r="U13" s="11" t="s">
        <v>16</v>
      </c>
      <c r="V13" s="13"/>
      <c r="W13" s="11" t="s">
        <v>35</v>
      </c>
      <c r="Y13" s="11" t="s">
        <v>51</v>
      </c>
    </row>
    <row r="14" spans="1:25" ht="17.45" customHeight="1" thickTop="1" x14ac:dyDescent="0.4">
      <c r="A14" s="158"/>
      <c r="B14" s="161"/>
      <c r="C14" s="163"/>
      <c r="D14" s="165" t="s">
        <v>1</v>
      </c>
      <c r="E14" s="61" t="s">
        <v>58</v>
      </c>
      <c r="F14" s="53">
        <v>10</v>
      </c>
      <c r="G14" s="28" t="s">
        <v>6</v>
      </c>
      <c r="H14" s="29" t="s">
        <v>24</v>
      </c>
      <c r="I14" s="27" t="s">
        <v>25</v>
      </c>
      <c r="J14" s="61" t="s">
        <v>16</v>
      </c>
      <c r="K14" s="30">
        <v>0.27083333333333331</v>
      </c>
      <c r="L14" s="31">
        <v>495</v>
      </c>
      <c r="M14" s="150">
        <f>IF(COUNTA(L14:L21)&lt;&gt;0,VLOOKUP(MAX(MIN(L6:L13),MIN(L14:L21)),$V$6:$X$9,2,TRUE),"")</f>
        <v>800</v>
      </c>
      <c r="N14" s="176"/>
      <c r="O14" s="14">
        <v>3</v>
      </c>
      <c r="P14" s="174"/>
      <c r="Q14" s="174"/>
      <c r="R14" s="172"/>
      <c r="T14" s="122"/>
      <c r="U14" s="11" t="s">
        <v>19</v>
      </c>
      <c r="V14" s="13"/>
      <c r="Y14" s="11"/>
    </row>
    <row r="15" spans="1:25" ht="17.45" customHeight="1" x14ac:dyDescent="0.4">
      <c r="A15" s="158"/>
      <c r="B15" s="161"/>
      <c r="C15" s="163"/>
      <c r="D15" s="165"/>
      <c r="E15" s="27" t="s">
        <v>60</v>
      </c>
      <c r="F15" s="54">
        <v>13</v>
      </c>
      <c r="G15" s="23" t="s">
        <v>26</v>
      </c>
      <c r="H15" s="24" t="s">
        <v>27</v>
      </c>
      <c r="I15" s="27" t="s">
        <v>25</v>
      </c>
      <c r="J15" s="61" t="s">
        <v>16</v>
      </c>
      <c r="K15" s="30">
        <v>0.3125</v>
      </c>
      <c r="L15" s="31">
        <v>505</v>
      </c>
      <c r="M15" s="176"/>
      <c r="N15" s="176"/>
      <c r="O15" s="15">
        <v>5</v>
      </c>
      <c r="P15" s="174"/>
      <c r="Q15" s="174"/>
      <c r="R15" s="172"/>
      <c r="T15" s="13"/>
    </row>
    <row r="16" spans="1:25" ht="17.45" customHeight="1" x14ac:dyDescent="0.4">
      <c r="A16" s="158"/>
      <c r="B16" s="161"/>
      <c r="C16" s="163"/>
      <c r="D16" s="165"/>
      <c r="E16" s="61" t="s">
        <v>61</v>
      </c>
      <c r="F16" s="54">
        <v>18</v>
      </c>
      <c r="G16" s="23" t="s">
        <v>36</v>
      </c>
      <c r="H16" s="24" t="s">
        <v>29</v>
      </c>
      <c r="I16" s="27" t="s">
        <v>25</v>
      </c>
      <c r="J16" s="61" t="s">
        <v>16</v>
      </c>
      <c r="K16" s="25">
        <v>0.33333333333333331</v>
      </c>
      <c r="L16" s="26">
        <v>500</v>
      </c>
      <c r="M16" s="176"/>
      <c r="N16" s="176"/>
      <c r="O16" s="15">
        <v>3</v>
      </c>
      <c r="P16" s="174"/>
      <c r="Q16" s="174"/>
      <c r="R16" s="172"/>
      <c r="T16" s="13"/>
    </row>
    <row r="17" spans="1:20" ht="17.45" customHeight="1" x14ac:dyDescent="0.4">
      <c r="A17" s="158"/>
      <c r="B17" s="161"/>
      <c r="C17" s="163"/>
      <c r="D17" s="165"/>
      <c r="E17" s="27"/>
      <c r="F17" s="54"/>
      <c r="G17" s="28"/>
      <c r="H17" s="29"/>
      <c r="I17" s="27"/>
      <c r="J17" s="61"/>
      <c r="K17" s="30"/>
      <c r="L17" s="31"/>
      <c r="M17" s="176"/>
      <c r="N17" s="176"/>
      <c r="O17" s="15"/>
      <c r="P17" s="174"/>
      <c r="Q17" s="174"/>
      <c r="R17" s="172"/>
      <c r="S17" s="121"/>
      <c r="T17" s="100"/>
    </row>
    <row r="18" spans="1:20" ht="17.45" customHeight="1" x14ac:dyDescent="0.4">
      <c r="A18" s="158"/>
      <c r="B18" s="161"/>
      <c r="C18" s="163"/>
      <c r="D18" s="165"/>
      <c r="E18" s="61"/>
      <c r="F18" s="54"/>
      <c r="G18" s="23"/>
      <c r="H18" s="24"/>
      <c r="I18" s="61"/>
      <c r="J18" s="61"/>
      <c r="K18" s="25"/>
      <c r="L18" s="26"/>
      <c r="M18" s="176"/>
      <c r="N18" s="176"/>
      <c r="O18" s="15"/>
      <c r="P18" s="174"/>
      <c r="Q18" s="174"/>
      <c r="R18" s="172"/>
      <c r="T18" s="122"/>
    </row>
    <row r="19" spans="1:20" ht="17.45" customHeight="1" x14ac:dyDescent="0.4">
      <c r="A19" s="158"/>
      <c r="B19" s="161"/>
      <c r="C19" s="163"/>
      <c r="D19" s="165"/>
      <c r="E19" s="27"/>
      <c r="F19" s="54"/>
      <c r="G19" s="28"/>
      <c r="H19" s="29"/>
      <c r="I19" s="27"/>
      <c r="J19" s="61"/>
      <c r="K19" s="30"/>
      <c r="L19" s="31"/>
      <c r="M19" s="176"/>
      <c r="N19" s="176"/>
      <c r="O19" s="15"/>
      <c r="P19" s="174"/>
      <c r="Q19" s="174"/>
      <c r="R19" s="172"/>
      <c r="T19" s="13"/>
    </row>
    <row r="20" spans="1:20" ht="17.45" customHeight="1" x14ac:dyDescent="0.4">
      <c r="A20" s="158"/>
      <c r="B20" s="161"/>
      <c r="C20" s="163"/>
      <c r="D20" s="165"/>
      <c r="E20" s="61"/>
      <c r="F20" s="54"/>
      <c r="G20" s="23"/>
      <c r="H20" s="24"/>
      <c r="I20" s="61"/>
      <c r="J20" s="61"/>
      <c r="K20" s="25"/>
      <c r="L20" s="26"/>
      <c r="M20" s="176"/>
      <c r="N20" s="176"/>
      <c r="O20" s="15"/>
      <c r="P20" s="174"/>
      <c r="Q20" s="174"/>
      <c r="R20" s="172"/>
      <c r="T20" s="13"/>
    </row>
    <row r="21" spans="1:20" ht="17.45" customHeight="1" x14ac:dyDescent="0.4">
      <c r="A21" s="159"/>
      <c r="B21" s="162"/>
      <c r="C21" s="149"/>
      <c r="D21" s="167"/>
      <c r="E21" s="27"/>
      <c r="F21" s="54"/>
      <c r="G21" s="28"/>
      <c r="H21" s="29"/>
      <c r="I21" s="27"/>
      <c r="J21" s="61"/>
      <c r="K21" s="30"/>
      <c r="L21" s="31"/>
      <c r="M21" s="151"/>
      <c r="N21" s="151"/>
      <c r="O21" s="15"/>
      <c r="P21" s="175"/>
      <c r="Q21" s="175"/>
      <c r="R21" s="173"/>
      <c r="S21" s="121"/>
      <c r="T21" s="100"/>
    </row>
    <row r="22" spans="1:20" ht="17.45" customHeight="1" x14ac:dyDescent="0.4">
      <c r="A22" s="96"/>
      <c r="B22" s="96"/>
      <c r="C22" s="72"/>
      <c r="D22" s="96"/>
      <c r="E22" s="96"/>
      <c r="G22" s="98"/>
      <c r="H22" s="99"/>
      <c r="I22" s="96"/>
      <c r="J22" s="99"/>
      <c r="K22" s="96"/>
      <c r="L22" s="99"/>
      <c r="M22" s="72"/>
      <c r="N22" s="72"/>
      <c r="T22" s="122"/>
    </row>
    <row r="23" spans="1:20" ht="17.45" customHeight="1" thickBot="1" x14ac:dyDescent="0.45">
      <c r="A23" s="110"/>
      <c r="B23" s="111" t="s">
        <v>32</v>
      </c>
      <c r="C23" s="112" t="s">
        <v>52</v>
      </c>
      <c r="D23" s="113" t="s">
        <v>18</v>
      </c>
      <c r="E23" s="114" t="s">
        <v>54</v>
      </c>
      <c r="F23" s="115" t="s">
        <v>42</v>
      </c>
      <c r="G23" s="116" t="s">
        <v>3</v>
      </c>
      <c r="H23" s="113" t="s">
        <v>4</v>
      </c>
      <c r="I23" s="113" t="s">
        <v>14</v>
      </c>
      <c r="J23" s="113" t="s">
        <v>17</v>
      </c>
      <c r="K23" s="113" t="s">
        <v>13</v>
      </c>
      <c r="L23" s="113" t="s">
        <v>5</v>
      </c>
      <c r="M23" s="114" t="s">
        <v>41</v>
      </c>
      <c r="N23" s="117" t="s">
        <v>37</v>
      </c>
      <c r="O23" s="115" t="s">
        <v>38</v>
      </c>
      <c r="P23" s="118" t="s">
        <v>44</v>
      </c>
      <c r="Q23" s="118" t="s">
        <v>45</v>
      </c>
      <c r="R23" s="119" t="s">
        <v>39</v>
      </c>
      <c r="S23" s="120"/>
      <c r="T23" s="10" t="s">
        <v>23</v>
      </c>
    </row>
    <row r="24" spans="1:20" ht="17.45" customHeight="1" thickTop="1" x14ac:dyDescent="0.4">
      <c r="A24" s="157" t="s">
        <v>67</v>
      </c>
      <c r="B24" s="160" t="s">
        <v>34</v>
      </c>
      <c r="C24" s="148">
        <v>43983</v>
      </c>
      <c r="D24" s="164" t="s">
        <v>0</v>
      </c>
      <c r="E24" s="61" t="s">
        <v>65</v>
      </c>
      <c r="F24" s="53">
        <v>45</v>
      </c>
      <c r="G24" s="23" t="s">
        <v>6</v>
      </c>
      <c r="H24" s="24" t="s">
        <v>24</v>
      </c>
      <c r="I24" s="61" t="s">
        <v>57</v>
      </c>
      <c r="J24" s="61" t="s">
        <v>15</v>
      </c>
      <c r="K24" s="25">
        <v>0.83333333333333337</v>
      </c>
      <c r="L24" s="26">
        <v>490</v>
      </c>
      <c r="M24" s="150">
        <f>IF(COUNTA(L24:L31)&lt;&gt;0,VLOOKUP(MAX(MIN(L24:L31),MIN(L32:L39)),$V$6:$X$9,2,TRUE),"")</f>
        <v>1000</v>
      </c>
      <c r="N24" s="150">
        <f>IF(COUNTIF(L24:L39,"&lt;&gt;")&gt;=2,VLOOKUP(MAX(MIN(L24:L31),MIN(L32:L39)),$V$6:$Y$9,4,TRUE),"")</f>
        <v>1500</v>
      </c>
      <c r="O24" s="14">
        <v>4</v>
      </c>
      <c r="P24" s="5">
        <f>MAX(SUM(O24:O31),SUM(O32:O39))-Q24</f>
        <v>4</v>
      </c>
      <c r="Q24" s="5">
        <f>ABS(SUM(O24:O31)-SUM(O32:O39))</f>
        <v>1</v>
      </c>
      <c r="R24" s="152">
        <f>P25+Q25</f>
        <v>7000</v>
      </c>
      <c r="S24" s="95"/>
      <c r="T24" s="22">
        <f>MAX(MIN(L24:L31),MIN(L32:L39))</f>
        <v>500</v>
      </c>
    </row>
    <row r="25" spans="1:20" ht="17.45" customHeight="1" x14ac:dyDescent="0.4">
      <c r="A25" s="158"/>
      <c r="B25" s="161"/>
      <c r="C25" s="163"/>
      <c r="D25" s="165"/>
      <c r="E25" s="27"/>
      <c r="F25" s="54"/>
      <c r="G25" s="23"/>
      <c r="H25" s="24"/>
      <c r="I25" s="61"/>
      <c r="J25" s="61"/>
      <c r="K25" s="25"/>
      <c r="L25" s="26"/>
      <c r="M25" s="176"/>
      <c r="N25" s="176"/>
      <c r="O25" s="15"/>
      <c r="P25" s="4">
        <f>IF(P24&gt;0,N24*P24,"0")</f>
        <v>6000</v>
      </c>
      <c r="Q25" s="4">
        <f>IF(Q24&gt;0,M24*Q24,"0")</f>
        <v>1000</v>
      </c>
      <c r="R25" s="153"/>
    </row>
    <row r="26" spans="1:20" ht="17.45" customHeight="1" x14ac:dyDescent="0.4">
      <c r="A26" s="158"/>
      <c r="B26" s="161"/>
      <c r="C26" s="163"/>
      <c r="D26" s="165"/>
      <c r="E26" s="61"/>
      <c r="F26" s="54"/>
      <c r="G26" s="23"/>
      <c r="H26" s="24"/>
      <c r="I26" s="61"/>
      <c r="J26" s="61"/>
      <c r="K26" s="25"/>
      <c r="L26" s="26"/>
      <c r="M26" s="176"/>
      <c r="N26" s="176"/>
      <c r="O26" s="15"/>
      <c r="P26" s="174"/>
      <c r="Q26" s="174"/>
      <c r="R26" s="172"/>
    </row>
    <row r="27" spans="1:20" ht="17.45" customHeight="1" x14ac:dyDescent="0.4">
      <c r="A27" s="158"/>
      <c r="B27" s="161"/>
      <c r="C27" s="163"/>
      <c r="D27" s="165"/>
      <c r="E27" s="27"/>
      <c r="F27" s="54"/>
      <c r="G27" s="28"/>
      <c r="H27" s="29"/>
      <c r="I27" s="27"/>
      <c r="J27" s="61"/>
      <c r="K27" s="30"/>
      <c r="L27" s="31"/>
      <c r="M27" s="176"/>
      <c r="N27" s="176"/>
      <c r="O27" s="15"/>
      <c r="P27" s="174"/>
      <c r="Q27" s="174"/>
      <c r="R27" s="172"/>
      <c r="S27" s="121"/>
      <c r="T27" s="100"/>
    </row>
    <row r="28" spans="1:20" ht="17.45" customHeight="1" x14ac:dyDescent="0.4">
      <c r="A28" s="158"/>
      <c r="B28" s="161"/>
      <c r="C28" s="163"/>
      <c r="D28" s="165"/>
      <c r="E28" s="61"/>
      <c r="F28" s="54"/>
      <c r="G28" s="23"/>
      <c r="H28" s="24"/>
      <c r="I28" s="61"/>
      <c r="J28" s="61"/>
      <c r="K28" s="25"/>
      <c r="L28" s="26"/>
      <c r="M28" s="176"/>
      <c r="N28" s="176"/>
      <c r="O28" s="15"/>
      <c r="P28" s="174"/>
      <c r="Q28" s="174"/>
      <c r="R28" s="172"/>
      <c r="T28" s="122"/>
    </row>
    <row r="29" spans="1:20" ht="17.45" customHeight="1" x14ac:dyDescent="0.4">
      <c r="A29" s="158"/>
      <c r="B29" s="161"/>
      <c r="C29" s="163"/>
      <c r="D29" s="165"/>
      <c r="E29" s="27"/>
      <c r="F29" s="54"/>
      <c r="G29" s="28"/>
      <c r="H29" s="29"/>
      <c r="I29" s="27"/>
      <c r="J29" s="61"/>
      <c r="K29" s="30"/>
      <c r="L29" s="31"/>
      <c r="M29" s="176"/>
      <c r="N29" s="176"/>
      <c r="O29" s="15"/>
      <c r="P29" s="174"/>
      <c r="Q29" s="174"/>
      <c r="R29" s="172"/>
      <c r="T29" s="13"/>
    </row>
    <row r="30" spans="1:20" ht="17.45" customHeight="1" x14ac:dyDescent="0.4">
      <c r="A30" s="158"/>
      <c r="B30" s="161"/>
      <c r="C30" s="163"/>
      <c r="D30" s="165"/>
      <c r="E30" s="61"/>
      <c r="F30" s="54"/>
      <c r="G30" s="23"/>
      <c r="H30" s="24"/>
      <c r="I30" s="61"/>
      <c r="J30" s="61"/>
      <c r="K30" s="25"/>
      <c r="L30" s="26"/>
      <c r="M30" s="176"/>
      <c r="N30" s="176"/>
      <c r="O30" s="15"/>
      <c r="P30" s="174"/>
      <c r="Q30" s="174"/>
      <c r="R30" s="172"/>
      <c r="T30" s="13"/>
    </row>
    <row r="31" spans="1:20" ht="17.45" customHeight="1" thickBot="1" x14ac:dyDescent="0.45">
      <c r="A31" s="158"/>
      <c r="B31" s="161"/>
      <c r="C31" s="163"/>
      <c r="D31" s="166"/>
      <c r="E31" s="32"/>
      <c r="F31" s="55"/>
      <c r="G31" s="33"/>
      <c r="H31" s="34"/>
      <c r="I31" s="32"/>
      <c r="J31" s="62"/>
      <c r="K31" s="35"/>
      <c r="L31" s="36"/>
      <c r="M31" s="177"/>
      <c r="N31" s="176"/>
      <c r="O31" s="16"/>
      <c r="P31" s="174"/>
      <c r="Q31" s="174"/>
      <c r="R31" s="172"/>
      <c r="S31" s="121"/>
      <c r="T31" s="100"/>
    </row>
    <row r="32" spans="1:20" ht="17.45" customHeight="1" thickTop="1" x14ac:dyDescent="0.4">
      <c r="A32" s="158"/>
      <c r="B32" s="161"/>
      <c r="C32" s="163"/>
      <c r="D32" s="165" t="s">
        <v>1</v>
      </c>
      <c r="E32" s="61" t="s">
        <v>66</v>
      </c>
      <c r="F32" s="53">
        <v>6</v>
      </c>
      <c r="G32" s="28" t="s">
        <v>26</v>
      </c>
      <c r="H32" s="29" t="s">
        <v>24</v>
      </c>
      <c r="I32" s="27" t="s">
        <v>25</v>
      </c>
      <c r="J32" s="61" t="s">
        <v>16</v>
      </c>
      <c r="K32" s="30">
        <v>0.22916666666666666</v>
      </c>
      <c r="L32" s="31">
        <v>500</v>
      </c>
      <c r="M32" s="150">
        <f>IF(COUNTA(L32:L39)&lt;&gt;0,VLOOKUP(MAX(MIN(L24:L31),MIN(L32:L39)),$V$6:$X$9,2,TRUE),"")</f>
        <v>1000</v>
      </c>
      <c r="N32" s="176"/>
      <c r="O32" s="14">
        <v>5</v>
      </c>
      <c r="P32" s="174"/>
      <c r="Q32" s="174"/>
      <c r="R32" s="172"/>
      <c r="T32" s="122"/>
    </row>
    <row r="33" spans="1:20" ht="17.45" customHeight="1" x14ac:dyDescent="0.4">
      <c r="A33" s="158"/>
      <c r="B33" s="161"/>
      <c r="C33" s="163"/>
      <c r="D33" s="165"/>
      <c r="E33" s="27"/>
      <c r="F33" s="54"/>
      <c r="G33" s="23"/>
      <c r="H33" s="24"/>
      <c r="I33" s="27"/>
      <c r="J33" s="61"/>
      <c r="K33" s="30"/>
      <c r="L33" s="31"/>
      <c r="M33" s="176"/>
      <c r="N33" s="176"/>
      <c r="O33" s="15"/>
      <c r="P33" s="174"/>
      <c r="Q33" s="174"/>
      <c r="R33" s="172"/>
      <c r="T33" s="13"/>
    </row>
    <row r="34" spans="1:20" ht="17.45" customHeight="1" x14ac:dyDescent="0.4">
      <c r="A34" s="158"/>
      <c r="B34" s="161"/>
      <c r="C34" s="163"/>
      <c r="D34" s="165"/>
      <c r="E34" s="61"/>
      <c r="F34" s="54"/>
      <c r="G34" s="23"/>
      <c r="H34" s="24"/>
      <c r="I34" s="27"/>
      <c r="J34" s="61"/>
      <c r="K34" s="25"/>
      <c r="L34" s="26"/>
      <c r="M34" s="176"/>
      <c r="N34" s="176"/>
      <c r="O34" s="15"/>
      <c r="P34" s="174"/>
      <c r="Q34" s="174"/>
      <c r="R34" s="172"/>
      <c r="T34" s="13"/>
    </row>
    <row r="35" spans="1:20" ht="17.45" customHeight="1" x14ac:dyDescent="0.4">
      <c r="A35" s="158"/>
      <c r="B35" s="161"/>
      <c r="C35" s="163"/>
      <c r="D35" s="165"/>
      <c r="E35" s="27"/>
      <c r="F35" s="54"/>
      <c r="G35" s="28"/>
      <c r="H35" s="29"/>
      <c r="I35" s="27"/>
      <c r="J35" s="61"/>
      <c r="K35" s="30"/>
      <c r="L35" s="31"/>
      <c r="M35" s="176"/>
      <c r="N35" s="176"/>
      <c r="O35" s="15"/>
      <c r="P35" s="174"/>
      <c r="Q35" s="174"/>
      <c r="R35" s="172"/>
      <c r="S35" s="121"/>
      <c r="T35" s="100"/>
    </row>
    <row r="36" spans="1:20" ht="17.45" customHeight="1" x14ac:dyDescent="0.4">
      <c r="A36" s="158"/>
      <c r="B36" s="161"/>
      <c r="C36" s="163"/>
      <c r="D36" s="165"/>
      <c r="E36" s="61"/>
      <c r="F36" s="54"/>
      <c r="G36" s="23"/>
      <c r="H36" s="24"/>
      <c r="I36" s="61"/>
      <c r="J36" s="61"/>
      <c r="K36" s="25"/>
      <c r="L36" s="26"/>
      <c r="M36" s="176"/>
      <c r="N36" s="176"/>
      <c r="O36" s="15"/>
      <c r="P36" s="174"/>
      <c r="Q36" s="174"/>
      <c r="R36" s="172"/>
      <c r="T36" s="122"/>
    </row>
    <row r="37" spans="1:20" ht="17.45" customHeight="1" x14ac:dyDescent="0.4">
      <c r="A37" s="158"/>
      <c r="B37" s="161"/>
      <c r="C37" s="163"/>
      <c r="D37" s="165"/>
      <c r="E37" s="27"/>
      <c r="F37" s="54"/>
      <c r="G37" s="28"/>
      <c r="H37" s="29"/>
      <c r="I37" s="27"/>
      <c r="J37" s="61"/>
      <c r="K37" s="30"/>
      <c r="L37" s="31"/>
      <c r="M37" s="176"/>
      <c r="N37" s="176"/>
      <c r="O37" s="15"/>
      <c r="P37" s="174"/>
      <c r="Q37" s="174"/>
      <c r="R37" s="172"/>
      <c r="T37" s="13"/>
    </row>
    <row r="38" spans="1:20" ht="17.45" customHeight="1" x14ac:dyDescent="0.4">
      <c r="A38" s="158"/>
      <c r="B38" s="161"/>
      <c r="C38" s="163"/>
      <c r="D38" s="165"/>
      <c r="E38" s="61"/>
      <c r="F38" s="54"/>
      <c r="G38" s="23"/>
      <c r="H38" s="24"/>
      <c r="I38" s="61"/>
      <c r="J38" s="61"/>
      <c r="K38" s="25"/>
      <c r="L38" s="26"/>
      <c r="M38" s="176"/>
      <c r="N38" s="176"/>
      <c r="O38" s="15"/>
      <c r="P38" s="174"/>
      <c r="Q38" s="174"/>
      <c r="R38" s="172"/>
      <c r="T38" s="13"/>
    </row>
    <row r="39" spans="1:20" ht="17.45" customHeight="1" x14ac:dyDescent="0.4">
      <c r="A39" s="159"/>
      <c r="B39" s="162"/>
      <c r="C39" s="149"/>
      <c r="D39" s="167"/>
      <c r="E39" s="27"/>
      <c r="F39" s="54"/>
      <c r="G39" s="28"/>
      <c r="H39" s="29"/>
      <c r="I39" s="27"/>
      <c r="J39" s="61"/>
      <c r="K39" s="30"/>
      <c r="L39" s="31"/>
      <c r="M39" s="151"/>
      <c r="N39" s="151"/>
      <c r="O39" s="15"/>
      <c r="P39" s="175"/>
      <c r="Q39" s="175"/>
      <c r="R39" s="173"/>
      <c r="S39" s="121"/>
      <c r="T39" s="100"/>
    </row>
    <row r="40" spans="1:20" ht="17.45" customHeight="1" x14ac:dyDescent="0.4">
      <c r="A40" s="96"/>
      <c r="B40" s="96"/>
      <c r="C40" s="96"/>
      <c r="D40" s="98"/>
      <c r="E40" s="98"/>
      <c r="G40" s="99"/>
      <c r="H40" s="96"/>
      <c r="I40" s="99"/>
      <c r="J40" s="96"/>
      <c r="K40" s="99"/>
      <c r="L40" s="72"/>
      <c r="M40" s="72"/>
      <c r="N40" s="72"/>
      <c r="S40" s="12"/>
    </row>
    <row r="41" spans="1:20" ht="17.45" customHeight="1" thickBot="1" x14ac:dyDescent="0.45">
      <c r="A41" s="110"/>
      <c r="B41" s="111" t="s">
        <v>32</v>
      </c>
      <c r="C41" s="112" t="s">
        <v>52</v>
      </c>
      <c r="D41" s="113" t="s">
        <v>18</v>
      </c>
      <c r="E41" s="114" t="s">
        <v>54</v>
      </c>
      <c r="F41" s="115" t="s">
        <v>42</v>
      </c>
      <c r="G41" s="116" t="s">
        <v>3</v>
      </c>
      <c r="H41" s="113" t="s">
        <v>4</v>
      </c>
      <c r="I41" s="113" t="s">
        <v>14</v>
      </c>
      <c r="J41" s="113" t="s">
        <v>17</v>
      </c>
      <c r="K41" s="113" t="s">
        <v>13</v>
      </c>
      <c r="L41" s="113" t="s">
        <v>5</v>
      </c>
      <c r="M41" s="114" t="s">
        <v>41</v>
      </c>
      <c r="N41" s="117" t="s">
        <v>37</v>
      </c>
      <c r="O41" s="115" t="s">
        <v>38</v>
      </c>
      <c r="P41" s="118" t="s">
        <v>44</v>
      </c>
      <c r="Q41" s="118" t="s">
        <v>45</v>
      </c>
      <c r="R41" s="119" t="s">
        <v>39</v>
      </c>
      <c r="S41" s="120"/>
      <c r="T41" s="10" t="s">
        <v>23</v>
      </c>
    </row>
    <row r="42" spans="1:20" ht="17.45" customHeight="1" thickTop="1" x14ac:dyDescent="0.4">
      <c r="A42" s="157" t="s">
        <v>21</v>
      </c>
      <c r="B42" s="160"/>
      <c r="C42" s="148"/>
      <c r="D42" s="164" t="s">
        <v>0</v>
      </c>
      <c r="E42" s="37"/>
      <c r="F42" s="53"/>
      <c r="G42" s="38"/>
      <c r="H42" s="39"/>
      <c r="I42" s="37"/>
      <c r="J42" s="37"/>
      <c r="K42" s="40"/>
      <c r="L42" s="41"/>
      <c r="M42" s="150" t="str">
        <f>IF(COUNTA(L42:L49)&lt;&gt;0,VLOOKUP(MAX(MIN(L42:L49),MIN(L50:L57)),$V$6:$X$9,2,TRUE),"")</f>
        <v/>
      </c>
      <c r="N42" s="150" t="str">
        <f>IF(COUNTIF(L42:L57,"&lt;&gt;")&gt;=2,VLOOKUP(MAX(MIN(L42:L49),MIN(L50:L57)),$V$6:$Y$9,4,TRUE),"")</f>
        <v/>
      </c>
      <c r="O42" s="14"/>
      <c r="P42" s="5">
        <f>MAX(SUM(O42:O49),SUM(O50:O57))-Q42</f>
        <v>0</v>
      </c>
      <c r="Q42" s="5">
        <f>ABS(SUM(O42:O49)-SUM(O50:O57))</f>
        <v>0</v>
      </c>
      <c r="R42" s="152">
        <f>P43+Q43</f>
        <v>0</v>
      </c>
      <c r="S42" s="95"/>
      <c r="T42" s="22">
        <f>MAX(MIN(L42:L49),MIN(L50:L57))</f>
        <v>0</v>
      </c>
    </row>
    <row r="43" spans="1:20" ht="17.45" customHeight="1" x14ac:dyDescent="0.4">
      <c r="A43" s="158"/>
      <c r="B43" s="161"/>
      <c r="C43" s="163"/>
      <c r="D43" s="165"/>
      <c r="E43" s="27"/>
      <c r="F43" s="54"/>
      <c r="G43" s="28"/>
      <c r="H43" s="29"/>
      <c r="I43" s="27"/>
      <c r="J43" s="61"/>
      <c r="K43" s="30"/>
      <c r="L43" s="31"/>
      <c r="M43" s="176"/>
      <c r="N43" s="176"/>
      <c r="O43" s="15"/>
      <c r="P43" s="4" t="str">
        <f>IF(P42&gt;0,N42*P42,"0")</f>
        <v>0</v>
      </c>
      <c r="Q43" s="4" t="str">
        <f>IF(Q42&gt;0,M42*Q42,"0")</f>
        <v>0</v>
      </c>
      <c r="R43" s="153"/>
    </row>
    <row r="44" spans="1:20" ht="17.45" customHeight="1" x14ac:dyDescent="0.4">
      <c r="A44" s="158"/>
      <c r="B44" s="161"/>
      <c r="C44" s="163"/>
      <c r="D44" s="165"/>
      <c r="E44" s="61"/>
      <c r="F44" s="54"/>
      <c r="G44" s="23"/>
      <c r="H44" s="24"/>
      <c r="I44" s="61"/>
      <c r="J44" s="61"/>
      <c r="K44" s="25"/>
      <c r="L44" s="26"/>
      <c r="M44" s="176"/>
      <c r="N44" s="176"/>
      <c r="O44" s="15"/>
      <c r="P44" s="174"/>
      <c r="Q44" s="174"/>
      <c r="R44" s="172"/>
    </row>
    <row r="45" spans="1:20" ht="17.45" customHeight="1" x14ac:dyDescent="0.4">
      <c r="A45" s="158"/>
      <c r="B45" s="161"/>
      <c r="C45" s="163"/>
      <c r="D45" s="165"/>
      <c r="E45" s="27"/>
      <c r="F45" s="54"/>
      <c r="G45" s="28"/>
      <c r="H45" s="29"/>
      <c r="I45" s="27"/>
      <c r="J45" s="61"/>
      <c r="K45" s="30"/>
      <c r="L45" s="31"/>
      <c r="M45" s="176"/>
      <c r="N45" s="176"/>
      <c r="O45" s="15"/>
      <c r="P45" s="174"/>
      <c r="Q45" s="174"/>
      <c r="R45" s="172"/>
      <c r="S45" s="121"/>
      <c r="T45" s="100"/>
    </row>
    <row r="46" spans="1:20" ht="17.45" customHeight="1" x14ac:dyDescent="0.4">
      <c r="A46" s="158"/>
      <c r="B46" s="161"/>
      <c r="C46" s="163"/>
      <c r="D46" s="165"/>
      <c r="E46" s="61"/>
      <c r="F46" s="54"/>
      <c r="G46" s="23"/>
      <c r="H46" s="24"/>
      <c r="I46" s="61"/>
      <c r="J46" s="61"/>
      <c r="K46" s="25"/>
      <c r="L46" s="26"/>
      <c r="M46" s="176"/>
      <c r="N46" s="176"/>
      <c r="O46" s="15"/>
      <c r="P46" s="174"/>
      <c r="Q46" s="174"/>
      <c r="R46" s="172"/>
      <c r="T46" s="122"/>
    </row>
    <row r="47" spans="1:20" ht="17.45" customHeight="1" x14ac:dyDescent="0.4">
      <c r="A47" s="158"/>
      <c r="B47" s="161"/>
      <c r="C47" s="163"/>
      <c r="D47" s="165"/>
      <c r="E47" s="27"/>
      <c r="F47" s="54"/>
      <c r="G47" s="28"/>
      <c r="H47" s="29"/>
      <c r="I47" s="27"/>
      <c r="J47" s="61"/>
      <c r="K47" s="30"/>
      <c r="L47" s="31"/>
      <c r="M47" s="176"/>
      <c r="N47" s="176"/>
      <c r="O47" s="15"/>
      <c r="P47" s="174"/>
      <c r="Q47" s="174"/>
      <c r="R47" s="172"/>
      <c r="T47" s="13"/>
    </row>
    <row r="48" spans="1:20" ht="17.45" customHeight="1" x14ac:dyDescent="0.4">
      <c r="A48" s="158"/>
      <c r="B48" s="161"/>
      <c r="C48" s="163"/>
      <c r="D48" s="165"/>
      <c r="E48" s="61"/>
      <c r="F48" s="54"/>
      <c r="G48" s="23"/>
      <c r="H48" s="24"/>
      <c r="I48" s="61"/>
      <c r="J48" s="61"/>
      <c r="K48" s="25"/>
      <c r="L48" s="26"/>
      <c r="M48" s="176"/>
      <c r="N48" s="176"/>
      <c r="O48" s="15"/>
      <c r="P48" s="174"/>
      <c r="Q48" s="174"/>
      <c r="R48" s="172"/>
      <c r="T48" s="13"/>
    </row>
    <row r="49" spans="1:25" ht="17.45" customHeight="1" thickBot="1" x14ac:dyDescent="0.45">
      <c r="A49" s="158"/>
      <c r="B49" s="161"/>
      <c r="C49" s="163"/>
      <c r="D49" s="166"/>
      <c r="E49" s="32"/>
      <c r="F49" s="55"/>
      <c r="G49" s="33"/>
      <c r="H49" s="34"/>
      <c r="I49" s="32"/>
      <c r="J49" s="62"/>
      <c r="K49" s="35"/>
      <c r="L49" s="36"/>
      <c r="M49" s="177"/>
      <c r="N49" s="176"/>
      <c r="O49" s="16"/>
      <c r="P49" s="174"/>
      <c r="Q49" s="174"/>
      <c r="R49" s="172"/>
      <c r="S49" s="121"/>
      <c r="T49" s="100"/>
    </row>
    <row r="50" spans="1:25" ht="17.45" customHeight="1" thickTop="1" x14ac:dyDescent="0.4">
      <c r="A50" s="158"/>
      <c r="B50" s="161"/>
      <c r="C50" s="163"/>
      <c r="D50" s="165" t="s">
        <v>1</v>
      </c>
      <c r="E50" s="61"/>
      <c r="F50" s="53"/>
      <c r="G50" s="23"/>
      <c r="H50" s="24"/>
      <c r="I50" s="61"/>
      <c r="J50" s="61"/>
      <c r="K50" s="25"/>
      <c r="L50" s="26"/>
      <c r="M50" s="150" t="str">
        <f>IF(COUNTA(L50:L57)&lt;&gt;0,VLOOKUP(MAX(MIN(L42:L49),MIN(L50:L57)),$V$6:$X$9,2,TRUE),"")</f>
        <v/>
      </c>
      <c r="N50" s="176"/>
      <c r="O50" s="14"/>
      <c r="P50" s="174"/>
      <c r="Q50" s="174"/>
      <c r="R50" s="172"/>
      <c r="T50" s="122"/>
    </row>
    <row r="51" spans="1:25" ht="17.45" customHeight="1" x14ac:dyDescent="0.4">
      <c r="A51" s="158"/>
      <c r="B51" s="161"/>
      <c r="C51" s="163"/>
      <c r="D51" s="165"/>
      <c r="E51" s="27"/>
      <c r="F51" s="54"/>
      <c r="G51" s="28"/>
      <c r="H51" s="29"/>
      <c r="I51" s="27"/>
      <c r="J51" s="61"/>
      <c r="K51" s="30"/>
      <c r="L51" s="31"/>
      <c r="M51" s="176"/>
      <c r="N51" s="176"/>
      <c r="O51" s="15"/>
      <c r="P51" s="174"/>
      <c r="Q51" s="174"/>
      <c r="R51" s="172"/>
      <c r="T51" s="13"/>
    </row>
    <row r="52" spans="1:25" ht="17.45" customHeight="1" x14ac:dyDescent="0.4">
      <c r="A52" s="158"/>
      <c r="B52" s="161"/>
      <c r="C52" s="163"/>
      <c r="D52" s="165"/>
      <c r="E52" s="61"/>
      <c r="F52" s="54"/>
      <c r="G52" s="23"/>
      <c r="H52" s="24"/>
      <c r="I52" s="61"/>
      <c r="J52" s="61"/>
      <c r="K52" s="25"/>
      <c r="L52" s="26"/>
      <c r="M52" s="176"/>
      <c r="N52" s="176"/>
      <c r="O52" s="15"/>
      <c r="P52" s="174"/>
      <c r="Q52" s="174"/>
      <c r="R52" s="172"/>
      <c r="T52" s="13"/>
    </row>
    <row r="53" spans="1:25" ht="17.45" customHeight="1" x14ac:dyDescent="0.4">
      <c r="A53" s="158"/>
      <c r="B53" s="161"/>
      <c r="C53" s="163"/>
      <c r="D53" s="165"/>
      <c r="E53" s="27"/>
      <c r="F53" s="54"/>
      <c r="G53" s="28"/>
      <c r="H53" s="29"/>
      <c r="I53" s="27"/>
      <c r="J53" s="61"/>
      <c r="K53" s="30"/>
      <c r="L53" s="31"/>
      <c r="M53" s="176"/>
      <c r="N53" s="176"/>
      <c r="O53" s="15"/>
      <c r="P53" s="174"/>
      <c r="Q53" s="174"/>
      <c r="R53" s="172"/>
      <c r="S53" s="121"/>
      <c r="T53" s="100"/>
    </row>
    <row r="54" spans="1:25" ht="17.45" customHeight="1" x14ac:dyDescent="0.4">
      <c r="A54" s="158"/>
      <c r="B54" s="161"/>
      <c r="C54" s="163"/>
      <c r="D54" s="165"/>
      <c r="E54" s="61"/>
      <c r="F54" s="54"/>
      <c r="G54" s="23"/>
      <c r="H54" s="24"/>
      <c r="I54" s="61"/>
      <c r="J54" s="61"/>
      <c r="K54" s="25"/>
      <c r="L54" s="26"/>
      <c r="M54" s="176"/>
      <c r="N54" s="176"/>
      <c r="O54" s="15"/>
      <c r="P54" s="174"/>
      <c r="Q54" s="174"/>
      <c r="R54" s="172"/>
      <c r="T54" s="122"/>
    </row>
    <row r="55" spans="1:25" ht="17.45" customHeight="1" x14ac:dyDescent="0.4">
      <c r="A55" s="158"/>
      <c r="B55" s="161"/>
      <c r="C55" s="163"/>
      <c r="D55" s="165"/>
      <c r="E55" s="27"/>
      <c r="F55" s="54"/>
      <c r="G55" s="28"/>
      <c r="H55" s="29"/>
      <c r="I55" s="27"/>
      <c r="J55" s="61"/>
      <c r="K55" s="30"/>
      <c r="L55" s="31"/>
      <c r="M55" s="176"/>
      <c r="N55" s="176"/>
      <c r="O55" s="15"/>
      <c r="P55" s="174"/>
      <c r="Q55" s="174"/>
      <c r="R55" s="172"/>
      <c r="T55" s="13"/>
    </row>
    <row r="56" spans="1:25" ht="17.45" customHeight="1" x14ac:dyDescent="0.4">
      <c r="A56" s="158"/>
      <c r="B56" s="161"/>
      <c r="C56" s="163"/>
      <c r="D56" s="165"/>
      <c r="E56" s="61"/>
      <c r="F56" s="54"/>
      <c r="G56" s="23"/>
      <c r="H56" s="24"/>
      <c r="I56" s="61"/>
      <c r="J56" s="61"/>
      <c r="K56" s="25"/>
      <c r="L56" s="26"/>
      <c r="M56" s="176"/>
      <c r="N56" s="176"/>
      <c r="O56" s="15"/>
      <c r="P56" s="174"/>
      <c r="Q56" s="174"/>
      <c r="R56" s="172"/>
      <c r="T56" s="13"/>
    </row>
    <row r="57" spans="1:25" ht="17.45" customHeight="1" x14ac:dyDescent="0.4">
      <c r="A57" s="159"/>
      <c r="B57" s="162"/>
      <c r="C57" s="149"/>
      <c r="D57" s="167"/>
      <c r="E57" s="27"/>
      <c r="F57" s="54"/>
      <c r="G57" s="28"/>
      <c r="H57" s="29"/>
      <c r="I57" s="27"/>
      <c r="J57" s="61"/>
      <c r="K57" s="30"/>
      <c r="L57" s="31"/>
      <c r="M57" s="151"/>
      <c r="N57" s="151"/>
      <c r="O57" s="15"/>
      <c r="P57" s="175"/>
      <c r="Q57" s="175"/>
      <c r="R57" s="173"/>
      <c r="S57" s="121"/>
      <c r="T57" s="100"/>
    </row>
    <row r="58" spans="1:25" ht="17.45" customHeight="1" x14ac:dyDescent="0.4">
      <c r="A58" s="123"/>
      <c r="B58" s="124"/>
      <c r="C58" s="125"/>
      <c r="D58" s="124"/>
      <c r="E58" s="123"/>
      <c r="F58" s="126"/>
      <c r="G58" s="127"/>
      <c r="H58" s="128"/>
      <c r="I58" s="123"/>
      <c r="J58" s="124"/>
      <c r="K58" s="129"/>
      <c r="L58" s="130"/>
      <c r="M58" s="58"/>
      <c r="N58" s="59"/>
      <c r="O58" s="131"/>
      <c r="P58" s="60"/>
      <c r="S58" s="121"/>
      <c r="T58" s="100"/>
    </row>
    <row r="59" spans="1:25" ht="17.45" customHeight="1" x14ac:dyDescent="0.4">
      <c r="A59" s="132" t="s">
        <v>53</v>
      </c>
      <c r="B59" s="133"/>
      <c r="C59" s="133"/>
      <c r="D59" s="134"/>
      <c r="E59" s="134"/>
      <c r="F59" s="134"/>
      <c r="G59" s="135"/>
      <c r="H59" s="133"/>
      <c r="I59" s="135"/>
      <c r="J59" s="133"/>
      <c r="K59" s="135"/>
      <c r="L59" s="135"/>
      <c r="M59" s="135"/>
      <c r="N59" s="136"/>
      <c r="O59" s="137"/>
      <c r="P59" s="137"/>
    </row>
    <row r="60" spans="1:25" ht="17.45" customHeight="1" x14ac:dyDescent="0.4">
      <c r="A60" s="42"/>
      <c r="B60" s="43"/>
      <c r="C60" s="43"/>
      <c r="D60" s="44"/>
      <c r="E60" s="44"/>
      <c r="F60" s="57"/>
      <c r="G60" s="45"/>
      <c r="H60" s="43"/>
      <c r="I60" s="45"/>
      <c r="J60" s="43"/>
      <c r="K60" s="45"/>
      <c r="L60" s="45"/>
      <c r="M60" s="45"/>
      <c r="N60" s="46"/>
      <c r="Q60" s="101" t="s">
        <v>43</v>
      </c>
      <c r="R60" s="9">
        <f>SUM(R6,R24,R42,)</f>
        <v>19800</v>
      </c>
    </row>
    <row r="61" spans="1:25" ht="17.45" customHeight="1" x14ac:dyDescent="0.4">
      <c r="A61" s="42"/>
      <c r="B61" s="43"/>
      <c r="C61" s="43"/>
      <c r="D61" s="44"/>
      <c r="E61" s="44"/>
      <c r="F61" s="57"/>
      <c r="G61" s="45"/>
      <c r="H61" s="43"/>
      <c r="I61" s="45"/>
      <c r="J61" s="43"/>
      <c r="K61" s="45"/>
      <c r="L61" s="45"/>
      <c r="M61" s="45"/>
      <c r="N61" s="46"/>
    </row>
    <row r="62" spans="1:25" ht="17.45" customHeight="1" x14ac:dyDescent="0.4">
      <c r="A62" s="42"/>
      <c r="B62" s="43"/>
      <c r="C62" s="43"/>
      <c r="D62" s="44"/>
      <c r="E62" s="44"/>
      <c r="F62" s="57"/>
      <c r="G62" s="45"/>
      <c r="H62" s="43"/>
      <c r="I62" s="45"/>
      <c r="J62" s="43"/>
      <c r="K62" s="45"/>
      <c r="L62" s="45"/>
      <c r="M62" s="45"/>
      <c r="N62" s="46"/>
    </row>
    <row r="63" spans="1:25" ht="17.45" customHeight="1" x14ac:dyDescent="0.4">
      <c r="A63" s="42"/>
      <c r="B63" s="43"/>
      <c r="C63" s="43"/>
      <c r="D63" s="44"/>
      <c r="E63" s="44"/>
      <c r="F63" s="57"/>
      <c r="G63" s="45"/>
      <c r="H63" s="43"/>
      <c r="I63" s="45"/>
      <c r="J63" s="43"/>
      <c r="K63" s="45"/>
      <c r="L63" s="45"/>
      <c r="M63" s="45"/>
      <c r="N63" s="46"/>
    </row>
    <row r="64" spans="1:25" s="82" customFormat="1" ht="17.45" customHeight="1" x14ac:dyDescent="0.4">
      <c r="A64" s="42"/>
      <c r="B64" s="43"/>
      <c r="C64" s="43"/>
      <c r="D64" s="44"/>
      <c r="E64" s="44"/>
      <c r="F64" s="57"/>
      <c r="G64" s="45"/>
      <c r="H64" s="43"/>
      <c r="I64" s="45"/>
      <c r="J64" s="43"/>
      <c r="K64" s="45"/>
      <c r="L64" s="45"/>
      <c r="M64" s="45"/>
      <c r="N64" s="46"/>
      <c r="O64" s="2"/>
      <c r="P64" s="2"/>
      <c r="Q64" s="2"/>
      <c r="R64" s="2"/>
      <c r="S64" s="89"/>
      <c r="T64" s="12"/>
      <c r="U64" s="12"/>
      <c r="V64" s="12"/>
      <c r="W64" s="12"/>
      <c r="X64" s="12"/>
      <c r="Y64" s="12"/>
    </row>
    <row r="65" spans="1:25" s="82" customFormat="1" ht="17.45" customHeight="1" x14ac:dyDescent="0.4">
      <c r="A65" s="47"/>
      <c r="B65" s="48"/>
      <c r="C65" s="48"/>
      <c r="D65" s="49"/>
      <c r="E65" s="49"/>
      <c r="F65" s="49"/>
      <c r="G65" s="50"/>
      <c r="H65" s="48"/>
      <c r="I65" s="50"/>
      <c r="J65" s="48"/>
      <c r="K65" s="50"/>
      <c r="L65" s="50"/>
      <c r="M65" s="50"/>
      <c r="N65" s="51"/>
      <c r="O65" s="2"/>
      <c r="P65" s="2"/>
      <c r="Q65" s="12"/>
      <c r="R65" s="12"/>
      <c r="S65" s="89"/>
      <c r="T65" s="12"/>
      <c r="U65" s="12"/>
      <c r="V65" s="12"/>
      <c r="W65" s="12"/>
      <c r="X65" s="12"/>
      <c r="Y65" s="12"/>
    </row>
    <row r="66" spans="1:25" s="82" customFormat="1" ht="44.45" customHeight="1" x14ac:dyDescent="0.4">
      <c r="A66" s="79" t="s">
        <v>30</v>
      </c>
      <c r="B66" s="79"/>
      <c r="D66" s="83"/>
      <c r="E66" s="83"/>
      <c r="F66" s="83"/>
      <c r="G66" s="12"/>
      <c r="I66" s="12"/>
      <c r="J66" s="12"/>
      <c r="K66" s="12"/>
      <c r="L66" s="12"/>
      <c r="O66" s="12"/>
      <c r="P66" s="12"/>
      <c r="Q66" s="2"/>
      <c r="R66" s="2"/>
      <c r="S66" s="89"/>
      <c r="T66" s="12"/>
      <c r="U66" s="12"/>
      <c r="V66" s="12"/>
      <c r="W66" s="12"/>
      <c r="X66" s="12"/>
      <c r="Y66" s="12"/>
    </row>
    <row r="67" spans="1:25" s="82" customFormat="1" ht="22.9" customHeight="1" x14ac:dyDescent="0.4">
      <c r="B67" s="79"/>
      <c r="C67" s="80" t="s">
        <v>56</v>
      </c>
      <c r="D67" s="83"/>
      <c r="E67" s="83"/>
      <c r="G67" s="12"/>
      <c r="I67" s="102"/>
      <c r="J67" s="12"/>
      <c r="K67" s="12"/>
      <c r="L67" s="12"/>
      <c r="M67" s="12"/>
      <c r="N67" s="12"/>
      <c r="O67" s="12"/>
      <c r="P67" s="12"/>
      <c r="Q67" s="12"/>
      <c r="R67" s="12"/>
      <c r="S67" s="89"/>
      <c r="T67" s="12"/>
      <c r="U67" s="12"/>
      <c r="V67" s="12"/>
      <c r="W67" s="12"/>
      <c r="X67" s="12"/>
      <c r="Y67" s="12"/>
    </row>
    <row r="68" spans="1:25" s="82" customFormat="1" ht="22.9" customHeight="1" x14ac:dyDescent="0.4">
      <c r="B68" s="79"/>
      <c r="C68" s="80" t="s">
        <v>55</v>
      </c>
      <c r="D68" s="83"/>
      <c r="E68" s="83"/>
      <c r="G68" s="12"/>
      <c r="I68" s="102"/>
      <c r="J68" s="12"/>
      <c r="K68" s="12"/>
      <c r="L68" s="12"/>
      <c r="M68" s="12"/>
      <c r="N68" s="12"/>
      <c r="O68" s="12"/>
      <c r="P68" s="12"/>
      <c r="Q68" s="12"/>
      <c r="R68" s="12"/>
      <c r="S68" s="89"/>
      <c r="T68" s="12"/>
      <c r="U68" s="12"/>
      <c r="V68" s="12"/>
      <c r="W68" s="12"/>
      <c r="X68" s="12"/>
      <c r="Y68" s="12"/>
    </row>
    <row r="69" spans="1:25" s="82" customFormat="1" ht="22.9" customHeight="1" x14ac:dyDescent="0.4">
      <c r="B69" s="79"/>
      <c r="C69" s="80" t="s">
        <v>69</v>
      </c>
      <c r="D69" s="83"/>
      <c r="E69" s="83"/>
      <c r="G69" s="12"/>
      <c r="I69" s="102"/>
      <c r="J69" s="12"/>
      <c r="K69" s="12"/>
      <c r="L69" s="12"/>
      <c r="M69" s="12"/>
      <c r="N69" s="12"/>
      <c r="O69" s="12"/>
      <c r="P69" s="12"/>
      <c r="Q69" s="12"/>
      <c r="R69" s="12"/>
      <c r="S69" s="89"/>
      <c r="T69" s="12"/>
      <c r="U69" s="12"/>
      <c r="V69" s="12"/>
      <c r="W69" s="12"/>
      <c r="X69" s="12"/>
      <c r="Y69" s="12"/>
    </row>
    <row r="70" spans="1:25" s="82" customFormat="1" ht="22.9" customHeight="1" x14ac:dyDescent="0.4">
      <c r="B70" s="79"/>
      <c r="C70" s="80" t="s">
        <v>31</v>
      </c>
      <c r="D70" s="83"/>
      <c r="E70" s="83"/>
      <c r="G70" s="12"/>
      <c r="I70" s="12"/>
      <c r="J70" s="12"/>
      <c r="K70" s="12"/>
      <c r="L70" s="12"/>
      <c r="M70" s="12"/>
      <c r="N70" s="12"/>
      <c r="O70" s="12"/>
      <c r="P70" s="12"/>
      <c r="Q70" s="2"/>
      <c r="R70" s="2"/>
      <c r="S70" s="89"/>
      <c r="T70" s="12"/>
      <c r="U70" s="12"/>
      <c r="V70" s="12"/>
      <c r="W70" s="12"/>
      <c r="X70" s="12"/>
      <c r="Y70" s="12"/>
    </row>
    <row r="71" spans="1:25" ht="22.9" customHeight="1" x14ac:dyDescent="0.4">
      <c r="B71" s="79"/>
      <c r="C71" s="80" t="s">
        <v>47</v>
      </c>
    </row>
    <row r="72" spans="1:25" ht="22.9" customHeight="1" x14ac:dyDescent="0.4">
      <c r="C72" s="80" t="s">
        <v>64</v>
      </c>
    </row>
    <row r="73" spans="1:25" ht="22.9" customHeight="1" x14ac:dyDescent="0.4">
      <c r="C73" s="80" t="s">
        <v>70</v>
      </c>
    </row>
    <row r="74" spans="1:25" s="77" customFormat="1" ht="22.9" customHeight="1" x14ac:dyDescent="0.4">
      <c r="A74" s="74"/>
      <c r="B74" s="74"/>
      <c r="C74" s="80" t="s">
        <v>68</v>
      </c>
      <c r="D74" s="75"/>
      <c r="E74" s="76"/>
      <c r="G74" s="74"/>
      <c r="I74" s="74"/>
      <c r="K74" s="63"/>
      <c r="L74" s="63"/>
      <c r="M74" s="63"/>
      <c r="N74" s="63"/>
      <c r="O74" s="63"/>
      <c r="P74" s="63"/>
      <c r="Q74" s="63"/>
      <c r="R74" s="78"/>
    </row>
  </sheetData>
  <sheetProtection sheet="1" objects="1" scenarios="1" selectLockedCells="1"/>
  <mergeCells count="36">
    <mergeCell ref="A6:A21"/>
    <mergeCell ref="B6:B21"/>
    <mergeCell ref="C6:C21"/>
    <mergeCell ref="D6:D13"/>
    <mergeCell ref="M6:M13"/>
    <mergeCell ref="R6:R7"/>
    <mergeCell ref="P8:P21"/>
    <mergeCell ref="Q8:Q21"/>
    <mergeCell ref="R8:R21"/>
    <mergeCell ref="D14:D21"/>
    <mergeCell ref="M14:M21"/>
    <mergeCell ref="N6:N21"/>
    <mergeCell ref="A24:A39"/>
    <mergeCell ref="B24:B39"/>
    <mergeCell ref="C24:C39"/>
    <mergeCell ref="D24:D31"/>
    <mergeCell ref="M24:M31"/>
    <mergeCell ref="R24:R25"/>
    <mergeCell ref="P26:P39"/>
    <mergeCell ref="Q26:Q39"/>
    <mergeCell ref="R26:R39"/>
    <mergeCell ref="D32:D39"/>
    <mergeCell ref="M32:M39"/>
    <mergeCell ref="N24:N39"/>
    <mergeCell ref="A42:A57"/>
    <mergeCell ref="B42:B57"/>
    <mergeCell ref="C42:C57"/>
    <mergeCell ref="D42:D49"/>
    <mergeCell ref="M42:M49"/>
    <mergeCell ref="R42:R43"/>
    <mergeCell ref="P44:P57"/>
    <mergeCell ref="Q44:Q57"/>
    <mergeCell ref="R44:R57"/>
    <mergeCell ref="D50:D57"/>
    <mergeCell ref="M50:M57"/>
    <mergeCell ref="N42:N57"/>
  </mergeCells>
  <phoneticPr fontId="1"/>
  <dataValidations count="2">
    <dataValidation type="list" allowBlank="1" showInputMessage="1" showErrorMessage="1" sqref="J6:J21 J24:J39 J42:J58">
      <formula1>$U$12:$U$14</formula1>
    </dataValidation>
    <dataValidation type="list" allowBlank="1" showInputMessage="1" showErrorMessage="1" sqref="B24 B42 B6">
      <formula1>$W$12:$W$13</formula1>
    </dataValidation>
  </dataValidations>
  <pageMargins left="0.70866141732283472" right="0.70866141732283472" top="0.74803149606299213" bottom="0.74803149606299213" header="0.31496062992125984" footer="0.31496062992125984"/>
  <pageSetup paperSize="9" scale="49" orientation="portrait" r:id="rId1"/>
  <colBreaks count="1" manualBreakCount="1">
    <brk id="1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共同運行利用計画 (代表会社提出)</vt:lpstr>
      <vt:lpstr>(記入例)共同運行利用計画</vt:lpstr>
      <vt:lpstr>'(記入例)共同運行利用計画'!Print_Area</vt:lpstr>
      <vt:lpstr>'共同運行利用計画 (代表会社提出)'!Print_Area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さいたま市</cp:lastModifiedBy>
  <cp:lastPrinted>2021-01-28T02:57:42Z</cp:lastPrinted>
  <dcterms:modified xsi:type="dcterms:W3CDTF">2021-11-05T10:51:42Z</dcterms:modified>
</cp:coreProperties>
</file>