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5500都市局\0015510都市計画部\0015535交通政策課\22長距離バスターミナル\☆乗入希望\01_★新規乗入希望事業者への案内\01_新規事前相談時\"/>
    </mc:Choice>
  </mc:AlternateContent>
  <bookViews>
    <workbookView xWindow="0" yWindow="0" windowWidth="17250" windowHeight="5670" tabRatio="799"/>
  </bookViews>
  <sheets>
    <sheet name="利用計画(各社提出) " sheetId="11" r:id="rId1"/>
    <sheet name="（記入例）利用計画" sheetId="1" r:id="rId2"/>
  </sheets>
  <definedNames>
    <definedName name="_xlnm.Print_Area" localSheetId="1">'（記入例）利用計画'!$A$1:$N$58</definedName>
    <definedName name="_xlnm.Print_Area" localSheetId="0">'利用計画(各社提出) '!$A$1:$N$58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11" l="1"/>
  <c r="T34" i="11"/>
  <c r="Q34" i="11"/>
  <c r="Q35" i="11" s="1"/>
  <c r="P34" i="11"/>
  <c r="P35" i="11" s="1"/>
  <c r="M34" i="11"/>
  <c r="L34" i="11"/>
  <c r="L31" i="11"/>
  <c r="T30" i="11"/>
  <c r="Q30" i="11"/>
  <c r="Q31" i="11" s="1"/>
  <c r="P30" i="11"/>
  <c r="P31" i="11" s="1"/>
  <c r="R30" i="11" s="1"/>
  <c r="M30" i="11"/>
  <c r="L30" i="11"/>
  <c r="L27" i="11"/>
  <c r="T26" i="11"/>
  <c r="Q26" i="11"/>
  <c r="P26" i="11" s="1"/>
  <c r="P27" i="11" s="1"/>
  <c r="M26" i="11"/>
  <c r="L26" i="11"/>
  <c r="Q23" i="11"/>
  <c r="L23" i="11"/>
  <c r="T22" i="11"/>
  <c r="Q22" i="11"/>
  <c r="P22" i="11"/>
  <c r="P23" i="11" s="1"/>
  <c r="R22" i="11" s="1"/>
  <c r="M22" i="11"/>
  <c r="L22" i="11"/>
  <c r="L19" i="11"/>
  <c r="T18" i="11"/>
  <c r="Q18" i="11"/>
  <c r="Q19" i="11" s="1"/>
  <c r="P18" i="11"/>
  <c r="P19" i="11" s="1"/>
  <c r="M18" i="11"/>
  <c r="L18" i="11"/>
  <c r="L15" i="11"/>
  <c r="T14" i="11"/>
  <c r="Q14" i="11"/>
  <c r="P14" i="11" s="1"/>
  <c r="P15" i="11" s="1"/>
  <c r="M14" i="11"/>
  <c r="L14" i="11"/>
  <c r="Q11" i="11"/>
  <c r="L11" i="11"/>
  <c r="T10" i="11"/>
  <c r="Q10" i="11"/>
  <c r="P10" i="11"/>
  <c r="P11" i="11" s="1"/>
  <c r="R10" i="11" s="1"/>
  <c r="L10" i="11"/>
  <c r="X9" i="11"/>
  <c r="Y9" i="11" s="1"/>
  <c r="X8" i="11"/>
  <c r="Y8" i="11" s="1"/>
  <c r="M10" i="11" s="1"/>
  <c r="X7" i="11"/>
  <c r="Y7" i="11" s="1"/>
  <c r="Q7" i="11"/>
  <c r="P7" i="11"/>
  <c r="L7" i="11"/>
  <c r="X6" i="11"/>
  <c r="Y6" i="11" s="1"/>
  <c r="T6" i="11"/>
  <c r="Q6" i="11"/>
  <c r="P6" i="11"/>
  <c r="M6" i="11"/>
  <c r="L6" i="11"/>
  <c r="R6" i="11" l="1"/>
  <c r="R18" i="11"/>
  <c r="R34" i="11"/>
  <c r="Q27" i="11"/>
  <c r="R26" i="11" s="1"/>
  <c r="Q15" i="11"/>
  <c r="R14" i="11" s="1"/>
  <c r="L27" i="1"/>
  <c r="L26" i="1"/>
  <c r="R38" i="11" l="1"/>
  <c r="M34" i="1" l="1"/>
  <c r="M30" i="1"/>
  <c r="M14" i="1"/>
  <c r="T26" i="1"/>
  <c r="Q34" i="1" l="1"/>
  <c r="Q35" i="1" s="1"/>
  <c r="Q30" i="1"/>
  <c r="Q31" i="1" s="1"/>
  <c r="Q26" i="1"/>
  <c r="Q27" i="1" s="1"/>
  <c r="P26" i="1" l="1"/>
  <c r="P27" i="1" s="1"/>
  <c r="R26" i="1" s="1"/>
  <c r="P34" i="1"/>
  <c r="P35" i="1" s="1"/>
  <c r="R34" i="1" s="1"/>
  <c r="P30" i="1"/>
  <c r="P31" i="1" s="1"/>
  <c r="R30" i="1" s="1"/>
  <c r="Q22" i="1" l="1"/>
  <c r="P22" i="1" s="1"/>
  <c r="L19" i="1"/>
  <c r="Q18" i="1"/>
  <c r="Q19" i="1" s="1"/>
  <c r="L18" i="1"/>
  <c r="L15" i="1"/>
  <c r="Q14" i="1"/>
  <c r="P14" i="1" s="1"/>
  <c r="P15" i="1" s="1"/>
  <c r="L14" i="1"/>
  <c r="L11" i="1"/>
  <c r="Q10" i="1"/>
  <c r="P10" i="1" s="1"/>
  <c r="L10" i="1"/>
  <c r="L23" i="1"/>
  <c r="L22" i="1"/>
  <c r="Q6" i="1"/>
  <c r="P6" i="1" s="1"/>
  <c r="L7" i="1"/>
  <c r="T10" i="1"/>
  <c r="Q23" i="1" l="1"/>
  <c r="Q11" i="1"/>
  <c r="Q15" i="1"/>
  <c r="R14" i="1" s="1"/>
  <c r="P18" i="1"/>
  <c r="L35" i="1"/>
  <c r="T34" i="1"/>
  <c r="L34" i="1"/>
  <c r="L31" i="1"/>
  <c r="T30" i="1"/>
  <c r="L30" i="1"/>
  <c r="T22" i="1" l="1"/>
  <c r="T18" i="1"/>
  <c r="T14" i="1"/>
  <c r="L6" i="1" l="1"/>
  <c r="Q7" i="1" s="1"/>
  <c r="T6" i="1"/>
  <c r="X9" i="1"/>
  <c r="Y9" i="1" s="1"/>
  <c r="X8" i="1"/>
  <c r="Y8" i="1" s="1"/>
  <c r="M6" i="1" s="1"/>
  <c r="X7" i="1"/>
  <c r="Y7" i="1" s="1"/>
  <c r="X6" i="1"/>
  <c r="Y6" i="1" s="1"/>
  <c r="M26" i="1" s="1"/>
  <c r="M10" i="1" l="1"/>
  <c r="P11" i="1" s="1"/>
  <c r="R10" i="1" s="1"/>
  <c r="P7" i="1"/>
  <c r="R6" i="1" s="1"/>
  <c r="M22" i="1"/>
  <c r="P23" i="1" s="1"/>
  <c r="R22" i="1" s="1"/>
  <c r="M18" i="1"/>
  <c r="P19" i="1" s="1"/>
  <c r="R18" i="1" s="1"/>
  <c r="R38" i="1" l="1"/>
</calcChain>
</file>

<file path=xl/sharedStrings.xml><?xml version="1.0" encoding="utf-8"?>
<sst xmlns="http://schemas.openxmlformats.org/spreadsheetml/2006/main" count="477" uniqueCount="97">
  <si>
    <t>往路</t>
    <rPh sb="0" eb="2">
      <t>オウロ</t>
    </rPh>
    <phoneticPr fontId="1"/>
  </si>
  <si>
    <t>復路</t>
    <rPh sb="0" eb="2">
      <t>フクロ</t>
    </rPh>
    <phoneticPr fontId="1"/>
  </si>
  <si>
    <t>①</t>
    <phoneticPr fontId="1"/>
  </si>
  <si>
    <t>②</t>
    <phoneticPr fontId="1"/>
  </si>
  <si>
    <t>系統番号</t>
    <rPh sb="0" eb="2">
      <t>ケイトウ</t>
    </rPh>
    <rPh sb="2" eb="4">
      <t>バンゴウ</t>
    </rPh>
    <phoneticPr fontId="1"/>
  </si>
  <si>
    <t>系統名</t>
    <rPh sb="0" eb="2">
      <t>ケイトウ</t>
    </rPh>
    <rPh sb="2" eb="3">
      <t>メイ</t>
    </rPh>
    <phoneticPr fontId="1"/>
  </si>
  <si>
    <t>区間総キロ</t>
    <rPh sb="0" eb="2">
      <t>クカン</t>
    </rPh>
    <rPh sb="2" eb="3">
      <t>ソウ</t>
    </rPh>
    <phoneticPr fontId="1"/>
  </si>
  <si>
    <t>利用料金</t>
    <rPh sb="0" eb="2">
      <t>リヨウ</t>
    </rPh>
    <rPh sb="2" eb="4">
      <t>リョウキン</t>
    </rPh>
    <phoneticPr fontId="1"/>
  </si>
  <si>
    <t>１－１</t>
    <phoneticPr fontId="1"/>
  </si>
  <si>
    <t>300km未満</t>
    <rPh sb="5" eb="7">
      <t>ミマン</t>
    </rPh>
    <phoneticPr fontId="1"/>
  </si>
  <si>
    <t>片道</t>
    <rPh sb="0" eb="2">
      <t>カタミチ</t>
    </rPh>
    <phoneticPr fontId="1"/>
  </si>
  <si>
    <t>往復割（復路）</t>
    <rPh sb="0" eb="2">
      <t>オウフク</t>
    </rPh>
    <rPh sb="2" eb="3">
      <t>ワリ</t>
    </rPh>
    <rPh sb="4" eb="6">
      <t>フクロ</t>
    </rPh>
    <phoneticPr fontId="1"/>
  </si>
  <si>
    <t>300～500km未満</t>
    <rPh sb="9" eb="11">
      <t>ミマン</t>
    </rPh>
    <phoneticPr fontId="1"/>
  </si>
  <si>
    <t>500～700km未満</t>
    <rPh sb="9" eb="11">
      <t>ミマン</t>
    </rPh>
    <phoneticPr fontId="1"/>
  </si>
  <si>
    <t>700km以上</t>
    <rPh sb="5" eb="7">
      <t>イジョウ</t>
    </rPh>
    <phoneticPr fontId="1"/>
  </si>
  <si>
    <t>さいたま新都心バスターミナル利用計画</t>
    <rPh sb="4" eb="7">
      <t>シントシン</t>
    </rPh>
    <rPh sb="14" eb="16">
      <t>リヨウ</t>
    </rPh>
    <rPh sb="16" eb="18">
      <t>ケイカク</t>
    </rPh>
    <phoneticPr fontId="1"/>
  </si>
  <si>
    <t>予定時刻</t>
    <rPh sb="0" eb="2">
      <t>ヨテイ</t>
    </rPh>
    <rPh sb="2" eb="4">
      <t>ジコク</t>
    </rPh>
    <phoneticPr fontId="1"/>
  </si>
  <si>
    <t>行先</t>
    <rPh sb="0" eb="2">
      <t>イキサキ</t>
    </rPh>
    <phoneticPr fontId="1"/>
  </si>
  <si>
    <t>青森</t>
    <rPh sb="0" eb="2">
      <t>アオモリ</t>
    </rPh>
    <phoneticPr fontId="1"/>
  </si>
  <si>
    <t>乗車</t>
    <rPh sb="0" eb="2">
      <t>ジョウシャ</t>
    </rPh>
    <phoneticPr fontId="1"/>
  </si>
  <si>
    <t>降車</t>
    <rPh sb="0" eb="2">
      <t>コウシャ</t>
    </rPh>
    <phoneticPr fontId="1"/>
  </si>
  <si>
    <t>利用区分</t>
    <rPh sb="0" eb="2">
      <t>リヨウ</t>
    </rPh>
    <rPh sb="2" eb="4">
      <t>クブン</t>
    </rPh>
    <phoneticPr fontId="1"/>
  </si>
  <si>
    <t>種類</t>
    <rPh sb="0" eb="2">
      <t>シュルイ</t>
    </rPh>
    <phoneticPr fontId="1"/>
  </si>
  <si>
    <t>乗降車</t>
    <rPh sb="0" eb="2">
      <t>ジョウコウ</t>
    </rPh>
    <rPh sb="2" eb="3">
      <t>シャ</t>
    </rPh>
    <phoneticPr fontId="1"/>
  </si>
  <si>
    <t>キロ程</t>
    <rPh sb="2" eb="3">
      <t>テイ</t>
    </rPh>
    <phoneticPr fontId="1"/>
  </si>
  <si>
    <t>③</t>
    <phoneticPr fontId="1"/>
  </si>
  <si>
    <t>④</t>
    <phoneticPr fontId="1"/>
  </si>
  <si>
    <t>⑤</t>
    <phoneticPr fontId="1"/>
  </si>
  <si>
    <t>⑥</t>
    <phoneticPr fontId="1"/>
  </si>
  <si>
    <t>基準キロ程</t>
    <rPh sb="0" eb="2">
      <t>キジュン</t>
    </rPh>
    <rPh sb="4" eb="5">
      <t>テイ</t>
    </rPh>
    <phoneticPr fontId="1"/>
  </si>
  <si>
    <t>最大距離</t>
    <rPh sb="0" eb="2">
      <t>サイダイ</t>
    </rPh>
    <rPh sb="2" eb="4">
      <t>キョリ</t>
    </rPh>
    <phoneticPr fontId="1"/>
  </si>
  <si>
    <t>〇〇▲▲線</t>
    <rPh sb="4" eb="5">
      <t>セン</t>
    </rPh>
    <phoneticPr fontId="1"/>
  </si>
  <si>
    <t>大阪</t>
    <rPh sb="0" eb="2">
      <t>オオサカ</t>
    </rPh>
    <phoneticPr fontId="1"/>
  </si>
  <si>
    <t>埼玉</t>
    <rPh sb="0" eb="2">
      <t>サイタマ</t>
    </rPh>
    <phoneticPr fontId="1"/>
  </si>
  <si>
    <t>２－１</t>
    <phoneticPr fontId="1"/>
  </si>
  <si>
    <t>■■線</t>
    <rPh sb="2" eb="3">
      <t>セン</t>
    </rPh>
    <phoneticPr fontId="1"/>
  </si>
  <si>
    <t>新宿</t>
    <rPh sb="0" eb="2">
      <t>シンジュク</t>
    </rPh>
    <phoneticPr fontId="1"/>
  </si>
  <si>
    <t>３－１</t>
    <phoneticPr fontId="1"/>
  </si>
  <si>
    <t>▽▽線</t>
    <rPh sb="2" eb="3">
      <t>セン</t>
    </rPh>
    <phoneticPr fontId="1"/>
  </si>
  <si>
    <t>金沢</t>
    <rPh sb="0" eb="2">
      <t>カナザワ</t>
    </rPh>
    <phoneticPr fontId="1"/>
  </si>
  <si>
    <t xml:space="preserve">～注意事項～
</t>
    <phoneticPr fontId="1"/>
  </si>
  <si>
    <t xml:space="preserve">・利用料金は、往路・復路の最大キロ程をもとに算定します。
</t>
    <phoneticPr fontId="1"/>
  </si>
  <si>
    <t>・系統番号、系統名は認可申請書と同じ名称で記入して下さい。</t>
    <rPh sb="10" eb="12">
      <t>ニンカ</t>
    </rPh>
    <rPh sb="12" eb="15">
      <t>シンセイショ</t>
    </rPh>
    <rPh sb="16" eb="17">
      <t>オナ</t>
    </rPh>
    <rPh sb="18" eb="20">
      <t>メイショウ</t>
    </rPh>
    <rPh sb="21" eb="23">
      <t>キニュウ</t>
    </rPh>
    <rPh sb="25" eb="26">
      <t>クダ</t>
    </rPh>
    <phoneticPr fontId="1"/>
  </si>
  <si>
    <t>・行先は、略名（方面など）でも構いません。</t>
    <rPh sb="1" eb="3">
      <t>イキサキ</t>
    </rPh>
    <rPh sb="5" eb="6">
      <t>リャク</t>
    </rPh>
    <rPh sb="6" eb="7">
      <t>メイ</t>
    </rPh>
    <rPh sb="8" eb="10">
      <t>ホウメン</t>
    </rPh>
    <rPh sb="15" eb="16">
      <t>カマ</t>
    </rPh>
    <phoneticPr fontId="1"/>
  </si>
  <si>
    <t>・利用区分は「乗車・降車・乗降車」から選択してください。</t>
    <rPh sb="1" eb="3">
      <t>リヨウ</t>
    </rPh>
    <rPh sb="3" eb="5">
      <t>クブン</t>
    </rPh>
    <rPh sb="7" eb="9">
      <t>ジョウシャ</t>
    </rPh>
    <rPh sb="10" eb="12">
      <t>コウシャ</t>
    </rPh>
    <rPh sb="13" eb="15">
      <t>ジョウコウ</t>
    </rPh>
    <rPh sb="15" eb="16">
      <t>シャ</t>
    </rPh>
    <rPh sb="19" eb="21">
      <t>センタク</t>
    </rPh>
    <phoneticPr fontId="1"/>
  </si>
  <si>
    <t>・本書類の提出により、利用便の「往復利用の組合せ」及び「利用料金」を理解したものとします。</t>
    <rPh sb="1" eb="2">
      <t>ホン</t>
    </rPh>
    <rPh sb="2" eb="4">
      <t>ショルイ</t>
    </rPh>
    <rPh sb="5" eb="7">
      <t>テイシュツ</t>
    </rPh>
    <rPh sb="11" eb="13">
      <t>リヨウ</t>
    </rPh>
    <rPh sb="13" eb="14">
      <t>ビン</t>
    </rPh>
    <rPh sb="16" eb="18">
      <t>オウフク</t>
    </rPh>
    <rPh sb="18" eb="20">
      <t>リヨウ</t>
    </rPh>
    <rPh sb="21" eb="23">
      <t>クミアワ</t>
    </rPh>
    <rPh sb="25" eb="26">
      <t>オヨ</t>
    </rPh>
    <rPh sb="28" eb="32">
      <t>リヨウリョウキン</t>
    </rPh>
    <rPh sb="34" eb="36">
      <t>リカイ</t>
    </rPh>
    <phoneticPr fontId="1"/>
  </si>
  <si>
    <t>〇〇 株式会社</t>
    <rPh sb="3" eb="7">
      <t>カブシキガイシャ</t>
    </rPh>
    <phoneticPr fontId="1"/>
  </si>
  <si>
    <t>区分</t>
    <rPh sb="0" eb="2">
      <t>クブン</t>
    </rPh>
    <phoneticPr fontId="1"/>
  </si>
  <si>
    <t>申請区分</t>
    <rPh sb="0" eb="2">
      <t>シンセイ</t>
    </rPh>
    <rPh sb="2" eb="4">
      <t>クブン</t>
    </rPh>
    <phoneticPr fontId="1"/>
  </si>
  <si>
    <t>新規</t>
    <rPh sb="0" eb="2">
      <t>シンキ</t>
    </rPh>
    <phoneticPr fontId="1"/>
  </si>
  <si>
    <t>廃止</t>
    <rPh sb="0" eb="2">
      <t>ハイシ</t>
    </rPh>
    <phoneticPr fontId="1"/>
  </si>
  <si>
    <t>⑦</t>
    <phoneticPr fontId="1"/>
  </si>
  <si>
    <t>⑧</t>
    <phoneticPr fontId="1"/>
  </si>
  <si>
    <t>４－１</t>
    <phoneticPr fontId="1"/>
  </si>
  <si>
    <t>〇線</t>
    <rPh sb="1" eb="2">
      <t>セン</t>
    </rPh>
    <phoneticPr fontId="1"/>
  </si>
  <si>
    <t>仙台</t>
    <rPh sb="0" eb="2">
      <t>センダイ</t>
    </rPh>
    <phoneticPr fontId="1"/>
  </si>
  <si>
    <t>乗車</t>
    <rPh sb="0" eb="2">
      <t>ジョウシャ</t>
    </rPh>
    <phoneticPr fontId="1"/>
  </si>
  <si>
    <t>５－１</t>
    <phoneticPr fontId="1"/>
  </si>
  <si>
    <t>●●線</t>
    <rPh sb="2" eb="3">
      <t>セン</t>
    </rPh>
    <phoneticPr fontId="1"/>
  </si>
  <si>
    <t>降車</t>
    <rPh sb="0" eb="2">
      <t>コウシャ</t>
    </rPh>
    <phoneticPr fontId="1"/>
  </si>
  <si>
    <t>埼玉</t>
    <rPh sb="0" eb="2">
      <t>サイタマ</t>
    </rPh>
    <phoneticPr fontId="1"/>
  </si>
  <si>
    <t>５－１</t>
    <phoneticPr fontId="1"/>
  </si>
  <si>
    <t>往復割適用額</t>
    <rPh sb="0" eb="2">
      <t>オウフク</t>
    </rPh>
    <rPh sb="2" eb="3">
      <t>ワリ</t>
    </rPh>
    <rPh sb="3" eb="5">
      <t>テキヨウ</t>
    </rPh>
    <rPh sb="5" eb="6">
      <t>ガク</t>
    </rPh>
    <phoneticPr fontId="1"/>
  </si>
  <si>
    <t>使用回数</t>
    <rPh sb="0" eb="2">
      <t>シヨウ</t>
    </rPh>
    <rPh sb="2" eb="4">
      <t>カイスウ</t>
    </rPh>
    <phoneticPr fontId="1"/>
  </si>
  <si>
    <t>小計</t>
    <rPh sb="0" eb="2">
      <t>ショウケイ</t>
    </rPh>
    <phoneticPr fontId="1"/>
  </si>
  <si>
    <t>往復割（往復額）</t>
    <rPh sb="0" eb="2">
      <t>オウフク</t>
    </rPh>
    <rPh sb="2" eb="3">
      <t>ワリ</t>
    </rPh>
    <rPh sb="4" eb="6">
      <t>オウフク</t>
    </rPh>
    <rPh sb="6" eb="7">
      <t>ガク</t>
    </rPh>
    <phoneticPr fontId="1"/>
  </si>
  <si>
    <t>片道料金</t>
    <rPh sb="0" eb="2">
      <t>カタミチ</t>
    </rPh>
    <rPh sb="2" eb="4">
      <t>リョウキン</t>
    </rPh>
    <phoneticPr fontId="1"/>
  </si>
  <si>
    <t>合計額</t>
    <rPh sb="0" eb="2">
      <t>ゴウケイ</t>
    </rPh>
    <rPh sb="2" eb="3">
      <t>ガク</t>
    </rPh>
    <phoneticPr fontId="1"/>
  </si>
  <si>
    <t>往復利用(回/総額)</t>
    <rPh sb="0" eb="2">
      <t>オウフク</t>
    </rPh>
    <rPh sb="2" eb="4">
      <t>リヨウ</t>
    </rPh>
    <rPh sb="5" eb="6">
      <t>カイ</t>
    </rPh>
    <rPh sb="7" eb="8">
      <t>ソウ</t>
    </rPh>
    <rPh sb="8" eb="9">
      <t>ガク</t>
    </rPh>
    <phoneticPr fontId="1"/>
  </si>
  <si>
    <t>片道利用(回/総額)</t>
    <rPh sb="0" eb="2">
      <t>カタミチ</t>
    </rPh>
    <rPh sb="2" eb="4">
      <t>リヨウ</t>
    </rPh>
    <rPh sb="5" eb="6">
      <t>カイ</t>
    </rPh>
    <rPh sb="7" eb="8">
      <t>ソウ</t>
    </rPh>
    <rPh sb="8" eb="9">
      <t>ガク</t>
    </rPh>
    <phoneticPr fontId="1"/>
  </si>
  <si>
    <t>請求用（施設側使用欄）</t>
    <rPh sb="0" eb="3">
      <t>セイキュウヨウ</t>
    </rPh>
    <rPh sb="4" eb="6">
      <t>シセツ</t>
    </rPh>
    <rPh sb="6" eb="7">
      <t>ガワ</t>
    </rPh>
    <rPh sb="7" eb="9">
      <t>シヨウ</t>
    </rPh>
    <rPh sb="9" eb="10">
      <t>ラン</t>
    </rPh>
    <phoneticPr fontId="1"/>
  </si>
  <si>
    <t>４－２</t>
    <phoneticPr fontId="1"/>
  </si>
  <si>
    <t>東京</t>
    <rPh sb="0" eb="2">
      <t>トウキョウ</t>
    </rPh>
    <phoneticPr fontId="1"/>
  </si>
  <si>
    <t>降車</t>
    <rPh sb="0" eb="2">
      <t>コウシャ</t>
    </rPh>
    <phoneticPr fontId="1"/>
  </si>
  <si>
    <t>共同運行</t>
    <rPh sb="0" eb="2">
      <t>キョウドウ</t>
    </rPh>
    <rPh sb="2" eb="4">
      <t>ウンコウ</t>
    </rPh>
    <phoneticPr fontId="1"/>
  </si>
  <si>
    <t>なし</t>
    <phoneticPr fontId="1"/>
  </si>
  <si>
    <t>あり</t>
    <phoneticPr fontId="1"/>
  </si>
  <si>
    <t>成田空港</t>
    <rPh sb="0" eb="4">
      <t>ナリタクウコウ</t>
    </rPh>
    <phoneticPr fontId="1"/>
  </si>
  <si>
    <t xml:space="preserve">・利用料金（片道、往復割適用額）は、自動算出されます（入力不可）。
</t>
    <rPh sb="6" eb="8">
      <t>カタミチ</t>
    </rPh>
    <rPh sb="9" eb="11">
      <t>オウフク</t>
    </rPh>
    <rPh sb="11" eb="12">
      <t>ワリ</t>
    </rPh>
    <rPh sb="12" eb="14">
      <t>テキヨウ</t>
    </rPh>
    <rPh sb="14" eb="15">
      <t>ガク</t>
    </rPh>
    <phoneticPr fontId="1"/>
  </si>
  <si>
    <t>共同運行</t>
    <rPh sb="0" eb="4">
      <t>キョウドウウンコウ</t>
    </rPh>
    <phoneticPr fontId="1"/>
  </si>
  <si>
    <t>あり</t>
  </si>
  <si>
    <t>なし</t>
  </si>
  <si>
    <t>令和〇年〇月〇日</t>
    <rPh sb="0" eb="2">
      <t>レイワ</t>
    </rPh>
    <rPh sb="3" eb="4">
      <t>ネン</t>
    </rPh>
    <rPh sb="5" eb="6">
      <t>ツキ</t>
    </rPh>
    <rPh sb="7" eb="8">
      <t>ニチ</t>
    </rPh>
    <phoneticPr fontId="1"/>
  </si>
  <si>
    <t>有</t>
    <rPh sb="0" eb="1">
      <t>アリ</t>
    </rPh>
    <phoneticPr fontId="1"/>
  </si>
  <si>
    <t>無</t>
    <rPh sb="0" eb="1">
      <t>ナ</t>
    </rPh>
    <phoneticPr fontId="1"/>
  </si>
  <si>
    <t>・共同運行については、「有・無」を記載して下さい。なお、共同運行による往復割引の提供を受けるためには、</t>
    <rPh sb="1" eb="3">
      <t>キョウドウ</t>
    </rPh>
    <rPh sb="3" eb="5">
      <t>ウンコウ</t>
    </rPh>
    <rPh sb="12" eb="13">
      <t>タモツ</t>
    </rPh>
    <rPh sb="14" eb="15">
      <t>ム</t>
    </rPh>
    <rPh sb="17" eb="19">
      <t>キサイ</t>
    </rPh>
    <rPh sb="21" eb="22">
      <t>クダ</t>
    </rPh>
    <rPh sb="28" eb="30">
      <t>キョウドウ</t>
    </rPh>
    <rPh sb="30" eb="32">
      <t>ウンコウ</t>
    </rPh>
    <rPh sb="35" eb="37">
      <t>オウフク</t>
    </rPh>
    <rPh sb="37" eb="39">
      <t>ワリビキ</t>
    </rPh>
    <rPh sb="40" eb="42">
      <t>テイキョウ</t>
    </rPh>
    <rPh sb="43" eb="44">
      <t>ウ</t>
    </rPh>
    <phoneticPr fontId="1"/>
  </si>
  <si>
    <t>適用日</t>
    <rPh sb="0" eb="2">
      <t>テキヨウ</t>
    </rPh>
    <rPh sb="2" eb="3">
      <t>ビ</t>
    </rPh>
    <phoneticPr fontId="1"/>
  </si>
  <si>
    <t>備考欄</t>
    <phoneticPr fontId="1"/>
  </si>
  <si>
    <t>・予定時刻やキロ程等の「変更」が生じた場合には従前の路線を「廃止」区分で記載し、合わせて変更後の路線を「新規」区分として提出してください。</t>
    <rPh sb="1" eb="3">
      <t>ヨテイ</t>
    </rPh>
    <rPh sb="3" eb="5">
      <t>ジコク</t>
    </rPh>
    <rPh sb="8" eb="9">
      <t>テイ</t>
    </rPh>
    <rPh sb="9" eb="10">
      <t>トウ</t>
    </rPh>
    <rPh sb="12" eb="14">
      <t>ヘンコウ</t>
    </rPh>
    <rPh sb="16" eb="17">
      <t>ショウ</t>
    </rPh>
    <rPh sb="19" eb="21">
      <t>バアイ</t>
    </rPh>
    <rPh sb="23" eb="25">
      <t>ジュウゼン</t>
    </rPh>
    <rPh sb="26" eb="28">
      <t>ロセン</t>
    </rPh>
    <rPh sb="30" eb="32">
      <t>ハイシ</t>
    </rPh>
    <rPh sb="33" eb="35">
      <t>クブン</t>
    </rPh>
    <rPh sb="36" eb="38">
      <t>キサイ</t>
    </rPh>
    <rPh sb="40" eb="41">
      <t>ア</t>
    </rPh>
    <rPh sb="44" eb="46">
      <t>ヘンコウ</t>
    </rPh>
    <rPh sb="46" eb="47">
      <t>ゴ</t>
    </rPh>
    <rPh sb="48" eb="50">
      <t>ロセン</t>
    </rPh>
    <rPh sb="52" eb="54">
      <t>シンキ</t>
    </rPh>
    <rPh sb="55" eb="57">
      <t>クブン</t>
    </rPh>
    <rPh sb="60" eb="62">
      <t>テイシュツ</t>
    </rPh>
    <phoneticPr fontId="1"/>
  </si>
  <si>
    <t>　(この場合、既に提出されている利用計画の内容に変更のない路線情報は記載しないでください。)</t>
    <rPh sb="4" eb="6">
      <t>バアイ</t>
    </rPh>
    <rPh sb="7" eb="8">
      <t>スデ</t>
    </rPh>
    <rPh sb="9" eb="11">
      <t>テイシュツ</t>
    </rPh>
    <rPh sb="16" eb="18">
      <t>リヨウ</t>
    </rPh>
    <rPh sb="18" eb="20">
      <t>ケイカク</t>
    </rPh>
    <rPh sb="21" eb="23">
      <t>ナイヨウ</t>
    </rPh>
    <rPh sb="24" eb="26">
      <t>ヘンコウ</t>
    </rPh>
    <rPh sb="29" eb="31">
      <t>ロセン</t>
    </rPh>
    <rPh sb="31" eb="33">
      <t>ジョウホウ</t>
    </rPh>
    <rPh sb="34" eb="36">
      <t>キサイ</t>
    </rPh>
    <phoneticPr fontId="1"/>
  </si>
  <si>
    <t>・利用区分、予定時刻は「さいたま新都心バスターミナル」について記載して下さい。</t>
    <rPh sb="1" eb="3">
      <t>リヨウ</t>
    </rPh>
    <rPh sb="3" eb="5">
      <t>クブン</t>
    </rPh>
    <rPh sb="6" eb="8">
      <t>ヨテイ</t>
    </rPh>
    <rPh sb="8" eb="10">
      <t>ジコク</t>
    </rPh>
    <rPh sb="16" eb="19">
      <t>シントシン</t>
    </rPh>
    <rPh sb="31" eb="33">
      <t>キサイ</t>
    </rPh>
    <rPh sb="35" eb="36">
      <t>クダ</t>
    </rPh>
    <phoneticPr fontId="1"/>
  </si>
  <si>
    <t>運行管理No.</t>
    <rPh sb="0" eb="2">
      <t>ウンコウ</t>
    </rPh>
    <rPh sb="2" eb="4">
      <t>カンリ</t>
    </rPh>
    <phoneticPr fontId="1"/>
  </si>
  <si>
    <t>・運行管理No.は、新規乗入の事前相談時に付与した番号を記入して下さい。</t>
    <rPh sb="1" eb="3">
      <t>ウンコウ</t>
    </rPh>
    <rPh sb="3" eb="5">
      <t>カンリ</t>
    </rPh>
    <rPh sb="10" eb="12">
      <t>シンキ</t>
    </rPh>
    <rPh sb="12" eb="14">
      <t>ノリイレ</t>
    </rPh>
    <rPh sb="15" eb="17">
      <t>ジゼン</t>
    </rPh>
    <rPh sb="17" eb="19">
      <t>ソウダン</t>
    </rPh>
    <rPh sb="19" eb="20">
      <t>ジ</t>
    </rPh>
    <rPh sb="21" eb="23">
      <t>フヨ</t>
    </rPh>
    <rPh sb="25" eb="27">
      <t>バンゴウ</t>
    </rPh>
    <phoneticPr fontId="1"/>
  </si>
  <si>
    <t>・記載欄が不足する際はシートをコピーしてください。</t>
    <rPh sb="1" eb="3">
      <t>キサイ</t>
    </rPh>
    <rPh sb="3" eb="4">
      <t>ラン</t>
    </rPh>
    <rPh sb="5" eb="7">
      <t>フソク</t>
    </rPh>
    <rPh sb="9" eb="10">
      <t>サイ</t>
    </rPh>
    <phoneticPr fontId="1"/>
  </si>
  <si>
    <t>・区間総キロは、認可申請書に記載されている距離(少数第2位まで)を記載して下さい。</t>
    <rPh sb="1" eb="3">
      <t>クカン</t>
    </rPh>
    <rPh sb="3" eb="4">
      <t>ソウ</t>
    </rPh>
    <rPh sb="8" eb="10">
      <t>ニンカ</t>
    </rPh>
    <rPh sb="10" eb="13">
      <t>シンセイショ</t>
    </rPh>
    <rPh sb="14" eb="16">
      <t>キサイ</t>
    </rPh>
    <rPh sb="21" eb="23">
      <t>キョリ</t>
    </rPh>
    <rPh sb="24" eb="26">
      <t>ショウスウ</t>
    </rPh>
    <rPh sb="26" eb="27">
      <t>ダイ</t>
    </rPh>
    <rPh sb="28" eb="29">
      <t>イ</t>
    </rPh>
    <rPh sb="33" eb="35">
      <t>キサイ</t>
    </rPh>
    <rPh sb="37" eb="38">
      <t>クダ</t>
    </rPh>
    <phoneticPr fontId="1"/>
  </si>
  <si>
    <t>　利用料金の精算を代表する会社(代表会社)による共同運行利用計画（別シート）の提出が必要となります。</t>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</si>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</sst>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km&quot;"/>
    <numFmt numFmtId="177" formatCode="#,###&quot;円&quot;"/>
    <numFmt numFmtId="178" formatCode="[$-F800]dddd\,\ mmmm\ dd\,\ yyyy"/>
    <numFmt numFmtId="179" formatCode="&quot;No.&quot;###"/>
    <numFmt numFmtId="180" formatCode="#,###&quot;回&quot;"/>
  </numFmts>
  <fonts count="24" x14ac:knownFonts="1">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sz val="12"/>
      <color theme="1"/>
      <name val="游ゴシック"/>
      <family val="2"/>
      <charset val="128"/>
      <scheme val="minor"/>
    </font>
    <font>
      <sz val="18"/>
      <color theme="1"/>
      <name val="游ゴシック"/>
      <family val="2"/>
      <charset val="128"/>
      <scheme val="minor"/>
    </font>
    <font>
      <u/>
      <sz val="16"/>
      <color theme="1"/>
      <name val="游ゴシック"/>
      <family val="2"/>
      <charset val="128"/>
      <scheme val="minor"/>
    </font>
    <font>
      <b/>
      <sz val="20"/>
      <color rgb="FFFF0000"/>
      <name val="HG丸ｺﾞｼｯｸM-PRO"/>
      <family val="3"/>
      <charset val="128"/>
    </font>
    <font>
      <sz val="16"/>
      <color theme="1"/>
      <name val="游ゴシック"/>
      <family val="2"/>
      <charset val="128"/>
      <scheme val="minor"/>
    </font>
    <font>
      <sz val="16"/>
      <color theme="1"/>
      <name val="游ゴシック"/>
      <family val="3"/>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sz val="18"/>
      <name val="游ゴシック"/>
      <family val="2"/>
      <charset val="128"/>
      <scheme val="minor"/>
    </font>
    <font>
      <sz val="14"/>
      <name val="HG丸ｺﾞｼｯｸM-PRO"/>
      <family val="3"/>
      <charset val="128"/>
    </font>
    <font>
      <sz val="11"/>
      <color theme="0" tint="-0.249977111117893"/>
      <name val="游ゴシック"/>
      <family val="2"/>
      <charset val="128"/>
      <scheme val="minor"/>
    </font>
    <font>
      <sz val="11"/>
      <color theme="0" tint="-0.249977111117893"/>
      <name val="游ゴシック"/>
      <family val="3"/>
      <charset val="128"/>
      <scheme val="minor"/>
    </font>
    <font>
      <sz val="12"/>
      <name val="游ゴシック"/>
      <family val="2"/>
      <charset val="128"/>
      <scheme val="minor"/>
    </font>
    <font>
      <u/>
      <sz val="16"/>
      <name val="游ゴシック"/>
      <family val="2"/>
      <charset val="128"/>
      <scheme val="minor"/>
    </font>
    <font>
      <u/>
      <sz val="11"/>
      <name val="游ゴシック"/>
      <family val="2"/>
      <charset val="128"/>
      <scheme val="minor"/>
    </font>
    <font>
      <sz val="16"/>
      <name val="游ゴシック"/>
      <family val="2"/>
      <charset val="128"/>
      <scheme val="minor"/>
    </font>
    <font>
      <sz val="16"/>
      <name val="游ゴシック"/>
      <family val="3"/>
      <charset val="128"/>
      <scheme val="minor"/>
    </font>
    <font>
      <b/>
      <sz val="20"/>
      <name val="HG丸ｺﾞｼｯｸM-PRO"/>
      <family val="3"/>
      <charset val="128"/>
    </font>
    <font>
      <sz val="12"/>
      <name val="游ゴシック"/>
      <family val="3"/>
      <charset val="128"/>
      <scheme val="minor"/>
    </font>
    <font>
      <sz val="11"/>
      <color rgb="FFFF000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double">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double">
        <color auto="1"/>
      </top>
      <bottom/>
      <diagonal/>
    </border>
    <border>
      <left/>
      <right style="thin">
        <color auto="1"/>
      </right>
      <top style="thin">
        <color auto="1"/>
      </top>
      <bottom/>
      <diagonal/>
    </border>
    <border>
      <left style="thin">
        <color auto="1"/>
      </left>
      <right style="hair">
        <color indexed="64"/>
      </right>
      <top style="double">
        <color auto="1"/>
      </top>
      <bottom/>
      <diagonal/>
    </border>
    <border>
      <left style="thin">
        <color auto="1"/>
      </left>
      <right style="hair">
        <color indexed="64"/>
      </right>
      <top/>
      <bottom style="thin">
        <color auto="1"/>
      </bottom>
      <diagonal/>
    </border>
    <border>
      <left style="thin">
        <color auto="1"/>
      </left>
      <right style="hair">
        <color indexed="64"/>
      </right>
      <top style="thin">
        <color auto="1"/>
      </top>
      <bottom style="double">
        <color auto="1"/>
      </bottom>
      <diagonal/>
    </border>
  </borders>
  <cellStyleXfs count="1">
    <xf numFmtId="0" fontId="0" fillId="0" borderId="0">
      <alignment vertical="center"/>
    </xf>
  </cellStyleXfs>
  <cellXfs count="222">
    <xf numFmtId="0" fontId="0" fillId="0" borderId="0" xfId="0">
      <alignment vertical="center"/>
    </xf>
    <xf numFmtId="177" fontId="0" fillId="0" borderId="0" xfId="0" applyNumberFormat="1" applyProtection="1">
      <alignment vertical="center"/>
      <protection locked="0"/>
    </xf>
    <xf numFmtId="177" fontId="0" fillId="0" borderId="1" xfId="0" applyNumberFormat="1" applyBorder="1" applyProtection="1">
      <alignment vertical="center"/>
    </xf>
    <xf numFmtId="177" fontId="0" fillId="0" borderId="0" xfId="0" applyNumberFormat="1" applyProtection="1">
      <alignment vertical="center"/>
    </xf>
    <xf numFmtId="177" fontId="5" fillId="0" borderId="0" xfId="0" applyNumberFormat="1" applyFont="1" applyAlignment="1" applyProtection="1">
      <alignment horizontal="right" vertical="center"/>
      <protection locked="0"/>
    </xf>
    <xf numFmtId="177" fontId="0" fillId="3" borderId="1" xfId="0" applyNumberFormat="1" applyFill="1" applyBorder="1" applyAlignment="1" applyProtection="1">
      <alignment horizontal="right" vertical="center"/>
    </xf>
    <xf numFmtId="177" fontId="0" fillId="2" borderId="8" xfId="0" applyNumberFormat="1" applyFill="1" applyBorder="1" applyAlignment="1" applyProtection="1">
      <alignment horizontal="center" vertical="center"/>
    </xf>
    <xf numFmtId="180" fontId="0" fillId="3" borderId="9" xfId="0" applyNumberFormat="1" applyFill="1" applyBorder="1" applyProtection="1">
      <alignment vertical="center"/>
    </xf>
    <xf numFmtId="0" fontId="0" fillId="0" borderId="0" xfId="0" applyBorder="1" applyAlignment="1" applyProtection="1">
      <alignment horizontal="center" vertical="center"/>
      <protection locked="0"/>
    </xf>
    <xf numFmtId="177" fontId="0" fillId="0" borderId="0" xfId="0" applyNumberFormat="1" applyBorder="1" applyProtection="1">
      <alignment vertical="center"/>
      <protection locked="0"/>
    </xf>
    <xf numFmtId="177" fontId="0" fillId="0" borderId="7" xfId="0" applyNumberFormat="1" applyBorder="1" applyProtection="1">
      <alignment vertical="center"/>
      <protection locked="0"/>
    </xf>
    <xf numFmtId="0" fontId="0" fillId="0" borderId="10" xfId="0" applyBorder="1" applyAlignment="1" applyProtection="1">
      <alignment horizontal="center" vertical="center"/>
      <protection locked="0"/>
    </xf>
    <xf numFmtId="177" fontId="0" fillId="0" borderId="10" xfId="0" applyNumberFormat="1" applyBorder="1" applyProtection="1">
      <alignment vertical="center"/>
      <protection locked="0"/>
    </xf>
    <xf numFmtId="177" fontId="0" fillId="0" borderId="12" xfId="0" applyNumberFormat="1" applyBorder="1" applyProtection="1">
      <alignment vertical="center"/>
      <protection locked="0"/>
    </xf>
    <xf numFmtId="0" fontId="0" fillId="0" borderId="0" xfId="0" applyBorder="1" applyProtection="1">
      <alignment vertical="center"/>
      <protection locked="0"/>
    </xf>
    <xf numFmtId="177" fontId="8" fillId="0" borderId="10"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0" fillId="0" borderId="0" xfId="0" applyBorder="1" applyProtection="1">
      <alignment vertical="center"/>
    </xf>
    <xf numFmtId="180" fontId="0" fillId="0" borderId="1" xfId="0" applyNumberFormat="1" applyBorder="1" applyProtection="1">
      <alignment vertical="center"/>
      <protection locked="0"/>
    </xf>
    <xf numFmtId="0" fontId="0" fillId="0" borderId="11" xfId="0"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0" xfId="0" applyBorder="1" applyProtection="1">
      <alignment vertical="center"/>
      <protection locked="0"/>
    </xf>
    <xf numFmtId="176" fontId="0" fillId="0" borderId="1" xfId="0" applyNumberFormat="1" applyBorder="1" applyProtection="1">
      <alignment vertical="center"/>
    </xf>
    <xf numFmtId="49" fontId="11" fillId="0" borderId="2" xfId="0" applyNumberFormat="1" applyFont="1" applyBorder="1" applyAlignment="1" applyProtection="1">
      <alignment horizontal="center" vertical="center"/>
      <protection locked="0"/>
    </xf>
    <xf numFmtId="0" fontId="11" fillId="0" borderId="2" xfId="0" applyFont="1" applyBorder="1" applyProtection="1">
      <alignment vertical="center"/>
      <protection locked="0"/>
    </xf>
    <xf numFmtId="20" fontId="11" fillId="0" borderId="2" xfId="0" applyNumberFormat="1" applyFont="1" applyBorder="1" applyAlignment="1" applyProtection="1">
      <alignment horizontal="center" vertical="center"/>
      <protection locked="0"/>
    </xf>
    <xf numFmtId="176" fontId="11" fillId="0" borderId="2" xfId="0" applyNumberFormat="1" applyFont="1" applyBorder="1" applyProtection="1">
      <alignment vertical="center"/>
      <protection locked="0"/>
    </xf>
    <xf numFmtId="0" fontId="11" fillId="0" borderId="1" xfId="0"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0" fontId="11" fillId="0" borderId="1" xfId="0" applyFont="1" applyBorder="1" applyProtection="1">
      <alignment vertical="center"/>
      <protection locked="0"/>
    </xf>
    <xf numFmtId="20" fontId="11" fillId="0" borderId="1" xfId="0" applyNumberFormat="1" applyFont="1" applyBorder="1" applyAlignment="1" applyProtection="1">
      <alignment horizontal="center" vertical="center"/>
      <protection locked="0"/>
    </xf>
    <xf numFmtId="176" fontId="11" fillId="0" borderId="1" xfId="0" applyNumberFormat="1" applyFont="1" applyBorder="1" applyProtection="1">
      <alignment vertical="center"/>
      <protection locked="0"/>
    </xf>
    <xf numFmtId="0" fontId="11" fillId="0" borderId="2" xfId="0" applyFont="1" applyBorder="1" applyAlignment="1" applyProtection="1">
      <alignment horizontal="center" vertical="center"/>
      <protection locked="0"/>
    </xf>
    <xf numFmtId="177" fontId="10" fillId="0" borderId="0" xfId="0" applyNumberFormat="1" applyFont="1" applyProtection="1">
      <alignment vertical="center"/>
      <protection locked="0"/>
    </xf>
    <xf numFmtId="177" fontId="10" fillId="2" borderId="8" xfId="0" applyNumberFormat="1" applyFont="1" applyFill="1" applyBorder="1" applyAlignment="1" applyProtection="1">
      <alignment horizontal="center" vertical="center"/>
    </xf>
    <xf numFmtId="0" fontId="10" fillId="0" borderId="1" xfId="0"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0" fontId="10" fillId="0" borderId="2" xfId="0" applyFont="1" applyBorder="1" applyProtection="1">
      <alignment vertical="center"/>
      <protection locked="0"/>
    </xf>
    <xf numFmtId="0" fontId="10" fillId="0" borderId="2" xfId="0" applyFont="1" applyBorder="1" applyAlignment="1" applyProtection="1">
      <alignment horizontal="center" vertical="center" shrinkToFit="1"/>
      <protection locked="0"/>
    </xf>
    <xf numFmtId="20" fontId="10" fillId="0" borderId="2" xfId="0" applyNumberFormat="1"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177" fontId="10" fillId="0" borderId="9" xfId="0" applyNumberFormat="1" applyFont="1" applyBorder="1" applyProtection="1">
      <alignment vertical="center"/>
    </xf>
    <xf numFmtId="180" fontId="10" fillId="3" borderId="9" xfId="0" applyNumberFormat="1" applyFont="1" applyFill="1" applyBorder="1" applyProtection="1">
      <alignment vertical="center"/>
    </xf>
    <xf numFmtId="176" fontId="10" fillId="0" borderId="1" xfId="0" applyNumberFormat="1" applyFont="1" applyBorder="1" applyProtection="1">
      <alignment vertical="center"/>
      <protection locked="0"/>
    </xf>
    <xf numFmtId="49" fontId="10"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shrinkToFit="1"/>
      <protection locked="0"/>
    </xf>
    <xf numFmtId="20" fontId="10" fillId="0" borderId="1" xfId="0" applyNumberFormat="1" applyFont="1" applyBorder="1" applyAlignment="1" applyProtection="1">
      <alignment horizontal="center" vertical="center"/>
      <protection locked="0"/>
    </xf>
    <xf numFmtId="177" fontId="10" fillId="0" borderId="1" xfId="0" applyNumberFormat="1" applyFont="1" applyBorder="1" applyProtection="1">
      <alignment vertical="center"/>
    </xf>
    <xf numFmtId="177" fontId="10" fillId="3" borderId="1" xfId="0" applyNumberFormat="1" applyFont="1" applyFill="1" applyBorder="1" applyAlignment="1" applyProtection="1">
      <alignment horizontal="right" vertical="center"/>
    </xf>
    <xf numFmtId="177" fontId="10" fillId="0" borderId="0" xfId="0" applyNumberFormat="1" applyFont="1" applyAlignment="1" applyProtection="1">
      <alignment horizontal="center" vertical="center"/>
      <protection locked="0"/>
    </xf>
    <xf numFmtId="177" fontId="10" fillId="0" borderId="0" xfId="0" applyNumberFormat="1" applyFont="1" applyProtection="1">
      <alignment vertical="center"/>
    </xf>
    <xf numFmtId="177" fontId="10" fillId="2" borderId="3" xfId="0" applyNumberFormat="1" applyFont="1" applyFill="1" applyBorder="1" applyAlignment="1" applyProtection="1">
      <alignment horizontal="center" vertical="center"/>
    </xf>
    <xf numFmtId="0" fontId="10" fillId="0" borderId="1" xfId="0" applyFont="1" applyBorder="1" applyProtection="1">
      <alignment vertical="center"/>
      <protection locked="0"/>
    </xf>
    <xf numFmtId="177" fontId="10" fillId="0" borderId="2" xfId="0" applyNumberFormat="1" applyFont="1" applyBorder="1" applyProtection="1">
      <alignment vertical="center"/>
    </xf>
    <xf numFmtId="0" fontId="10" fillId="0" borderId="0" xfId="0" applyFont="1" applyBorder="1" applyAlignment="1" applyProtection="1">
      <alignment horizontal="center" vertical="center"/>
      <protection locked="0"/>
    </xf>
    <xf numFmtId="177" fontId="10" fillId="0" borderId="7" xfId="0" applyNumberFormat="1" applyFont="1" applyBorder="1" applyProtection="1">
      <alignment vertical="center"/>
      <protection locked="0"/>
    </xf>
    <xf numFmtId="0" fontId="10" fillId="0" borderId="10" xfId="0" applyFont="1" applyBorder="1" applyAlignment="1" applyProtection="1">
      <alignment horizontal="center" vertical="center"/>
      <protection locked="0"/>
    </xf>
    <xf numFmtId="177" fontId="10" fillId="0" borderId="12" xfId="0" applyNumberFormat="1" applyFont="1" applyBorder="1" applyProtection="1">
      <alignment vertical="center"/>
      <protection locked="0"/>
    </xf>
    <xf numFmtId="49" fontId="22" fillId="0" borderId="0" xfId="0" applyNumberFormat="1" applyFont="1" applyAlignment="1" applyProtection="1">
      <alignment horizontal="right" vertical="center"/>
      <protection locked="0"/>
    </xf>
    <xf numFmtId="179" fontId="11" fillId="0" borderId="1" xfId="0" applyNumberFormat="1" applyFont="1" applyBorder="1" applyAlignment="1" applyProtection="1">
      <alignment horizontal="center" vertical="center"/>
      <protection locked="0"/>
    </xf>
    <xf numFmtId="177" fontId="11" fillId="2" borderId="8" xfId="0" applyNumberFormat="1" applyFont="1" applyFill="1" applyBorder="1" applyAlignment="1" applyProtection="1">
      <alignment horizontal="center" vertical="center"/>
    </xf>
    <xf numFmtId="177" fontId="11" fillId="3" borderId="9" xfId="0" applyNumberFormat="1" applyFont="1" applyFill="1" applyBorder="1" applyProtection="1">
      <alignment vertical="center"/>
    </xf>
    <xf numFmtId="177" fontId="11" fillId="3" borderId="1" xfId="0" applyNumberFormat="1" applyFont="1" applyFill="1" applyBorder="1" applyProtection="1">
      <alignment vertical="center"/>
    </xf>
    <xf numFmtId="177" fontId="11" fillId="0" borderId="0" xfId="0" applyNumberFormat="1" applyFont="1" applyProtection="1">
      <alignment vertical="center"/>
    </xf>
    <xf numFmtId="177" fontId="11" fillId="2" borderId="3" xfId="0" applyNumberFormat="1" applyFont="1" applyFill="1" applyBorder="1" applyAlignment="1" applyProtection="1">
      <alignment horizontal="center" vertical="center"/>
    </xf>
    <xf numFmtId="177" fontId="11" fillId="3" borderId="2" xfId="0" applyNumberFormat="1" applyFont="1" applyFill="1" applyBorder="1" applyProtection="1">
      <alignment vertical="center"/>
    </xf>
    <xf numFmtId="177" fontId="10" fillId="0" borderId="0" xfId="0" applyNumberFormat="1" applyFont="1" applyBorder="1" applyProtection="1">
      <alignment vertical="center"/>
      <protection locked="0"/>
    </xf>
    <xf numFmtId="179" fontId="10" fillId="0" borderId="9" xfId="0" applyNumberFormat="1" applyFont="1" applyBorder="1" applyAlignment="1" applyProtection="1">
      <alignment horizontal="center" vertical="center"/>
      <protection locked="0"/>
    </xf>
    <xf numFmtId="180" fontId="10" fillId="0" borderId="9" xfId="0" applyNumberFormat="1" applyFont="1" applyBorder="1" applyProtection="1">
      <alignment vertical="center"/>
      <protection locked="0"/>
    </xf>
    <xf numFmtId="179" fontId="10" fillId="0" borderId="1" xfId="0" applyNumberFormat="1" applyFont="1" applyBorder="1" applyAlignment="1" applyProtection="1">
      <alignment horizontal="center" vertical="center"/>
      <protection locked="0"/>
    </xf>
    <xf numFmtId="180" fontId="10" fillId="0" borderId="1" xfId="0" applyNumberFormat="1" applyFont="1" applyBorder="1" applyProtection="1">
      <alignment vertical="center"/>
      <protection locked="0"/>
    </xf>
    <xf numFmtId="0" fontId="10" fillId="0" borderId="0" xfId="0" applyFont="1" applyBorder="1" applyProtection="1">
      <alignment vertical="center"/>
      <protection locked="0"/>
    </xf>
    <xf numFmtId="0" fontId="10" fillId="0" borderId="5" xfId="0"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0" fontId="10" fillId="0" borderId="10" xfId="0" applyFont="1" applyBorder="1" applyProtection="1">
      <alignment vertical="center"/>
      <protection locked="0"/>
    </xf>
    <xf numFmtId="177" fontId="10" fillId="0" borderId="10" xfId="0" applyNumberFormat="1" applyFont="1" applyBorder="1" applyProtection="1">
      <alignment vertical="center"/>
      <protection locked="0"/>
    </xf>
    <xf numFmtId="179" fontId="11" fillId="0" borderId="9" xfId="0" applyNumberFormat="1" applyFont="1" applyBorder="1" applyAlignment="1" applyProtection="1">
      <alignment horizontal="center" vertical="center"/>
      <protection locked="0"/>
    </xf>
    <xf numFmtId="180" fontId="0" fillId="0" borderId="9" xfId="0" applyNumberFormat="1" applyBorder="1" applyProtection="1">
      <alignment vertical="center"/>
      <protection locked="0"/>
    </xf>
    <xf numFmtId="0" fontId="0" fillId="0" borderId="5" xfId="0"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0" fontId="12" fillId="0" borderId="0" xfId="0" applyFont="1" applyAlignment="1" applyProtection="1">
      <alignment horizontal="left" vertical="center"/>
    </xf>
    <xf numFmtId="0" fontId="10" fillId="0" borderId="0" xfId="0" applyFont="1" applyAlignment="1" applyProtection="1">
      <alignment horizontal="center" vertical="center"/>
    </xf>
    <xf numFmtId="49" fontId="10" fillId="0" borderId="0" xfId="0" applyNumberFormat="1" applyFont="1" applyAlignment="1" applyProtection="1">
      <alignment horizontal="center" vertical="center"/>
    </xf>
    <xf numFmtId="177" fontId="10" fillId="0" borderId="0" xfId="0" applyNumberFormat="1" applyFont="1" applyAlignment="1" applyProtection="1">
      <alignment horizontal="center" vertical="center"/>
    </xf>
    <xf numFmtId="0" fontId="10" fillId="0" borderId="0" xfId="0" applyFont="1" applyProtection="1">
      <alignment vertical="center"/>
    </xf>
    <xf numFmtId="49" fontId="16" fillId="0" borderId="0" xfId="0" applyNumberFormat="1" applyFont="1" applyAlignment="1" applyProtection="1">
      <alignment horizontal="right" vertical="center"/>
    </xf>
    <xf numFmtId="178" fontId="16" fillId="4" borderId="0" xfId="0" applyNumberFormat="1" applyFont="1" applyFill="1" applyAlignment="1" applyProtection="1">
      <alignment horizontal="right" vertical="center"/>
    </xf>
    <xf numFmtId="178" fontId="10" fillId="0" borderId="0" xfId="0" applyNumberFormat="1" applyFont="1" applyBorder="1" applyProtection="1">
      <alignment vertical="center"/>
    </xf>
    <xf numFmtId="0" fontId="10" fillId="0" borderId="0" xfId="0" applyFont="1" applyAlignment="1" applyProtection="1">
      <alignment horizontal="left" vertical="center"/>
    </xf>
    <xf numFmtId="177" fontId="10" fillId="4" borderId="0" xfId="0" applyNumberFormat="1" applyFont="1" applyFill="1" applyProtection="1">
      <alignment vertical="center"/>
    </xf>
    <xf numFmtId="177" fontId="10" fillId="0" borderId="0" xfId="0" applyNumberFormat="1" applyFont="1" applyBorder="1" applyProtection="1">
      <alignment vertical="center"/>
    </xf>
    <xf numFmtId="0" fontId="10" fillId="0" borderId="0" xfId="0" applyFont="1" applyAlignment="1" applyProtection="1">
      <alignment vertical="center" shrinkToFit="1"/>
    </xf>
    <xf numFmtId="177" fontId="17" fillId="0" borderId="0" xfId="0" applyNumberFormat="1" applyFont="1" applyAlignment="1" applyProtection="1">
      <alignment horizontal="right" vertical="center"/>
    </xf>
    <xf numFmtId="177" fontId="17" fillId="4" borderId="0" xfId="0" applyNumberFormat="1" applyFont="1" applyFill="1" applyAlignment="1" applyProtection="1">
      <alignment horizontal="left" vertical="center"/>
    </xf>
    <xf numFmtId="177" fontId="17" fillId="4" borderId="0" xfId="0" applyNumberFormat="1" applyFont="1" applyFill="1" applyAlignment="1" applyProtection="1">
      <alignment horizontal="right" vertical="center"/>
    </xf>
    <xf numFmtId="177" fontId="18" fillId="0" borderId="0" xfId="0" applyNumberFormat="1" applyFont="1" applyBorder="1" applyAlignment="1" applyProtection="1">
      <alignment horizontal="right" vertical="center"/>
    </xf>
    <xf numFmtId="0" fontId="10" fillId="0" borderId="0" xfId="0" applyFont="1" applyAlignment="1" applyProtection="1">
      <alignment horizontal="center"/>
    </xf>
    <xf numFmtId="0" fontId="10" fillId="0" borderId="0" xfId="0" applyFont="1" applyAlignment="1" applyProtection="1">
      <alignment shrinkToFit="1"/>
    </xf>
    <xf numFmtId="177" fontId="10" fillId="0" borderId="0" xfId="0" applyNumberFormat="1" applyFont="1" applyBorder="1" applyAlignment="1" applyProtection="1"/>
    <xf numFmtId="0" fontId="10" fillId="0" borderId="0" xfId="0" applyFont="1" applyAlignment="1" applyProtection="1"/>
    <xf numFmtId="0" fontId="10" fillId="2" borderId="3" xfId="0" applyFont="1" applyFill="1" applyBorder="1" applyAlignment="1" applyProtection="1">
      <alignment vertical="center"/>
    </xf>
    <xf numFmtId="0" fontId="10" fillId="2" borderId="20" xfId="0" applyFont="1" applyFill="1" applyBorder="1" applyAlignment="1" applyProtection="1">
      <alignment horizontal="center" vertical="center"/>
    </xf>
    <xf numFmtId="177" fontId="10" fillId="2" borderId="17" xfId="0" applyNumberFormat="1"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49" fontId="10" fillId="2" borderId="3" xfId="0" applyNumberFormat="1" applyFont="1" applyFill="1" applyBorder="1" applyAlignment="1" applyProtection="1">
      <alignment horizontal="center" vertical="center"/>
    </xf>
    <xf numFmtId="0" fontId="10" fillId="2" borderId="3" xfId="0" applyFont="1" applyFill="1" applyBorder="1" applyAlignment="1" applyProtection="1">
      <alignment horizontal="center" vertical="center" shrinkToFit="1"/>
    </xf>
    <xf numFmtId="177" fontId="10" fillId="2" borderId="1" xfId="0" applyNumberFormat="1" applyFont="1" applyFill="1" applyBorder="1" applyAlignment="1" applyProtection="1">
      <alignment horizontal="center" vertical="center"/>
    </xf>
    <xf numFmtId="177" fontId="10" fillId="2" borderId="5" xfId="0" applyNumberFormat="1"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177" fontId="10" fillId="0" borderId="4" xfId="0" applyNumberFormat="1" applyFont="1" applyBorder="1" applyProtection="1">
      <alignment vertical="center"/>
    </xf>
    <xf numFmtId="176" fontId="10" fillId="0" borderId="1" xfId="0" applyNumberFormat="1" applyFont="1" applyBorder="1" applyProtection="1">
      <alignment vertical="center"/>
    </xf>
    <xf numFmtId="0" fontId="10" fillId="0" borderId="1" xfId="0" applyFont="1" applyBorder="1" applyProtection="1">
      <alignment vertical="center"/>
    </xf>
    <xf numFmtId="0" fontId="10" fillId="0" borderId="0" xfId="0" applyFont="1" applyAlignment="1" applyProtection="1">
      <alignment horizontal="center" vertical="center" shrinkToFit="1"/>
    </xf>
    <xf numFmtId="177" fontId="10" fillId="2" borderId="0" xfId="0" applyNumberFormat="1" applyFont="1" applyFill="1" applyBorder="1" applyAlignment="1" applyProtection="1">
      <alignment horizontal="center" vertical="center"/>
    </xf>
    <xf numFmtId="0" fontId="10" fillId="0" borderId="0" xfId="0" applyFont="1" applyBorder="1" applyProtection="1">
      <alignment vertical="center"/>
    </xf>
    <xf numFmtId="0" fontId="10" fillId="2" borderId="13" xfId="0" applyFont="1" applyFill="1" applyBorder="1" applyAlignment="1" applyProtection="1">
      <alignment horizontal="left" vertical="center" indent="1"/>
    </xf>
    <xf numFmtId="0" fontId="10" fillId="2" borderId="14" xfId="0" applyFont="1" applyFill="1" applyBorder="1" applyAlignment="1" applyProtection="1">
      <alignment horizontal="center" vertical="center"/>
    </xf>
    <xf numFmtId="49" fontId="10" fillId="2" borderId="14" xfId="0" applyNumberFormat="1" applyFont="1" applyFill="1" applyBorder="1" applyAlignment="1" applyProtection="1">
      <alignment horizontal="center" vertical="center"/>
    </xf>
    <xf numFmtId="0" fontId="10" fillId="2" borderId="14" xfId="0" applyFont="1" applyFill="1" applyBorder="1" applyProtection="1">
      <alignment vertical="center"/>
    </xf>
    <xf numFmtId="177" fontId="10" fillId="2" borderId="14" xfId="0" applyNumberFormat="1" applyFont="1" applyFill="1" applyBorder="1" applyProtection="1">
      <alignment vertical="center"/>
    </xf>
    <xf numFmtId="177" fontId="10" fillId="2" borderId="15" xfId="0" applyNumberFormat="1" applyFont="1" applyFill="1" applyBorder="1" applyProtection="1">
      <alignment vertical="center"/>
    </xf>
    <xf numFmtId="0" fontId="19" fillId="0" borderId="10" xfId="0" applyFont="1" applyBorder="1" applyAlignment="1" applyProtection="1">
      <alignment horizontal="center" vertical="center"/>
    </xf>
    <xf numFmtId="177" fontId="20" fillId="0" borderId="10" xfId="0" applyNumberFormat="1" applyFont="1" applyBorder="1" applyAlignment="1" applyProtection="1">
      <alignment horizontal="center" vertical="center"/>
    </xf>
    <xf numFmtId="0" fontId="6" fillId="0" borderId="0" xfId="0" applyFont="1" applyAlignment="1" applyProtection="1">
      <alignment horizontal="left" vertical="center"/>
    </xf>
    <xf numFmtId="0" fontId="21" fillId="0" borderId="0" xfId="0" applyFont="1" applyAlignment="1" applyProtection="1">
      <alignment horizontal="left" vertical="center"/>
    </xf>
    <xf numFmtId="0" fontId="13" fillId="0" borderId="0" xfId="0" applyFont="1" applyAlignment="1" applyProtection="1">
      <alignment horizontal="left" vertical="center"/>
    </xf>
    <xf numFmtId="0" fontId="10" fillId="0" borderId="0" xfId="0" applyFont="1" applyAlignment="1" applyProtection="1">
      <alignment vertical="center" wrapText="1"/>
    </xf>
    <xf numFmtId="0" fontId="4" fillId="0" borderId="0" xfId="0" applyFont="1" applyAlignment="1" applyProtection="1">
      <alignment horizontal="left" vertical="center"/>
    </xf>
    <xf numFmtId="0" fontId="0" fillId="0" borderId="0" xfId="0" applyAlignment="1" applyProtection="1">
      <alignment horizontal="center" vertical="center"/>
    </xf>
    <xf numFmtId="49" fontId="0" fillId="0" borderId="0" xfId="0" applyNumberFormat="1" applyAlignment="1" applyProtection="1">
      <alignment horizontal="center" vertical="center"/>
    </xf>
    <xf numFmtId="178" fontId="3" fillId="0" borderId="0" xfId="0" applyNumberFormat="1" applyFont="1" applyAlignment="1" applyProtection="1">
      <alignment horizontal="right" vertical="center"/>
    </xf>
    <xf numFmtId="178" fontId="3" fillId="4" borderId="0" xfId="0" applyNumberFormat="1" applyFont="1" applyFill="1" applyAlignment="1" applyProtection="1">
      <alignment horizontal="right" vertical="center"/>
    </xf>
    <xf numFmtId="178" fontId="0" fillId="0" borderId="0" xfId="0" applyNumberFormat="1" applyBorder="1" applyProtection="1">
      <alignment vertical="center"/>
    </xf>
    <xf numFmtId="0" fontId="0" fillId="0" borderId="0" xfId="0" applyAlignment="1" applyProtection="1">
      <alignment horizontal="left" vertical="center"/>
    </xf>
    <xf numFmtId="177" fontId="0" fillId="4" borderId="0" xfId="0" applyNumberFormat="1" applyFill="1" applyProtection="1">
      <alignment vertical="center"/>
    </xf>
    <xf numFmtId="177" fontId="0" fillId="0" borderId="0" xfId="0" applyNumberFormat="1" applyBorder="1" applyProtection="1">
      <alignment vertical="center"/>
    </xf>
    <xf numFmtId="177" fontId="5" fillId="4" borderId="0" xfId="0" applyNumberFormat="1" applyFont="1" applyFill="1" applyAlignment="1" applyProtection="1">
      <alignment horizontal="left" vertical="center"/>
    </xf>
    <xf numFmtId="177" fontId="5" fillId="4" borderId="0" xfId="0" applyNumberFormat="1" applyFont="1" applyFill="1" applyAlignment="1" applyProtection="1">
      <alignment horizontal="right" vertical="center"/>
    </xf>
    <xf numFmtId="177" fontId="2" fillId="0" borderId="0" xfId="0" applyNumberFormat="1" applyFont="1" applyBorder="1" applyAlignment="1" applyProtection="1">
      <alignment horizontal="right" vertical="center"/>
    </xf>
    <xf numFmtId="0" fontId="14" fillId="0" borderId="0" xfId="0" applyFont="1" applyAlignment="1" applyProtection="1">
      <alignment horizontal="center"/>
    </xf>
    <xf numFmtId="0" fontId="15" fillId="0" borderId="0" xfId="0" applyFont="1" applyAlignment="1" applyProtection="1"/>
    <xf numFmtId="0" fontId="0" fillId="2" borderId="3" xfId="0" applyFill="1" applyBorder="1" applyAlignment="1" applyProtection="1">
      <alignment vertical="center"/>
    </xf>
    <xf numFmtId="0" fontId="0" fillId="2" borderId="20" xfId="0" applyFill="1" applyBorder="1" applyAlignment="1" applyProtection="1">
      <alignment horizontal="center" vertical="center"/>
    </xf>
    <xf numFmtId="0" fontId="11" fillId="2" borderId="3" xfId="0" applyFont="1" applyFill="1" applyBorder="1" applyAlignment="1" applyProtection="1">
      <alignment horizontal="center" vertical="center"/>
    </xf>
    <xf numFmtId="49" fontId="11" fillId="2" borderId="3" xfId="0" applyNumberFormat="1" applyFont="1" applyFill="1" applyBorder="1" applyAlignment="1" applyProtection="1">
      <alignment horizontal="center" vertical="center"/>
    </xf>
    <xf numFmtId="177" fontId="0" fillId="2" borderId="1" xfId="0" applyNumberFormat="1" applyFill="1" applyBorder="1" applyAlignment="1" applyProtection="1">
      <alignment horizontal="center" vertical="center"/>
    </xf>
    <xf numFmtId="177" fontId="0" fillId="2" borderId="5" xfId="0" applyNumberFormat="1" applyFill="1" applyBorder="1" applyAlignment="1" applyProtection="1">
      <alignment horizontal="center" vertical="center"/>
    </xf>
    <xf numFmtId="0" fontId="11" fillId="0" borderId="2" xfId="0" applyFont="1" applyBorder="1" applyAlignment="1" applyProtection="1">
      <alignment horizontal="center" vertical="center"/>
    </xf>
    <xf numFmtId="177" fontId="0" fillId="0" borderId="4" xfId="0" applyNumberFormat="1" applyBorder="1" applyProtection="1">
      <alignment vertical="center"/>
    </xf>
    <xf numFmtId="0" fontId="11" fillId="0" borderId="1" xfId="0" applyFont="1" applyBorder="1" applyAlignment="1" applyProtection="1">
      <alignment horizontal="center" vertical="center"/>
    </xf>
    <xf numFmtId="0" fontId="11" fillId="0" borderId="0" xfId="0" applyFont="1" applyAlignment="1" applyProtection="1">
      <alignment horizontal="center" vertical="center"/>
    </xf>
    <xf numFmtId="177" fontId="11" fillId="0" borderId="0" xfId="0" applyNumberFormat="1" applyFont="1" applyAlignment="1" applyProtection="1">
      <alignment horizontal="center" vertical="center"/>
    </xf>
    <xf numFmtId="49" fontId="11" fillId="0" borderId="0" xfId="0" applyNumberFormat="1" applyFont="1" applyAlignment="1" applyProtection="1">
      <alignment horizontal="center" vertical="center"/>
    </xf>
    <xf numFmtId="0" fontId="11" fillId="0" borderId="0" xfId="0" applyFont="1" applyProtection="1">
      <alignment vertical="center"/>
    </xf>
    <xf numFmtId="177" fontId="11" fillId="2" borderId="1" xfId="0" applyNumberFormat="1" applyFont="1" applyFill="1" applyBorder="1" applyAlignment="1" applyProtection="1">
      <alignment horizontal="center" vertical="center"/>
    </xf>
    <xf numFmtId="177" fontId="0" fillId="2" borderId="0" xfId="0" applyNumberFormat="1" applyFill="1" applyBorder="1" applyAlignment="1" applyProtection="1">
      <alignment horizontal="center" vertical="center"/>
    </xf>
    <xf numFmtId="0" fontId="9" fillId="0" borderId="0" xfId="0" applyFont="1" applyAlignment="1" applyProtection="1">
      <alignment horizontal="center" vertical="center"/>
    </xf>
    <xf numFmtId="177" fontId="9" fillId="0" borderId="0" xfId="0" applyNumberFormat="1" applyFont="1" applyProtection="1">
      <alignment vertical="center"/>
    </xf>
    <xf numFmtId="0" fontId="0" fillId="2" borderId="14" xfId="0" applyFill="1" applyBorder="1" applyAlignment="1" applyProtection="1">
      <alignment horizontal="center" vertical="center"/>
    </xf>
    <xf numFmtId="0" fontId="9" fillId="2" borderId="14" xfId="0" applyFont="1" applyFill="1" applyBorder="1" applyAlignment="1" applyProtection="1">
      <alignment horizontal="center" vertical="center"/>
    </xf>
    <xf numFmtId="49" fontId="0" fillId="2" borderId="14" xfId="0" applyNumberFormat="1" applyFill="1" applyBorder="1" applyAlignment="1" applyProtection="1">
      <alignment horizontal="center" vertical="center"/>
    </xf>
    <xf numFmtId="49" fontId="9" fillId="2" borderId="14" xfId="0" applyNumberFormat="1" applyFont="1" applyFill="1" applyBorder="1" applyAlignment="1" applyProtection="1">
      <alignment horizontal="center" vertical="center"/>
    </xf>
    <xf numFmtId="0" fontId="0" fillId="2" borderId="14" xfId="0" applyFill="1" applyBorder="1" applyProtection="1">
      <alignment vertical="center"/>
    </xf>
    <xf numFmtId="177" fontId="0" fillId="2" borderId="14" xfId="0" applyNumberFormat="1" applyFill="1" applyBorder="1" applyProtection="1">
      <alignment vertical="center"/>
    </xf>
    <xf numFmtId="177" fontId="0" fillId="2" borderId="15" xfId="0" applyNumberFormat="1" applyFill="1" applyBorder="1" applyProtection="1">
      <alignment vertical="center"/>
    </xf>
    <xf numFmtId="0" fontId="7" fillId="0" borderId="10" xfId="0" applyFont="1" applyBorder="1" applyAlignment="1" applyProtection="1">
      <alignment horizontal="center" vertical="center"/>
    </xf>
    <xf numFmtId="0" fontId="0" fillId="0" borderId="0" xfId="0" applyAlignment="1" applyProtection="1">
      <alignment vertical="center" wrapText="1"/>
    </xf>
    <xf numFmtId="177" fontId="17" fillId="0" borderId="0" xfId="0" applyNumberFormat="1" applyFont="1" applyAlignment="1" applyProtection="1">
      <alignment horizontal="right" vertical="center"/>
      <protection locked="0"/>
    </xf>
    <xf numFmtId="49" fontId="10" fillId="0" borderId="2" xfId="0" applyNumberFormat="1" applyFont="1" applyFill="1" applyBorder="1" applyAlignment="1" applyProtection="1">
      <alignment horizontal="center" vertical="center"/>
      <protection locked="0"/>
    </xf>
    <xf numFmtId="0" fontId="10" fillId="0" borderId="2" xfId="0" applyFont="1" applyFill="1" applyBorder="1" applyProtection="1">
      <alignment vertical="center"/>
      <protection locked="0"/>
    </xf>
    <xf numFmtId="0" fontId="10" fillId="0" borderId="2" xfId="0" applyFont="1" applyFill="1" applyBorder="1" applyAlignment="1" applyProtection="1">
      <alignment horizontal="center" vertical="center"/>
      <protection locked="0"/>
    </xf>
    <xf numFmtId="20" fontId="10" fillId="0" borderId="2" xfId="0" applyNumberFormat="1" applyFont="1" applyFill="1" applyBorder="1" applyAlignment="1" applyProtection="1">
      <alignment horizontal="center" vertical="center"/>
      <protection locked="0"/>
    </xf>
    <xf numFmtId="176" fontId="10" fillId="0" borderId="2" xfId="0" applyNumberFormat="1" applyFont="1" applyFill="1" applyBorder="1" applyProtection="1">
      <alignment vertical="center"/>
      <protection locked="0"/>
    </xf>
    <xf numFmtId="49" fontId="10" fillId="0" borderId="1" xfId="0" applyNumberFormat="1" applyFont="1" applyFill="1" applyBorder="1" applyAlignment="1" applyProtection="1">
      <alignment horizontal="center" vertical="center"/>
      <protection locked="0"/>
    </xf>
    <xf numFmtId="0" fontId="10" fillId="0" borderId="1" xfId="0" applyFont="1" applyFill="1" applyBorder="1" applyProtection="1">
      <alignment vertical="center"/>
      <protection locked="0"/>
    </xf>
    <xf numFmtId="0" fontId="10" fillId="0" borderId="1" xfId="0" applyFont="1" applyFill="1" applyBorder="1" applyAlignment="1" applyProtection="1">
      <alignment horizontal="center" vertical="center"/>
      <protection locked="0"/>
    </xf>
    <xf numFmtId="20" fontId="10" fillId="0" borderId="1" xfId="0" applyNumberFormat="1" applyFont="1" applyFill="1" applyBorder="1" applyAlignment="1" applyProtection="1">
      <alignment horizontal="center" vertical="center"/>
      <protection locked="0"/>
    </xf>
    <xf numFmtId="176" fontId="10" fillId="0" borderId="1" xfId="0" applyNumberFormat="1" applyFont="1" applyFill="1" applyBorder="1" applyProtection="1">
      <alignment vertical="center"/>
      <protection locked="0"/>
    </xf>
    <xf numFmtId="0" fontId="10" fillId="0" borderId="2" xfId="0" applyFont="1" applyBorder="1" applyAlignment="1" applyProtection="1">
      <alignment horizontal="center" vertical="center"/>
      <protection locked="0"/>
    </xf>
    <xf numFmtId="179" fontId="10" fillId="0" borderId="9" xfId="0" applyNumberFormat="1" applyFont="1" applyFill="1" applyBorder="1" applyAlignment="1" applyProtection="1">
      <alignment horizontal="center" vertical="center"/>
      <protection locked="0"/>
    </xf>
    <xf numFmtId="179" fontId="10" fillId="0" borderId="1" xfId="0" applyNumberFormat="1"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20" fontId="11" fillId="0" borderId="2" xfId="0" applyNumberFormat="1" applyFont="1" applyFill="1" applyBorder="1" applyAlignment="1" applyProtection="1">
      <alignment horizontal="center" vertical="center"/>
      <protection locked="0"/>
    </xf>
    <xf numFmtId="176" fontId="11" fillId="0" borderId="2" xfId="0" applyNumberFormat="1" applyFont="1" applyFill="1" applyBorder="1" applyProtection="1">
      <alignment vertical="center"/>
      <protection locked="0"/>
    </xf>
    <xf numFmtId="179" fontId="11" fillId="0" borderId="1" xfId="0" applyNumberFormat="1" applyFont="1" applyFill="1" applyBorder="1" applyAlignment="1" applyProtection="1">
      <alignment horizontal="center" vertical="center"/>
      <protection locked="0"/>
    </xf>
    <xf numFmtId="49"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20" fontId="11" fillId="0" borderId="1" xfId="0" applyNumberFormat="1" applyFont="1" applyFill="1" applyBorder="1" applyAlignment="1" applyProtection="1">
      <alignment horizontal="center" vertical="center"/>
      <protection locked="0"/>
    </xf>
    <xf numFmtId="176" fontId="11" fillId="0" borderId="1" xfId="0" applyNumberFormat="1" applyFont="1" applyFill="1" applyBorder="1" applyProtection="1">
      <alignment vertical="center"/>
      <protection locked="0"/>
    </xf>
    <xf numFmtId="0" fontId="10" fillId="0" borderId="2" xfId="0" applyFont="1" applyBorder="1" applyAlignment="1" applyProtection="1">
      <alignment horizontal="center" vertical="center"/>
      <protection locked="0"/>
    </xf>
    <xf numFmtId="0" fontId="11" fillId="0" borderId="1" xfId="0" applyFont="1" applyFill="1" applyBorder="1" applyProtection="1">
      <alignment vertical="center"/>
      <protection locked="0"/>
    </xf>
    <xf numFmtId="177" fontId="10" fillId="3" borderId="6" xfId="0" applyNumberFormat="1" applyFont="1" applyFill="1" applyBorder="1" applyAlignment="1" applyProtection="1">
      <alignment horizontal="center" vertical="center"/>
    </xf>
    <xf numFmtId="177" fontId="10" fillId="3" borderId="2" xfId="0" applyNumberFormat="1" applyFont="1" applyFill="1" applyBorder="1" applyAlignment="1" applyProtection="1">
      <alignment horizontal="center" vertical="center"/>
    </xf>
    <xf numFmtId="0" fontId="10" fillId="0" borderId="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14" fontId="11" fillId="0" borderId="16" xfId="0" applyNumberFormat="1" applyFont="1" applyFill="1" applyBorder="1" applyAlignment="1" applyProtection="1">
      <alignment horizontal="center" vertical="center"/>
      <protection locked="0"/>
    </xf>
    <xf numFmtId="14" fontId="11" fillId="0" borderId="12" xfId="0" applyNumberFormat="1" applyFont="1" applyFill="1" applyBorder="1" applyAlignment="1" applyProtection="1">
      <alignment horizontal="center" vertical="center"/>
      <protection locked="0"/>
    </xf>
    <xf numFmtId="177" fontId="10" fillId="0" borderId="6" xfId="0" applyNumberFormat="1" applyFont="1" applyFill="1" applyBorder="1" applyAlignment="1" applyProtection="1">
      <alignment horizontal="center" vertical="center"/>
    </xf>
    <xf numFmtId="177" fontId="10" fillId="0" borderId="2" xfId="0" applyNumberFormat="1" applyFont="1" applyFill="1" applyBorder="1" applyAlignment="1" applyProtection="1">
      <alignment horizontal="center" vertical="center"/>
    </xf>
    <xf numFmtId="177" fontId="10" fillId="0" borderId="6" xfId="0" applyNumberFormat="1" applyFont="1" applyFill="1" applyBorder="1" applyAlignment="1" applyProtection="1">
      <alignment horizontal="center" vertical="center"/>
      <protection locked="0"/>
    </xf>
    <xf numFmtId="177" fontId="10" fillId="0" borderId="2" xfId="0" applyNumberFormat="1" applyFont="1" applyFill="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14" fontId="10" fillId="0" borderId="16" xfId="0" applyNumberFormat="1" applyFont="1" applyFill="1" applyBorder="1" applyAlignment="1" applyProtection="1">
      <alignment horizontal="center" vertical="center"/>
      <protection locked="0"/>
    </xf>
    <xf numFmtId="14" fontId="10" fillId="0" borderId="12" xfId="0" applyNumberFormat="1" applyFont="1" applyFill="1" applyBorder="1" applyAlignment="1" applyProtection="1">
      <alignment horizontal="center" vertical="center"/>
      <protection locked="0"/>
    </xf>
    <xf numFmtId="177" fontId="11" fillId="3" borderId="6" xfId="0" applyNumberFormat="1" applyFont="1" applyFill="1" applyBorder="1" applyAlignment="1" applyProtection="1">
      <alignment horizontal="center" vertical="center"/>
    </xf>
    <xf numFmtId="177" fontId="11" fillId="3" borderId="2" xfId="0" applyNumberFormat="1" applyFont="1" applyFill="1" applyBorder="1" applyAlignment="1" applyProtection="1">
      <alignment horizontal="center" vertical="center"/>
    </xf>
    <xf numFmtId="177" fontId="0" fillId="3" borderId="6" xfId="0" applyNumberFormat="1" applyFill="1" applyBorder="1" applyAlignment="1" applyProtection="1">
      <alignment horizontal="center" vertical="center"/>
    </xf>
    <xf numFmtId="177" fontId="0" fillId="3" borderId="2"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protection locked="0"/>
    </xf>
    <xf numFmtId="177" fontId="0" fillId="0" borderId="2" xfId="0" applyNumberForma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127000</xdr:colOff>
      <xdr:row>35</xdr:row>
      <xdr:rowOff>139700</xdr:rowOff>
    </xdr:from>
    <xdr:to>
      <xdr:col>16</xdr:col>
      <xdr:colOff>901700</xdr:colOff>
      <xdr:row>37</xdr:row>
      <xdr:rowOff>27709</xdr:rowOff>
    </xdr:to>
    <xdr:sp macro="" textlink="">
      <xdr:nvSpPr>
        <xdr:cNvPr id="2" name="テキスト ボックス 1"/>
        <xdr:cNvSpPr txBox="1"/>
      </xdr:nvSpPr>
      <xdr:spPr>
        <a:xfrm>
          <a:off x="15367000" y="8384540"/>
          <a:ext cx="774700" cy="345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HGS創英角ﾎﾟｯﾌﾟ体" panose="040B0A00000000000000" pitchFamily="50" charset="-128"/>
              <a:ea typeface="HGS創英角ﾎﾟｯﾌﾟ体" panose="040B0A00000000000000" pitchFamily="50" charset="-128"/>
            </a:rPr>
            <a:t>自動計算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934720</xdr:colOff>
      <xdr:row>0</xdr:row>
      <xdr:rowOff>215900</xdr:rowOff>
    </xdr:from>
    <xdr:to>
      <xdr:col>10</xdr:col>
      <xdr:colOff>498764</xdr:colOff>
      <xdr:row>2</xdr:row>
      <xdr:rowOff>254000</xdr:rowOff>
    </xdr:to>
    <xdr:sp macro="" textlink="">
      <xdr:nvSpPr>
        <xdr:cNvPr id="2" name="テキスト ボックス 1"/>
        <xdr:cNvSpPr txBox="1"/>
      </xdr:nvSpPr>
      <xdr:spPr>
        <a:xfrm>
          <a:off x="6365702" y="215900"/>
          <a:ext cx="2390371" cy="633845"/>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xdr:col>
      <xdr:colOff>788553</xdr:colOff>
      <xdr:row>39</xdr:row>
      <xdr:rowOff>98137</xdr:rowOff>
    </xdr:from>
    <xdr:to>
      <xdr:col>6</xdr:col>
      <xdr:colOff>290946</xdr:colOff>
      <xdr:row>42</xdr:row>
      <xdr:rowOff>171797</xdr:rowOff>
    </xdr:to>
    <xdr:sp macro="" textlink="">
      <xdr:nvSpPr>
        <xdr:cNvPr id="5" name="線吹き出し 2 (枠付き) 4"/>
        <xdr:cNvSpPr/>
      </xdr:nvSpPr>
      <xdr:spPr>
        <a:xfrm>
          <a:off x="1467426" y="9505373"/>
          <a:ext cx="3437084" cy="780242"/>
        </a:xfrm>
        <a:prstGeom prst="borderCallout2">
          <a:avLst>
            <a:gd name="adj1" fmla="val 18750"/>
            <a:gd name="adj2" fmla="val -8333"/>
            <a:gd name="adj3" fmla="val 18750"/>
            <a:gd name="adj4" fmla="val -16667"/>
            <a:gd name="adj5" fmla="val -374034"/>
            <a:gd name="adj6" fmla="val -27318"/>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変更の際は、従前の計画を「廃止」として記載し、変更後の計画を「新規」で記載。</a:t>
          </a:r>
        </a:p>
      </xdr:txBody>
    </xdr:sp>
    <xdr:clientData/>
  </xdr:twoCellAnchor>
  <xdr:twoCellAnchor>
    <xdr:from>
      <xdr:col>16</xdr:col>
      <xdr:colOff>168563</xdr:colOff>
      <xdr:row>35</xdr:row>
      <xdr:rowOff>139700</xdr:rowOff>
    </xdr:from>
    <xdr:to>
      <xdr:col>16</xdr:col>
      <xdr:colOff>943263</xdr:colOff>
      <xdr:row>36</xdr:row>
      <xdr:rowOff>279400</xdr:rowOff>
    </xdr:to>
    <xdr:sp macro="" textlink="">
      <xdr:nvSpPr>
        <xdr:cNvPr id="9" name="テキスト ボックス 8"/>
        <xdr:cNvSpPr txBox="1"/>
      </xdr:nvSpPr>
      <xdr:spPr>
        <a:xfrm>
          <a:off x="16697036" y="8604827"/>
          <a:ext cx="774700" cy="37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HGS創英角ﾎﾟｯﾌﾟ体" panose="040B0A00000000000000" pitchFamily="50" charset="-128"/>
              <a:ea typeface="HGS創英角ﾎﾟｯﾌﾟ体" panose="040B0A00000000000000" pitchFamily="50" charset="-128"/>
            </a:rPr>
            <a:t>自動計算</a:t>
          </a:r>
        </a:p>
      </xdr:txBody>
    </xdr:sp>
    <xdr:clientData/>
  </xdr:twoCellAnchor>
  <xdr:twoCellAnchor>
    <xdr:from>
      <xdr:col>0</xdr:col>
      <xdr:colOff>10886</xdr:colOff>
      <xdr:row>20</xdr:row>
      <xdr:rowOff>21772</xdr:rowOff>
    </xdr:from>
    <xdr:to>
      <xdr:col>3</xdr:col>
      <xdr:colOff>27710</xdr:colOff>
      <xdr:row>26</xdr:row>
      <xdr:rowOff>217715</xdr:rowOff>
    </xdr:to>
    <xdr:sp macro="" textlink="">
      <xdr:nvSpPr>
        <xdr:cNvPr id="3" name="角丸四角形 2"/>
        <xdr:cNvSpPr/>
      </xdr:nvSpPr>
      <xdr:spPr>
        <a:xfrm>
          <a:off x="10886" y="4953990"/>
          <a:ext cx="1679369" cy="1609107"/>
        </a:xfrm>
        <a:prstGeom prst="roundRect">
          <a:avLst>
            <a:gd name="adj" fmla="val 6250"/>
          </a:avLst>
        </a:prstGeom>
        <a:noFill/>
        <a:ln w="69850" cmpd="sng">
          <a:solidFill>
            <a:schemeClr val="accent5">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580734</xdr:colOff>
      <xdr:row>39</xdr:row>
      <xdr:rowOff>84283</xdr:rowOff>
    </xdr:from>
    <xdr:to>
      <xdr:col>13</xdr:col>
      <xdr:colOff>83127</xdr:colOff>
      <xdr:row>42</xdr:row>
      <xdr:rowOff>157943</xdr:rowOff>
    </xdr:to>
    <xdr:sp macro="" textlink="">
      <xdr:nvSpPr>
        <xdr:cNvPr id="6" name="線吹き出し 2 (枠付き) 5"/>
        <xdr:cNvSpPr/>
      </xdr:nvSpPr>
      <xdr:spPr>
        <a:xfrm>
          <a:off x="8145316" y="9491519"/>
          <a:ext cx="3437084" cy="780242"/>
        </a:xfrm>
        <a:prstGeom prst="borderCallout2">
          <a:avLst>
            <a:gd name="adj1" fmla="val 22301"/>
            <a:gd name="adj2" fmla="val 102517"/>
            <a:gd name="adj3" fmla="val 22533"/>
            <a:gd name="adj4" fmla="val 113020"/>
            <a:gd name="adj5" fmla="val -381138"/>
            <a:gd name="adj6" fmla="val 116987"/>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共同運行便の場合、往路・復路の組み合わせは、別の共同運行利用計画に基づきます。</a:t>
          </a:r>
        </a:p>
      </xdr:txBody>
    </xdr:sp>
    <xdr:clientData/>
  </xdr:twoCellAnchor>
  <xdr:twoCellAnchor>
    <xdr:from>
      <xdr:col>5</xdr:col>
      <xdr:colOff>622299</xdr:colOff>
      <xdr:row>30</xdr:row>
      <xdr:rowOff>1155</xdr:rowOff>
    </xdr:from>
    <xdr:to>
      <xdr:col>9</xdr:col>
      <xdr:colOff>124692</xdr:colOff>
      <xdr:row>33</xdr:row>
      <xdr:rowOff>74815</xdr:rowOff>
    </xdr:to>
    <xdr:sp macro="" textlink="">
      <xdr:nvSpPr>
        <xdr:cNvPr id="7" name="線吹き出し 2 (枠付き) 6"/>
        <xdr:cNvSpPr/>
      </xdr:nvSpPr>
      <xdr:spPr>
        <a:xfrm>
          <a:off x="4252190" y="7288646"/>
          <a:ext cx="3437084" cy="780242"/>
        </a:xfrm>
        <a:prstGeom prst="borderCallout2">
          <a:avLst>
            <a:gd name="adj1" fmla="val 18750"/>
            <a:gd name="adj2" fmla="val -8333"/>
            <a:gd name="adj3" fmla="val 18750"/>
            <a:gd name="adj4" fmla="val -16667"/>
            <a:gd name="adj5" fmla="val -97030"/>
            <a:gd name="adj6" fmla="val -29333"/>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さいたま新都心バスターミナルの乗入事前相談時に</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指定した管理</a:t>
          </a:r>
          <a:r>
            <a:rPr kumimoji="1" lang="en-US" altLang="ja-JP" sz="1100" b="1">
              <a:latin typeface="メイリオ" panose="020B0604030504040204" pitchFamily="50" charset="-128"/>
              <a:ea typeface="メイリオ" panose="020B0604030504040204" pitchFamily="50" charset="-128"/>
            </a:rPr>
            <a:t>No.</a:t>
          </a:r>
          <a:r>
            <a:rPr kumimoji="1" lang="ja-JP" altLang="en-US" sz="1100" b="1">
              <a:latin typeface="メイリオ" panose="020B0604030504040204" pitchFamily="50" charset="-128"/>
              <a:ea typeface="メイリオ" panose="020B0604030504040204" pitchFamily="50" charset="-128"/>
            </a:rPr>
            <a:t>を記載。</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twoCellAnchor>
    <xdr:from>
      <xdr:col>8</xdr:col>
      <xdr:colOff>940953</xdr:colOff>
      <xdr:row>35</xdr:row>
      <xdr:rowOff>139701</xdr:rowOff>
    </xdr:from>
    <xdr:to>
      <xdr:col>12</xdr:col>
      <xdr:colOff>443346</xdr:colOff>
      <xdr:row>38</xdr:row>
      <xdr:rowOff>213361</xdr:rowOff>
    </xdr:to>
    <xdr:sp macro="" textlink="">
      <xdr:nvSpPr>
        <xdr:cNvPr id="8" name="線吹き出し 2 (枠付き) 7"/>
        <xdr:cNvSpPr/>
      </xdr:nvSpPr>
      <xdr:spPr>
        <a:xfrm>
          <a:off x="7521862" y="8604828"/>
          <a:ext cx="3437084" cy="780242"/>
        </a:xfrm>
        <a:prstGeom prst="borderCallout2">
          <a:avLst>
            <a:gd name="adj1" fmla="val 22301"/>
            <a:gd name="adj2" fmla="val 102517"/>
            <a:gd name="adj3" fmla="val 22533"/>
            <a:gd name="adj4" fmla="val 113020"/>
            <a:gd name="adj5" fmla="val -29555"/>
            <a:gd name="adj6" fmla="val 114166"/>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着色箇所は自動計算欄のため、入力不要です。</a:t>
          </a:r>
          <a:endParaRPr kumimoji="1" lang="en-US" altLang="ja-JP" sz="1100" b="1">
            <a:latin typeface="メイリオ" panose="020B0604030504040204" pitchFamily="50" charset="-128"/>
            <a:ea typeface="メイリオ" panose="020B0604030504040204" pitchFamily="50" charset="-128"/>
          </a:endParaRPr>
        </a:p>
        <a:p>
          <a:pPr algn="l"/>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入力欄以外のセルは選択できないよう保護</a:t>
          </a:r>
          <a:r>
            <a:rPr kumimoji="1" lang="en-US" altLang="ja-JP" sz="1100" b="1">
              <a:latin typeface="メイリオ" panose="020B0604030504040204" pitchFamily="50" charset="-128"/>
              <a:ea typeface="メイリオ" panose="020B0604030504040204" pitchFamily="50" charset="-128"/>
            </a:rPr>
            <a:t>)</a:t>
          </a:r>
          <a:endParaRPr kumimoji="1" lang="ja-JP" altLang="en-US" sz="1100" b="1">
            <a:latin typeface="メイリオ" panose="020B0604030504040204" pitchFamily="50" charset="-128"/>
            <a:ea typeface="メイリオ" panose="020B0604030504040204" pitchFamily="50" charset="-128"/>
          </a:endParaRPr>
        </a:p>
      </xdr:txBody>
    </xdr:sp>
    <xdr:clientData/>
  </xdr:twoCellAnchor>
  <xdr:twoCellAnchor>
    <xdr:from>
      <xdr:col>4</xdr:col>
      <xdr:colOff>843969</xdr:colOff>
      <xdr:row>33</xdr:row>
      <xdr:rowOff>152399</xdr:rowOff>
    </xdr:from>
    <xdr:to>
      <xdr:col>8</xdr:col>
      <xdr:colOff>609599</xdr:colOff>
      <xdr:row>39</xdr:row>
      <xdr:rowOff>41563</xdr:rowOff>
    </xdr:to>
    <xdr:sp macro="" textlink="">
      <xdr:nvSpPr>
        <xdr:cNvPr id="10" name="線吹き出し 2 (枠付き) 9"/>
        <xdr:cNvSpPr/>
      </xdr:nvSpPr>
      <xdr:spPr>
        <a:xfrm>
          <a:off x="3490187" y="8146472"/>
          <a:ext cx="3700321" cy="1302327"/>
        </a:xfrm>
        <a:prstGeom prst="borderCallout2">
          <a:avLst>
            <a:gd name="adj1" fmla="val 18750"/>
            <a:gd name="adj2" fmla="val -8333"/>
            <a:gd name="adj3" fmla="val 18750"/>
            <a:gd name="adj4" fmla="val -16667"/>
            <a:gd name="adj5" fmla="val -124474"/>
            <a:gd name="adj6" fmla="val -57953"/>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適用日は、記載の計画の適用日となります。</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例えば、</a:t>
          </a:r>
          <a:r>
            <a:rPr kumimoji="1" lang="en-US" altLang="ja-JP" sz="1100" b="1">
              <a:latin typeface="メイリオ" panose="020B0604030504040204" pitchFamily="50" charset="-128"/>
              <a:ea typeface="メイリオ" panose="020B0604030504040204" pitchFamily="50" charset="-128"/>
            </a:rPr>
            <a:t>10/1</a:t>
          </a:r>
          <a:r>
            <a:rPr kumimoji="1" lang="ja-JP" altLang="en-US" sz="1100" b="1">
              <a:latin typeface="メイリオ" panose="020B0604030504040204" pitchFamily="50" charset="-128"/>
              <a:ea typeface="メイリオ" panose="020B0604030504040204" pitchFamily="50" charset="-128"/>
            </a:rPr>
            <a:t>から乗入時刻を変更するこの場合、</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従前の乗入時刻の適用は</a:t>
          </a:r>
          <a:r>
            <a:rPr kumimoji="1" lang="en-US" altLang="ja-JP" sz="1100" b="1">
              <a:latin typeface="メイリオ" panose="020B0604030504040204" pitchFamily="50" charset="-128"/>
              <a:ea typeface="メイリオ" panose="020B0604030504040204" pitchFamily="50" charset="-128"/>
            </a:rPr>
            <a:t>9/30</a:t>
          </a:r>
          <a:r>
            <a:rPr kumimoji="1" lang="ja-JP" altLang="en-US" sz="1100" b="1">
              <a:latin typeface="メイリオ" panose="020B0604030504040204" pitchFamily="50" charset="-128"/>
              <a:ea typeface="メイリオ" panose="020B0604030504040204" pitchFamily="50" charset="-128"/>
            </a:rPr>
            <a:t>まで</a:t>
          </a:r>
          <a:r>
            <a:rPr kumimoji="1" lang="en-US" altLang="ja-JP" sz="1100" b="1">
              <a:latin typeface="メイリオ" panose="020B0604030504040204" pitchFamily="50" charset="-128"/>
              <a:ea typeface="メイリオ" panose="020B0604030504040204" pitchFamily="50" charset="-128"/>
            </a:rPr>
            <a:t>(10/1</a:t>
          </a:r>
          <a:r>
            <a:rPr kumimoji="1" lang="ja-JP" altLang="en-US" sz="1100" b="1">
              <a:latin typeface="メイリオ" panose="020B0604030504040204" pitchFamily="50" charset="-128"/>
              <a:ea typeface="メイリオ" panose="020B0604030504040204" pitchFamily="50" charset="-128"/>
            </a:rPr>
            <a:t>に廃止</a:t>
          </a:r>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となり、新規の乗入時刻は</a:t>
          </a:r>
          <a:r>
            <a:rPr kumimoji="1" lang="en-US" altLang="ja-JP" sz="1100" b="1">
              <a:latin typeface="メイリオ" panose="020B0604030504040204" pitchFamily="50" charset="-128"/>
              <a:ea typeface="メイリオ" panose="020B0604030504040204" pitchFamily="50" charset="-128"/>
            </a:rPr>
            <a:t>10/1</a:t>
          </a:r>
          <a:r>
            <a:rPr kumimoji="1" lang="ja-JP" altLang="en-US" sz="1100" b="1">
              <a:latin typeface="メイリオ" panose="020B0604030504040204" pitchFamily="50" charset="-128"/>
              <a:ea typeface="メイリオ" panose="020B0604030504040204" pitchFamily="50" charset="-128"/>
            </a:rPr>
            <a:t>から適用となります。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79"/>
  <sheetViews>
    <sheetView tabSelected="1" view="pageBreakPreview" zoomScale="55" zoomScaleNormal="70" zoomScaleSheetLayoutView="55" workbookViewId="0">
      <selection activeCell="G35" sqref="G35"/>
    </sheetView>
  </sheetViews>
  <sheetFormatPr defaultColWidth="8.75" defaultRowHeight="18.75" x14ac:dyDescent="0.4"/>
  <cols>
    <col min="1" max="1" width="3.25" style="85" bestFit="1" customWidth="1"/>
    <col min="2" max="2" width="5.625" style="85" bestFit="1" customWidth="1"/>
    <col min="3" max="3" width="12.875" style="85" customWidth="1"/>
    <col min="4" max="4" width="12.875" style="86" customWidth="1"/>
    <col min="5" max="5" width="12.875" style="87" customWidth="1"/>
    <col min="6" max="6" width="12.875" style="88" customWidth="1"/>
    <col min="7" max="7" width="12.875" style="85" customWidth="1"/>
    <col min="8" max="8" width="12.875" style="88" customWidth="1"/>
    <col min="9" max="9" width="12.875" style="85" customWidth="1"/>
    <col min="10" max="10" width="12.875" style="88" customWidth="1"/>
    <col min="11" max="14" width="12.875" style="52" customWidth="1"/>
    <col min="15" max="17" width="18.25" style="52" customWidth="1"/>
    <col min="18" max="18" width="18.25" style="94" customWidth="1"/>
    <col min="19" max="19" width="7" style="88" customWidth="1"/>
    <col min="20" max="20" width="14.125" style="88" customWidth="1"/>
    <col min="21" max="21" width="17.75" style="88" customWidth="1"/>
    <col min="22" max="22" width="9.625" style="88" customWidth="1"/>
    <col min="23" max="25" width="18.125" style="88" customWidth="1"/>
    <col min="26" max="16384" width="8.75" style="88"/>
  </cols>
  <sheetData>
    <row r="1" spans="1:25" ht="30" x14ac:dyDescent="0.4">
      <c r="A1" s="84" t="s">
        <v>15</v>
      </c>
      <c r="B1" s="84"/>
      <c r="K1" s="88"/>
      <c r="L1" s="89"/>
      <c r="M1" s="89"/>
      <c r="N1" s="60" t="s">
        <v>82</v>
      </c>
      <c r="O1" s="90"/>
      <c r="P1" s="90"/>
      <c r="Q1" s="90"/>
      <c r="R1" s="90"/>
      <c r="S1" s="91"/>
    </row>
    <row r="2" spans="1:25" x14ac:dyDescent="0.4">
      <c r="A2" s="92"/>
      <c r="B2" s="92"/>
      <c r="K2" s="88"/>
      <c r="O2" s="93"/>
      <c r="P2" s="93"/>
      <c r="Q2" s="93"/>
      <c r="R2" s="93"/>
      <c r="S2" s="94"/>
    </row>
    <row r="3" spans="1:25" ht="25.5" x14ac:dyDescent="0.4">
      <c r="A3" s="92"/>
      <c r="B3" s="92"/>
      <c r="H3" s="95"/>
      <c r="K3" s="88"/>
      <c r="L3" s="96"/>
      <c r="M3" s="96"/>
      <c r="N3" s="172" t="s">
        <v>46</v>
      </c>
      <c r="O3" s="97" t="s">
        <v>70</v>
      </c>
      <c r="P3" s="98"/>
      <c r="Q3" s="98"/>
      <c r="R3" s="98"/>
      <c r="S3" s="99"/>
    </row>
    <row r="4" spans="1:25" s="103" customFormat="1" ht="18" customHeight="1" x14ac:dyDescent="0.4">
      <c r="A4" s="100"/>
      <c r="B4" s="100"/>
      <c r="C4" s="100"/>
      <c r="D4" s="100"/>
      <c r="E4" s="100"/>
      <c r="F4" s="100"/>
      <c r="G4" s="100"/>
      <c r="H4" s="101"/>
      <c r="I4" s="100"/>
      <c r="J4" s="100"/>
      <c r="K4" s="100"/>
      <c r="L4" s="100"/>
      <c r="M4" s="100"/>
      <c r="N4" s="100"/>
      <c r="O4" s="100"/>
      <c r="P4" s="100"/>
      <c r="Q4" s="100"/>
      <c r="R4" s="100"/>
      <c r="S4" s="102"/>
    </row>
    <row r="5" spans="1:25" s="85" customFormat="1" ht="18" customHeight="1" thickBot="1" x14ac:dyDescent="0.45">
      <c r="A5" s="104"/>
      <c r="B5" s="105" t="s">
        <v>47</v>
      </c>
      <c r="C5" s="106" t="s">
        <v>86</v>
      </c>
      <c r="D5" s="107" t="s">
        <v>22</v>
      </c>
      <c r="E5" s="36" t="s">
        <v>91</v>
      </c>
      <c r="F5" s="108" t="s">
        <v>4</v>
      </c>
      <c r="G5" s="107" t="s">
        <v>5</v>
      </c>
      <c r="H5" s="109" t="s">
        <v>17</v>
      </c>
      <c r="I5" s="107" t="s">
        <v>21</v>
      </c>
      <c r="J5" s="107" t="s">
        <v>16</v>
      </c>
      <c r="K5" s="107" t="s">
        <v>6</v>
      </c>
      <c r="L5" s="36" t="s">
        <v>66</v>
      </c>
      <c r="M5" s="36" t="s">
        <v>62</v>
      </c>
      <c r="N5" s="36" t="s">
        <v>74</v>
      </c>
      <c r="O5" s="36" t="s">
        <v>63</v>
      </c>
      <c r="P5" s="110" t="s">
        <v>68</v>
      </c>
      <c r="Q5" s="110" t="s">
        <v>69</v>
      </c>
      <c r="R5" s="36" t="s">
        <v>64</v>
      </c>
      <c r="S5" s="111"/>
      <c r="T5" s="112" t="s">
        <v>30</v>
      </c>
      <c r="U5" s="112" t="s">
        <v>24</v>
      </c>
      <c r="V5" s="112" t="s">
        <v>29</v>
      </c>
      <c r="W5" s="112" t="s">
        <v>10</v>
      </c>
      <c r="X5" s="112" t="s">
        <v>11</v>
      </c>
      <c r="Y5" s="112" t="s">
        <v>65</v>
      </c>
    </row>
    <row r="6" spans="1:25" ht="18" customHeight="1" thickTop="1" x14ac:dyDescent="0.4">
      <c r="A6" s="198" t="s">
        <v>2</v>
      </c>
      <c r="B6" s="200"/>
      <c r="C6" s="210"/>
      <c r="D6" s="113" t="s">
        <v>0</v>
      </c>
      <c r="E6" s="184"/>
      <c r="F6" s="173"/>
      <c r="G6" s="175"/>
      <c r="H6" s="175"/>
      <c r="I6" s="175"/>
      <c r="J6" s="176"/>
      <c r="K6" s="177"/>
      <c r="L6" s="43" t="str">
        <f>IF(K6&gt;0,VLOOKUP(MAX(K6:K7),$V$6:$X$9,2,TRUE),"")</f>
        <v/>
      </c>
      <c r="M6" s="204" t="str">
        <f>IF(COUNTIF(K6:K7,"&lt;&gt;")=2,VLOOKUP(MAX(K6:K7),$V$6:$Y$9,4,TRUE),"")</f>
        <v/>
      </c>
      <c r="N6" s="206" t="s">
        <v>84</v>
      </c>
      <c r="O6" s="70"/>
      <c r="P6" s="44">
        <f>MAX(O6:O7)-Q6</f>
        <v>0</v>
      </c>
      <c r="Q6" s="44">
        <f>ABS(O6-O7)</f>
        <v>0</v>
      </c>
      <c r="R6" s="196">
        <f>P7+Q7</f>
        <v>0</v>
      </c>
      <c r="S6" s="114"/>
      <c r="T6" s="115">
        <f>MAX(K6:K7)</f>
        <v>0</v>
      </c>
      <c r="U6" s="116" t="s">
        <v>9</v>
      </c>
      <c r="V6" s="116">
        <v>0</v>
      </c>
      <c r="W6" s="49">
        <v>500</v>
      </c>
      <c r="X6" s="49">
        <f>W6/2</f>
        <v>250</v>
      </c>
      <c r="Y6" s="49">
        <f>SUM(W6,X6)</f>
        <v>750</v>
      </c>
    </row>
    <row r="7" spans="1:25" ht="18" customHeight="1" x14ac:dyDescent="0.4">
      <c r="A7" s="199"/>
      <c r="B7" s="201"/>
      <c r="C7" s="211"/>
      <c r="D7" s="112" t="s">
        <v>1</v>
      </c>
      <c r="E7" s="185"/>
      <c r="F7" s="178"/>
      <c r="G7" s="179"/>
      <c r="H7" s="180"/>
      <c r="I7" s="175"/>
      <c r="J7" s="181"/>
      <c r="K7" s="182"/>
      <c r="L7" s="49" t="str">
        <f>IF(K7&gt;0,VLOOKUP(MAX(K6:K7),$V$6:$X$9,2,TRUE),"")</f>
        <v/>
      </c>
      <c r="M7" s="205"/>
      <c r="N7" s="207"/>
      <c r="O7" s="72"/>
      <c r="P7" s="50" t="str">
        <f>IF(P6&gt;0,M6*P6,"0")</f>
        <v>0</v>
      </c>
      <c r="Q7" s="50" t="str">
        <f>IF(Q6&gt;0,L6*Q6,"0")</f>
        <v>0</v>
      </c>
      <c r="R7" s="197"/>
      <c r="S7" s="94"/>
      <c r="U7" s="116" t="s">
        <v>12</v>
      </c>
      <c r="V7" s="116">
        <v>300</v>
      </c>
      <c r="W7" s="49">
        <v>800</v>
      </c>
      <c r="X7" s="49">
        <f t="shared" ref="X7:X9" si="0">W7/2</f>
        <v>400</v>
      </c>
      <c r="Y7" s="49">
        <f t="shared" ref="Y7:Y9" si="1">SUM(W7,X7)</f>
        <v>1200</v>
      </c>
    </row>
    <row r="8" spans="1:25" ht="18" customHeight="1" x14ac:dyDescent="0.4">
      <c r="C8" s="65"/>
      <c r="D8" s="85"/>
      <c r="F8" s="86"/>
      <c r="G8" s="88"/>
      <c r="H8" s="117"/>
      <c r="I8" s="88"/>
      <c r="J8" s="85"/>
      <c r="K8" s="88"/>
      <c r="R8" s="52"/>
      <c r="S8" s="94"/>
      <c r="U8" s="116" t="s">
        <v>13</v>
      </c>
      <c r="V8" s="116">
        <v>500</v>
      </c>
      <c r="W8" s="49">
        <v>1000</v>
      </c>
      <c r="X8" s="49">
        <f t="shared" si="0"/>
        <v>500</v>
      </c>
      <c r="Y8" s="49">
        <f t="shared" si="1"/>
        <v>1500</v>
      </c>
    </row>
    <row r="9" spans="1:25" ht="18" customHeight="1" thickBot="1" x14ac:dyDescent="0.45">
      <c r="A9" s="104"/>
      <c r="B9" s="105" t="s">
        <v>47</v>
      </c>
      <c r="C9" s="106" t="s">
        <v>86</v>
      </c>
      <c r="D9" s="107" t="s">
        <v>22</v>
      </c>
      <c r="E9" s="36" t="s">
        <v>91</v>
      </c>
      <c r="F9" s="108" t="s">
        <v>4</v>
      </c>
      <c r="G9" s="107" t="s">
        <v>5</v>
      </c>
      <c r="H9" s="109" t="s">
        <v>17</v>
      </c>
      <c r="I9" s="107" t="s">
        <v>21</v>
      </c>
      <c r="J9" s="107" t="s">
        <v>16</v>
      </c>
      <c r="K9" s="107" t="s">
        <v>6</v>
      </c>
      <c r="L9" s="53" t="s">
        <v>66</v>
      </c>
      <c r="M9" s="110" t="s">
        <v>62</v>
      </c>
      <c r="N9" s="36" t="s">
        <v>74</v>
      </c>
      <c r="O9" s="110" t="s">
        <v>63</v>
      </c>
      <c r="P9" s="110" t="s">
        <v>68</v>
      </c>
      <c r="Q9" s="110" t="s">
        <v>69</v>
      </c>
      <c r="R9" s="110" t="s">
        <v>64</v>
      </c>
      <c r="S9" s="118"/>
      <c r="T9" s="112" t="s">
        <v>30</v>
      </c>
      <c r="U9" s="116" t="s">
        <v>14</v>
      </c>
      <c r="V9" s="116">
        <v>700</v>
      </c>
      <c r="W9" s="49">
        <v>1200</v>
      </c>
      <c r="X9" s="49">
        <f t="shared" si="0"/>
        <v>600</v>
      </c>
      <c r="Y9" s="49">
        <f t="shared" si="1"/>
        <v>1800</v>
      </c>
    </row>
    <row r="10" spans="1:25" ht="18" customHeight="1" thickTop="1" x14ac:dyDescent="0.4">
      <c r="A10" s="198" t="s">
        <v>3</v>
      </c>
      <c r="B10" s="200"/>
      <c r="C10" s="202"/>
      <c r="D10" s="113" t="s">
        <v>0</v>
      </c>
      <c r="E10" s="184"/>
      <c r="F10" s="173"/>
      <c r="G10" s="186"/>
      <c r="H10" s="186"/>
      <c r="I10" s="186"/>
      <c r="J10" s="187"/>
      <c r="K10" s="188"/>
      <c r="L10" s="43" t="str">
        <f>IF(K10&gt;0,VLOOKUP(MAX(K10:K11),$V$6:$X$9,2,TRUE),"")</f>
        <v/>
      </c>
      <c r="M10" s="204" t="str">
        <f>IF(COUNTIF(K10:K11,"&lt;&gt;")=2,VLOOKUP(MAX(K10:K11),$V$6:$Y$9,4,TRUE),"")</f>
        <v/>
      </c>
      <c r="N10" s="206" t="s">
        <v>84</v>
      </c>
      <c r="O10" s="70"/>
      <c r="P10" s="44">
        <f>MAX(O10:O11)-Q10</f>
        <v>0</v>
      </c>
      <c r="Q10" s="44">
        <f>ABS(O10-O11)</f>
        <v>0</v>
      </c>
      <c r="R10" s="196">
        <f>P11+Q11</f>
        <v>0</v>
      </c>
      <c r="S10" s="94"/>
      <c r="T10" s="115">
        <f>MAX(K10:K11)</f>
        <v>0</v>
      </c>
    </row>
    <row r="11" spans="1:25" ht="18" customHeight="1" x14ac:dyDescent="0.4">
      <c r="A11" s="199"/>
      <c r="B11" s="201"/>
      <c r="C11" s="203"/>
      <c r="D11" s="112" t="s">
        <v>1</v>
      </c>
      <c r="E11" s="189"/>
      <c r="F11" s="190"/>
      <c r="G11" s="186"/>
      <c r="H11" s="191"/>
      <c r="I11" s="186"/>
      <c r="J11" s="192"/>
      <c r="K11" s="193"/>
      <c r="L11" s="49" t="str">
        <f>IF(K11&gt;0,VLOOKUP(MAX(K10:K11),$V$6:$X$9,2,TRUE),"")</f>
        <v/>
      </c>
      <c r="M11" s="205"/>
      <c r="N11" s="207"/>
      <c r="O11" s="72"/>
      <c r="P11" s="50" t="str">
        <f>IF(P10&gt;0,M10*P10,"0")</f>
        <v>0</v>
      </c>
      <c r="Q11" s="50" t="str">
        <f>IF(Q10&gt;0,L10*Q10,"0")</f>
        <v>0</v>
      </c>
      <c r="R11" s="197"/>
      <c r="S11" s="94"/>
      <c r="U11" s="116" t="s">
        <v>21</v>
      </c>
      <c r="V11" s="119"/>
      <c r="W11" s="116" t="s">
        <v>48</v>
      </c>
      <c r="Y11" s="116" t="s">
        <v>79</v>
      </c>
    </row>
    <row r="12" spans="1:25" ht="18" customHeight="1" x14ac:dyDescent="0.4">
      <c r="C12" s="65"/>
      <c r="D12" s="85"/>
      <c r="F12" s="86"/>
      <c r="G12" s="88"/>
      <c r="H12" s="117"/>
      <c r="I12" s="88"/>
      <c r="J12" s="85"/>
      <c r="K12" s="88"/>
      <c r="R12" s="52"/>
      <c r="S12" s="94"/>
      <c r="U12" s="116" t="s">
        <v>19</v>
      </c>
      <c r="V12" s="119"/>
      <c r="W12" s="116" t="s">
        <v>49</v>
      </c>
      <c r="Y12" s="116" t="s">
        <v>83</v>
      </c>
    </row>
    <row r="13" spans="1:25" ht="18" customHeight="1" thickBot="1" x14ac:dyDescent="0.45">
      <c r="A13" s="104"/>
      <c r="B13" s="105" t="s">
        <v>47</v>
      </c>
      <c r="C13" s="106" t="s">
        <v>86</v>
      </c>
      <c r="D13" s="107" t="s">
        <v>22</v>
      </c>
      <c r="E13" s="36" t="s">
        <v>91</v>
      </c>
      <c r="F13" s="108" t="s">
        <v>4</v>
      </c>
      <c r="G13" s="107" t="s">
        <v>5</v>
      </c>
      <c r="H13" s="109" t="s">
        <v>17</v>
      </c>
      <c r="I13" s="107" t="s">
        <v>21</v>
      </c>
      <c r="J13" s="107" t="s">
        <v>16</v>
      </c>
      <c r="K13" s="107" t="s">
        <v>6</v>
      </c>
      <c r="L13" s="53" t="s">
        <v>66</v>
      </c>
      <c r="M13" s="110" t="s">
        <v>62</v>
      </c>
      <c r="N13" s="36" t="s">
        <v>74</v>
      </c>
      <c r="O13" s="110" t="s">
        <v>63</v>
      </c>
      <c r="P13" s="110" t="s">
        <v>68</v>
      </c>
      <c r="Q13" s="110" t="s">
        <v>69</v>
      </c>
      <c r="R13" s="110" t="s">
        <v>64</v>
      </c>
      <c r="S13" s="118"/>
      <c r="T13" s="112" t="s">
        <v>30</v>
      </c>
      <c r="U13" s="116" t="s">
        <v>20</v>
      </c>
      <c r="V13" s="119"/>
      <c r="W13" s="116" t="s">
        <v>50</v>
      </c>
      <c r="Y13" s="116" t="s">
        <v>84</v>
      </c>
    </row>
    <row r="14" spans="1:25" ht="18" customHeight="1" thickTop="1" x14ac:dyDescent="0.4">
      <c r="A14" s="198" t="s">
        <v>25</v>
      </c>
      <c r="B14" s="208"/>
      <c r="C14" s="202"/>
      <c r="D14" s="113" t="s">
        <v>0</v>
      </c>
      <c r="E14" s="184"/>
      <c r="F14" s="173"/>
      <c r="G14" s="174"/>
      <c r="H14" s="175"/>
      <c r="I14" s="175"/>
      <c r="J14" s="176"/>
      <c r="K14" s="177"/>
      <c r="L14" s="43" t="str">
        <f>IF(K14&gt;0,VLOOKUP(MAX(K14:K15),$V$6:$X$9,2,TRUE),"")</f>
        <v/>
      </c>
      <c r="M14" s="204" t="str">
        <f>IF(COUNTIF(K14:K15,"&lt;&gt;")=2,VLOOKUP(MAX(K14:K15),$V$6:$Y$9,4,TRUE),"")</f>
        <v/>
      </c>
      <c r="N14" s="206" t="s">
        <v>84</v>
      </c>
      <c r="O14" s="70"/>
      <c r="P14" s="44">
        <f>MAX(O14:O15)-Q14</f>
        <v>0</v>
      </c>
      <c r="Q14" s="44">
        <f>ABS(O14-O15)</f>
        <v>0</v>
      </c>
      <c r="R14" s="196">
        <f>P15+Q15</f>
        <v>0</v>
      </c>
      <c r="S14" s="94"/>
      <c r="T14" s="115">
        <f>MAX(K14:K15)</f>
        <v>0</v>
      </c>
      <c r="U14" s="116" t="s">
        <v>23</v>
      </c>
      <c r="V14" s="119"/>
      <c r="Y14" s="116"/>
    </row>
    <row r="15" spans="1:25" ht="18" customHeight="1" x14ac:dyDescent="0.4">
      <c r="A15" s="199"/>
      <c r="B15" s="209"/>
      <c r="C15" s="203"/>
      <c r="D15" s="112" t="s">
        <v>1</v>
      </c>
      <c r="E15" s="185"/>
      <c r="F15" s="178"/>
      <c r="G15" s="191"/>
      <c r="H15" s="191"/>
      <c r="I15" s="186"/>
      <c r="J15" s="192"/>
      <c r="K15" s="193"/>
      <c r="L15" s="49" t="str">
        <f>IF(K15&gt;0,VLOOKUP(MAX(K14:K15),$V$6:$X$9,2,TRUE),"")</f>
        <v/>
      </c>
      <c r="M15" s="205"/>
      <c r="N15" s="207"/>
      <c r="O15" s="72"/>
      <c r="P15" s="50" t="str">
        <f>IF(P14&gt;0,M14*P14,"0")</f>
        <v>0</v>
      </c>
      <c r="Q15" s="50" t="str">
        <f>IF(Q14&gt;0,L14*Q14,"0")</f>
        <v>0</v>
      </c>
      <c r="R15" s="197"/>
      <c r="S15" s="94"/>
    </row>
    <row r="16" spans="1:25" ht="18" customHeight="1" x14ac:dyDescent="0.4">
      <c r="C16" s="65"/>
      <c r="D16" s="85"/>
      <c r="F16" s="86"/>
      <c r="G16" s="88"/>
      <c r="H16" s="117"/>
      <c r="I16" s="88"/>
      <c r="J16" s="85"/>
      <c r="K16" s="88"/>
      <c r="R16" s="52"/>
      <c r="S16" s="94"/>
    </row>
    <row r="17" spans="1:20" ht="18" customHeight="1" thickBot="1" x14ac:dyDescent="0.45">
      <c r="A17" s="104"/>
      <c r="B17" s="105" t="s">
        <v>47</v>
      </c>
      <c r="C17" s="106" t="s">
        <v>86</v>
      </c>
      <c r="D17" s="107" t="s">
        <v>22</v>
      </c>
      <c r="E17" s="36" t="s">
        <v>91</v>
      </c>
      <c r="F17" s="108" t="s">
        <v>4</v>
      </c>
      <c r="G17" s="107" t="s">
        <v>5</v>
      </c>
      <c r="H17" s="109" t="s">
        <v>17</v>
      </c>
      <c r="I17" s="107" t="s">
        <v>21</v>
      </c>
      <c r="J17" s="107" t="s">
        <v>16</v>
      </c>
      <c r="K17" s="107" t="s">
        <v>6</v>
      </c>
      <c r="L17" s="53" t="s">
        <v>66</v>
      </c>
      <c r="M17" s="110" t="s">
        <v>62</v>
      </c>
      <c r="N17" s="36" t="s">
        <v>74</v>
      </c>
      <c r="O17" s="110" t="s">
        <v>63</v>
      </c>
      <c r="P17" s="110" t="s">
        <v>68</v>
      </c>
      <c r="Q17" s="110" t="s">
        <v>69</v>
      </c>
      <c r="R17" s="110" t="s">
        <v>64</v>
      </c>
      <c r="S17" s="118"/>
      <c r="T17" s="112" t="s">
        <v>30</v>
      </c>
    </row>
    <row r="18" spans="1:20" ht="18" customHeight="1" thickTop="1" x14ac:dyDescent="0.4">
      <c r="A18" s="198" t="s">
        <v>26</v>
      </c>
      <c r="B18" s="208"/>
      <c r="C18" s="202"/>
      <c r="D18" s="113" t="s">
        <v>0</v>
      </c>
      <c r="E18" s="184"/>
      <c r="F18" s="173"/>
      <c r="G18" s="186"/>
      <c r="H18" s="186"/>
      <c r="I18" s="186"/>
      <c r="J18" s="187"/>
      <c r="K18" s="188"/>
      <c r="L18" s="43" t="str">
        <f>IF(K18&gt;0,VLOOKUP(MAX(K18:K19),$V$6:$X$9,2,TRUE),"")</f>
        <v/>
      </c>
      <c r="M18" s="204" t="str">
        <f>IF(COUNTIF(K18:K19,"&lt;&gt;")=2,VLOOKUP(MAX(K18:K19),$V$6:$Y$9,4,TRUE),"")</f>
        <v/>
      </c>
      <c r="N18" s="206" t="s">
        <v>84</v>
      </c>
      <c r="O18" s="70"/>
      <c r="P18" s="44">
        <f>MAX(O18:O19)-Q18</f>
        <v>0</v>
      </c>
      <c r="Q18" s="44">
        <f>ABS(O18-O19)</f>
        <v>0</v>
      </c>
      <c r="R18" s="196">
        <f>P19+Q19</f>
        <v>0</v>
      </c>
      <c r="S18" s="94"/>
      <c r="T18" s="115">
        <f>MAX(K18:K19)</f>
        <v>0</v>
      </c>
    </row>
    <row r="19" spans="1:20" ht="18" customHeight="1" x14ac:dyDescent="0.4">
      <c r="A19" s="199"/>
      <c r="B19" s="209"/>
      <c r="C19" s="203"/>
      <c r="D19" s="112" t="s">
        <v>1</v>
      </c>
      <c r="E19" s="61"/>
      <c r="F19" s="190"/>
      <c r="G19" s="195"/>
      <c r="H19" s="191"/>
      <c r="I19" s="186"/>
      <c r="J19" s="192"/>
      <c r="K19" s="193"/>
      <c r="L19" s="49" t="str">
        <f>IF(K19&gt;0,VLOOKUP(MAX(K18:K19),$V$6:$X$9,2,TRUE),"")</f>
        <v/>
      </c>
      <c r="M19" s="205"/>
      <c r="N19" s="207"/>
      <c r="O19" s="72"/>
      <c r="P19" s="50" t="str">
        <f>IF(P18&gt;0,M18*P18,"0")</f>
        <v>0</v>
      </c>
      <c r="Q19" s="50" t="str">
        <f>IF(Q18&gt;0,L18*Q18,"0")</f>
        <v>0</v>
      </c>
      <c r="R19" s="197"/>
      <c r="S19" s="94"/>
    </row>
    <row r="20" spans="1:20" ht="18" customHeight="1" x14ac:dyDescent="0.4">
      <c r="C20" s="65"/>
      <c r="D20" s="85"/>
      <c r="F20" s="86"/>
      <c r="G20" s="88"/>
      <c r="H20" s="117"/>
      <c r="I20" s="88"/>
      <c r="J20" s="85"/>
      <c r="K20" s="88"/>
      <c r="R20" s="52"/>
      <c r="S20" s="94"/>
    </row>
    <row r="21" spans="1:20" ht="18" customHeight="1" thickBot="1" x14ac:dyDescent="0.45">
      <c r="A21" s="104"/>
      <c r="B21" s="105" t="s">
        <v>47</v>
      </c>
      <c r="C21" s="106" t="s">
        <v>86</v>
      </c>
      <c r="D21" s="107" t="s">
        <v>22</v>
      </c>
      <c r="E21" s="36" t="s">
        <v>91</v>
      </c>
      <c r="F21" s="108" t="s">
        <v>4</v>
      </c>
      <c r="G21" s="107" t="s">
        <v>5</v>
      </c>
      <c r="H21" s="109" t="s">
        <v>17</v>
      </c>
      <c r="I21" s="107" t="s">
        <v>21</v>
      </c>
      <c r="J21" s="107" t="s">
        <v>16</v>
      </c>
      <c r="K21" s="107" t="s">
        <v>6</v>
      </c>
      <c r="L21" s="53" t="s">
        <v>66</v>
      </c>
      <c r="M21" s="110" t="s">
        <v>62</v>
      </c>
      <c r="N21" s="36" t="s">
        <v>74</v>
      </c>
      <c r="O21" s="110" t="s">
        <v>63</v>
      </c>
      <c r="P21" s="110" t="s">
        <v>68</v>
      </c>
      <c r="Q21" s="110" t="s">
        <v>69</v>
      </c>
      <c r="R21" s="110" t="s">
        <v>64</v>
      </c>
      <c r="S21" s="118"/>
      <c r="T21" s="112" t="s">
        <v>30</v>
      </c>
    </row>
    <row r="22" spans="1:20" ht="18" customHeight="1" thickTop="1" x14ac:dyDescent="0.4">
      <c r="A22" s="198" t="s">
        <v>27</v>
      </c>
      <c r="B22" s="208"/>
      <c r="C22" s="202"/>
      <c r="D22" s="113" t="s">
        <v>0</v>
      </c>
      <c r="E22" s="69"/>
      <c r="F22" s="38"/>
      <c r="G22" s="39"/>
      <c r="H22" s="40"/>
      <c r="I22" s="194"/>
      <c r="J22" s="41"/>
      <c r="K22" s="42"/>
      <c r="L22" s="55" t="str">
        <f>IF(K22&gt;0,VLOOKUP(MAX(K22:K23),$V$6:$X$9,2,TRUE),"")</f>
        <v/>
      </c>
      <c r="M22" s="204" t="str">
        <f>IF(COUNTIF(K22:K23,"&lt;&gt;")=2,VLOOKUP(MAX(K22:K23),$V$6:$Y$9,4,TRUE),"")</f>
        <v/>
      </c>
      <c r="N22" s="206" t="s">
        <v>96</v>
      </c>
      <c r="O22" s="70"/>
      <c r="P22" s="44">
        <f>MAX(O22:O23)-Q22</f>
        <v>0</v>
      </c>
      <c r="Q22" s="44">
        <f>ABS(O22-O23)</f>
        <v>0</v>
      </c>
      <c r="R22" s="196">
        <f>P23+Q23</f>
        <v>0</v>
      </c>
      <c r="S22" s="94"/>
      <c r="T22" s="115">
        <f>MAX(K22:K23)</f>
        <v>0</v>
      </c>
    </row>
    <row r="23" spans="1:20" ht="18" customHeight="1" x14ac:dyDescent="0.4">
      <c r="A23" s="199"/>
      <c r="B23" s="209"/>
      <c r="C23" s="203"/>
      <c r="D23" s="112" t="s">
        <v>1</v>
      </c>
      <c r="E23" s="185"/>
      <c r="F23" s="178"/>
      <c r="G23" s="180"/>
      <c r="H23" s="180"/>
      <c r="I23" s="175"/>
      <c r="J23" s="181"/>
      <c r="K23" s="182"/>
      <c r="L23" s="49" t="str">
        <f>IF(K23&gt;0,VLOOKUP(MAX(K22:K23),$V$6:$X$9,2,TRUE),"")</f>
        <v/>
      </c>
      <c r="M23" s="205"/>
      <c r="N23" s="207"/>
      <c r="O23" s="72"/>
      <c r="P23" s="50" t="str">
        <f>IF(P22&gt;0,M22*P22,"0")</f>
        <v>0</v>
      </c>
      <c r="Q23" s="50" t="str">
        <f>IF(Q22&gt;0,L22*Q22,"0")</f>
        <v>0</v>
      </c>
      <c r="R23" s="197"/>
      <c r="S23" s="94"/>
    </row>
    <row r="24" spans="1:20" ht="18" customHeight="1" x14ac:dyDescent="0.4">
      <c r="C24" s="65"/>
      <c r="D24" s="85"/>
      <c r="F24" s="86"/>
      <c r="G24" s="88"/>
      <c r="H24" s="117"/>
      <c r="I24" s="88"/>
      <c r="J24" s="85"/>
      <c r="K24" s="88"/>
      <c r="R24" s="52"/>
      <c r="S24" s="94"/>
    </row>
    <row r="25" spans="1:20" ht="18" customHeight="1" thickBot="1" x14ac:dyDescent="0.45">
      <c r="A25" s="104"/>
      <c r="B25" s="105" t="s">
        <v>47</v>
      </c>
      <c r="C25" s="106" t="s">
        <v>86</v>
      </c>
      <c r="D25" s="107" t="s">
        <v>22</v>
      </c>
      <c r="E25" s="36" t="s">
        <v>91</v>
      </c>
      <c r="F25" s="108" t="s">
        <v>4</v>
      </c>
      <c r="G25" s="107" t="s">
        <v>5</v>
      </c>
      <c r="H25" s="109" t="s">
        <v>17</v>
      </c>
      <c r="I25" s="107" t="s">
        <v>21</v>
      </c>
      <c r="J25" s="107" t="s">
        <v>16</v>
      </c>
      <c r="K25" s="107" t="s">
        <v>6</v>
      </c>
      <c r="L25" s="53" t="s">
        <v>7</v>
      </c>
      <c r="M25" s="110" t="s">
        <v>62</v>
      </c>
      <c r="N25" s="36" t="s">
        <v>74</v>
      </c>
      <c r="O25" s="110" t="s">
        <v>63</v>
      </c>
      <c r="P25" s="110" t="s">
        <v>68</v>
      </c>
      <c r="Q25" s="110" t="s">
        <v>69</v>
      </c>
      <c r="R25" s="110" t="s">
        <v>64</v>
      </c>
      <c r="S25" s="118"/>
      <c r="T25" s="112" t="s">
        <v>30</v>
      </c>
    </row>
    <row r="26" spans="1:20" ht="18" customHeight="1" thickTop="1" x14ac:dyDescent="0.4">
      <c r="A26" s="198" t="s">
        <v>28</v>
      </c>
      <c r="B26" s="200"/>
      <c r="C26" s="202"/>
      <c r="D26" s="113" t="s">
        <v>0</v>
      </c>
      <c r="E26" s="69"/>
      <c r="F26" s="38"/>
      <c r="G26" s="39"/>
      <c r="H26" s="40"/>
      <c r="I26" s="183"/>
      <c r="J26" s="41"/>
      <c r="K26" s="42"/>
      <c r="L26" s="55" t="str">
        <f>IF(K26&gt;0,VLOOKUP(MAX(K26:K27),$V$6:$X$9,2,TRUE),"")</f>
        <v/>
      </c>
      <c r="M26" s="204" t="str">
        <f>IF(COUNTIF(K26:K27,"&lt;&gt;")=2,VLOOKUP(MAX(K26:K27),$V$6:$Y$9,4,TRUE),"")</f>
        <v/>
      </c>
      <c r="N26" s="206"/>
      <c r="O26" s="70"/>
      <c r="P26" s="44">
        <f>MAX(O26:O27)-Q26</f>
        <v>0</v>
      </c>
      <c r="Q26" s="44">
        <f>ABS(O26-O27)</f>
        <v>0</v>
      </c>
      <c r="R26" s="196">
        <f>P27+Q27</f>
        <v>0</v>
      </c>
      <c r="S26" s="94"/>
      <c r="T26" s="115">
        <f>MAX(K26:K27)</f>
        <v>0</v>
      </c>
    </row>
    <row r="27" spans="1:20" ht="18" customHeight="1" x14ac:dyDescent="0.4">
      <c r="A27" s="199"/>
      <c r="B27" s="201"/>
      <c r="C27" s="203"/>
      <c r="D27" s="112" t="s">
        <v>1</v>
      </c>
      <c r="E27" s="71"/>
      <c r="F27" s="46"/>
      <c r="G27" s="54"/>
      <c r="H27" s="47"/>
      <c r="I27" s="183"/>
      <c r="J27" s="48"/>
      <c r="K27" s="45"/>
      <c r="L27" s="49" t="str">
        <f>IF(K27&gt;0,VLOOKUP(MAX(K26:K27),$V$6:$X$9,3,TRUE),"")</f>
        <v/>
      </c>
      <c r="M27" s="205"/>
      <c r="N27" s="207"/>
      <c r="O27" s="72"/>
      <c r="P27" s="50" t="str">
        <f>IF(P26&gt;0,M26*P26,"0")</f>
        <v>0</v>
      </c>
      <c r="Q27" s="50" t="str">
        <f>IF(Q26&gt;0,L26*Q26,"0")</f>
        <v>0</v>
      </c>
      <c r="R27" s="197"/>
      <c r="S27" s="94"/>
    </row>
    <row r="28" spans="1:20" ht="18" customHeight="1" x14ac:dyDescent="0.4">
      <c r="C28" s="65"/>
      <c r="D28" s="85"/>
      <c r="F28" s="86"/>
      <c r="G28" s="88"/>
      <c r="H28" s="117"/>
      <c r="I28" s="88"/>
      <c r="J28" s="85"/>
      <c r="K28" s="88"/>
      <c r="R28" s="52"/>
      <c r="S28" s="94"/>
    </row>
    <row r="29" spans="1:20" ht="18" customHeight="1" thickBot="1" x14ac:dyDescent="0.45">
      <c r="A29" s="104"/>
      <c r="B29" s="105" t="s">
        <v>47</v>
      </c>
      <c r="C29" s="106" t="s">
        <v>86</v>
      </c>
      <c r="D29" s="107" t="s">
        <v>22</v>
      </c>
      <c r="E29" s="36" t="s">
        <v>91</v>
      </c>
      <c r="F29" s="108" t="s">
        <v>4</v>
      </c>
      <c r="G29" s="107" t="s">
        <v>5</v>
      </c>
      <c r="H29" s="109" t="s">
        <v>17</v>
      </c>
      <c r="I29" s="107" t="s">
        <v>21</v>
      </c>
      <c r="J29" s="107" t="s">
        <v>16</v>
      </c>
      <c r="K29" s="107" t="s">
        <v>6</v>
      </c>
      <c r="L29" s="53" t="s">
        <v>7</v>
      </c>
      <c r="M29" s="110" t="s">
        <v>62</v>
      </c>
      <c r="N29" s="36" t="s">
        <v>74</v>
      </c>
      <c r="O29" s="110" t="s">
        <v>63</v>
      </c>
      <c r="P29" s="110" t="s">
        <v>68</v>
      </c>
      <c r="Q29" s="110" t="s">
        <v>69</v>
      </c>
      <c r="R29" s="110" t="s">
        <v>64</v>
      </c>
      <c r="S29" s="118"/>
      <c r="T29" s="112" t="s">
        <v>30</v>
      </c>
    </row>
    <row r="30" spans="1:20" ht="18" customHeight="1" thickTop="1" x14ac:dyDescent="0.4">
      <c r="A30" s="198" t="s">
        <v>51</v>
      </c>
      <c r="B30" s="200"/>
      <c r="C30" s="202"/>
      <c r="D30" s="113" t="s">
        <v>0</v>
      </c>
      <c r="E30" s="69"/>
      <c r="F30" s="38"/>
      <c r="G30" s="39"/>
      <c r="H30" s="40"/>
      <c r="I30" s="183"/>
      <c r="J30" s="41"/>
      <c r="K30" s="42"/>
      <c r="L30" s="55" t="str">
        <f>IF(K30&gt;0,VLOOKUP(MAX(K30:K31),$V$6:$X$9,2,TRUE),"")</f>
        <v/>
      </c>
      <c r="M30" s="204" t="str">
        <f>IF(COUNTIF(K30:K31,"&lt;&gt;")=2,VLOOKUP(MAX(K30:K31),$V$6:$Y$9,4,TRUE),"")</f>
        <v/>
      </c>
      <c r="N30" s="206"/>
      <c r="O30" s="70"/>
      <c r="P30" s="44">
        <f>MAX(O30:O31)-Q30</f>
        <v>0</v>
      </c>
      <c r="Q30" s="44">
        <f>ABS(O30-O31)</f>
        <v>0</v>
      </c>
      <c r="R30" s="196">
        <f>P31+Q31</f>
        <v>0</v>
      </c>
      <c r="S30" s="94"/>
      <c r="T30" s="115">
        <f>MAX(K30:K31)</f>
        <v>0</v>
      </c>
    </row>
    <row r="31" spans="1:20" ht="18" customHeight="1" x14ac:dyDescent="0.4">
      <c r="A31" s="199"/>
      <c r="B31" s="201"/>
      <c r="C31" s="203"/>
      <c r="D31" s="112" t="s">
        <v>1</v>
      </c>
      <c r="E31" s="71"/>
      <c r="F31" s="46"/>
      <c r="G31" s="54"/>
      <c r="H31" s="47"/>
      <c r="I31" s="183"/>
      <c r="J31" s="48"/>
      <c r="K31" s="45"/>
      <c r="L31" s="49" t="str">
        <f>IF(K31&gt;0,VLOOKUP(MAX(K30:K31),$V$6:$X$9,3,TRUE),"")</f>
        <v/>
      </c>
      <c r="M31" s="205"/>
      <c r="N31" s="207"/>
      <c r="O31" s="72"/>
      <c r="P31" s="50" t="str">
        <f>IF(P30&gt;0,M30*P30,"0")</f>
        <v>0</v>
      </c>
      <c r="Q31" s="50" t="str">
        <f>IF(Q30&gt;0,L30*Q30,"0")</f>
        <v>0</v>
      </c>
      <c r="R31" s="197"/>
      <c r="S31" s="94"/>
    </row>
    <row r="32" spans="1:20" ht="18" customHeight="1" x14ac:dyDescent="0.4">
      <c r="C32" s="65"/>
      <c r="D32" s="85"/>
      <c r="F32" s="86"/>
      <c r="G32" s="88"/>
      <c r="H32" s="117"/>
      <c r="I32" s="88"/>
      <c r="J32" s="85"/>
      <c r="K32" s="88"/>
      <c r="R32" s="52"/>
      <c r="S32" s="94"/>
    </row>
    <row r="33" spans="1:20" ht="18" customHeight="1" thickBot="1" x14ac:dyDescent="0.45">
      <c r="A33" s="104"/>
      <c r="B33" s="105" t="s">
        <v>47</v>
      </c>
      <c r="C33" s="106" t="s">
        <v>86</v>
      </c>
      <c r="D33" s="107" t="s">
        <v>22</v>
      </c>
      <c r="E33" s="36" t="s">
        <v>91</v>
      </c>
      <c r="F33" s="108" t="s">
        <v>4</v>
      </c>
      <c r="G33" s="107" t="s">
        <v>5</v>
      </c>
      <c r="H33" s="107" t="s">
        <v>17</v>
      </c>
      <c r="I33" s="107" t="s">
        <v>21</v>
      </c>
      <c r="J33" s="107" t="s">
        <v>16</v>
      </c>
      <c r="K33" s="107" t="s">
        <v>6</v>
      </c>
      <c r="L33" s="53" t="s">
        <v>7</v>
      </c>
      <c r="M33" s="110" t="s">
        <v>62</v>
      </c>
      <c r="N33" s="36" t="s">
        <v>74</v>
      </c>
      <c r="O33" s="110" t="s">
        <v>63</v>
      </c>
      <c r="P33" s="110" t="s">
        <v>68</v>
      </c>
      <c r="Q33" s="110" t="s">
        <v>69</v>
      </c>
      <c r="R33" s="110" t="s">
        <v>64</v>
      </c>
      <c r="S33" s="118"/>
      <c r="T33" s="112" t="s">
        <v>30</v>
      </c>
    </row>
    <row r="34" spans="1:20" ht="18" customHeight="1" thickTop="1" x14ac:dyDescent="0.4">
      <c r="A34" s="198" t="s">
        <v>52</v>
      </c>
      <c r="B34" s="200"/>
      <c r="C34" s="202"/>
      <c r="D34" s="113" t="s">
        <v>0</v>
      </c>
      <c r="E34" s="69"/>
      <c r="F34" s="38"/>
      <c r="G34" s="39"/>
      <c r="H34" s="183"/>
      <c r="I34" s="183"/>
      <c r="J34" s="41"/>
      <c r="K34" s="42"/>
      <c r="L34" s="55" t="str">
        <f>IF(K34&gt;0,VLOOKUP(MAX(K34:K35),$V$6:$X$9,2,TRUE),"")</f>
        <v/>
      </c>
      <c r="M34" s="204" t="str">
        <f>IF(COUNTIF(K34:K35,"&lt;&gt;")=2,VLOOKUP(MAX(K34:K35),$V$6:$Y$9,4,TRUE),"")</f>
        <v/>
      </c>
      <c r="N34" s="206"/>
      <c r="O34" s="70"/>
      <c r="P34" s="44">
        <f>MAX(O34:O35)-Q34</f>
        <v>0</v>
      </c>
      <c r="Q34" s="44">
        <f>ABS(O34-O35)</f>
        <v>0</v>
      </c>
      <c r="R34" s="196">
        <f>P35+Q35</f>
        <v>0</v>
      </c>
      <c r="S34" s="94"/>
      <c r="T34" s="115">
        <f>MAX(K34:K35)</f>
        <v>0</v>
      </c>
    </row>
    <row r="35" spans="1:20" ht="18" customHeight="1" x14ac:dyDescent="0.4">
      <c r="A35" s="199"/>
      <c r="B35" s="201"/>
      <c r="C35" s="203"/>
      <c r="D35" s="112" t="s">
        <v>1</v>
      </c>
      <c r="E35" s="71"/>
      <c r="F35" s="46"/>
      <c r="G35" s="54"/>
      <c r="H35" s="37"/>
      <c r="I35" s="183"/>
      <c r="J35" s="48"/>
      <c r="K35" s="45"/>
      <c r="L35" s="49" t="str">
        <f>IF(K35&gt;0,VLOOKUP(MAX(K34:K35),$V$6:$X$9,3,TRUE),"")</f>
        <v/>
      </c>
      <c r="M35" s="205"/>
      <c r="N35" s="207"/>
      <c r="O35" s="72"/>
      <c r="P35" s="50" t="str">
        <f>IF(P34&gt;0,M34*P34,"0")</f>
        <v>0</v>
      </c>
      <c r="Q35" s="50" t="str">
        <f>IF(Q34&gt;0,L34*Q34,"0")</f>
        <v>0</v>
      </c>
      <c r="R35" s="197"/>
      <c r="S35" s="94"/>
    </row>
    <row r="36" spans="1:20" ht="18" customHeight="1" x14ac:dyDescent="0.4">
      <c r="R36" s="52"/>
    </row>
    <row r="37" spans="1:20" ht="18" customHeight="1" x14ac:dyDescent="0.4">
      <c r="A37" s="120" t="s">
        <v>87</v>
      </c>
      <c r="B37" s="121"/>
      <c r="C37" s="121"/>
      <c r="D37" s="122"/>
      <c r="E37" s="122"/>
      <c r="F37" s="122"/>
      <c r="G37" s="123"/>
      <c r="H37" s="121"/>
      <c r="I37" s="123"/>
      <c r="J37" s="121"/>
      <c r="K37" s="121"/>
      <c r="L37" s="123"/>
      <c r="M37" s="124"/>
      <c r="N37" s="125"/>
      <c r="R37" s="52"/>
      <c r="S37" s="52"/>
    </row>
    <row r="38" spans="1:20" ht="18" customHeight="1" x14ac:dyDescent="0.4">
      <c r="A38" s="74"/>
      <c r="B38" s="56"/>
      <c r="C38" s="56"/>
      <c r="D38" s="75"/>
      <c r="E38" s="51"/>
      <c r="F38" s="75"/>
      <c r="G38" s="73"/>
      <c r="H38" s="56"/>
      <c r="I38" s="73"/>
      <c r="J38" s="56"/>
      <c r="K38" s="56"/>
      <c r="L38" s="73"/>
      <c r="M38" s="68"/>
      <c r="N38" s="57"/>
      <c r="Q38" s="126" t="s">
        <v>67</v>
      </c>
      <c r="R38" s="127">
        <f>SUM(R6,R10,R14,R18,R22,R26,R30,R34)</f>
        <v>0</v>
      </c>
      <c r="S38" s="52"/>
    </row>
    <row r="39" spans="1:20" ht="18" customHeight="1" x14ac:dyDescent="0.4">
      <c r="A39" s="74"/>
      <c r="B39" s="56"/>
      <c r="C39" s="56"/>
      <c r="D39" s="75"/>
      <c r="E39" s="51"/>
      <c r="F39" s="75"/>
      <c r="G39" s="73"/>
      <c r="H39" s="56"/>
      <c r="I39" s="73"/>
      <c r="J39" s="56"/>
      <c r="K39" s="56"/>
      <c r="L39" s="73"/>
      <c r="M39" s="68"/>
      <c r="N39" s="57"/>
    </row>
    <row r="40" spans="1:20" ht="18" customHeight="1" x14ac:dyDescent="0.4">
      <c r="A40" s="74"/>
      <c r="B40" s="56"/>
      <c r="C40" s="56"/>
      <c r="D40" s="75"/>
      <c r="E40" s="51"/>
      <c r="F40" s="75"/>
      <c r="G40" s="73"/>
      <c r="H40" s="56"/>
      <c r="I40" s="73"/>
      <c r="J40" s="56"/>
      <c r="K40" s="56"/>
      <c r="L40" s="73"/>
      <c r="M40" s="68"/>
      <c r="N40" s="57"/>
      <c r="R40" s="52"/>
      <c r="S40" s="94"/>
    </row>
    <row r="41" spans="1:20" ht="18" customHeight="1" x14ac:dyDescent="0.4">
      <c r="A41" s="74"/>
      <c r="B41" s="56"/>
      <c r="C41" s="56"/>
      <c r="D41" s="75"/>
      <c r="E41" s="51"/>
      <c r="F41" s="75"/>
      <c r="G41" s="73"/>
      <c r="H41" s="56"/>
      <c r="I41" s="73"/>
      <c r="J41" s="56"/>
      <c r="K41" s="56"/>
      <c r="L41" s="73"/>
      <c r="M41" s="68"/>
      <c r="N41" s="57"/>
      <c r="R41" s="52"/>
      <c r="S41" s="94"/>
    </row>
    <row r="42" spans="1:20" ht="18" customHeight="1" x14ac:dyDescent="0.4">
      <c r="A42" s="74"/>
      <c r="B42" s="56"/>
      <c r="C42" s="56"/>
      <c r="D42" s="75"/>
      <c r="E42" s="51"/>
      <c r="F42" s="75"/>
      <c r="G42" s="73"/>
      <c r="H42" s="56"/>
      <c r="I42" s="73"/>
      <c r="J42" s="56"/>
      <c r="K42" s="56"/>
      <c r="L42" s="73"/>
      <c r="M42" s="68"/>
      <c r="N42" s="57"/>
      <c r="R42" s="52"/>
      <c r="S42" s="94"/>
    </row>
    <row r="43" spans="1:20" ht="18" customHeight="1" x14ac:dyDescent="0.4">
      <c r="A43" s="76"/>
      <c r="B43" s="58"/>
      <c r="C43" s="58"/>
      <c r="D43" s="77"/>
      <c r="E43" s="77"/>
      <c r="F43" s="77"/>
      <c r="G43" s="78"/>
      <c r="H43" s="58"/>
      <c r="I43" s="78"/>
      <c r="J43" s="58"/>
      <c r="K43" s="58"/>
      <c r="L43" s="78"/>
      <c r="M43" s="79"/>
      <c r="N43" s="59"/>
      <c r="R43" s="52"/>
      <c r="S43" s="94"/>
    </row>
    <row r="44" spans="1:20" ht="31.9" customHeight="1" x14ac:dyDescent="0.4">
      <c r="A44" s="128" t="s">
        <v>40</v>
      </c>
      <c r="B44" s="129"/>
      <c r="E44" s="85"/>
      <c r="I44" s="88"/>
      <c r="K44" s="88"/>
      <c r="L44" s="85"/>
      <c r="M44" s="85"/>
      <c r="N44" s="88"/>
      <c r="O44" s="88"/>
      <c r="P44" s="88"/>
      <c r="Q44" s="88"/>
      <c r="R44" s="88"/>
    </row>
    <row r="45" spans="1:20" ht="22.9" customHeight="1" x14ac:dyDescent="0.4">
      <c r="B45" s="129"/>
      <c r="C45" s="130" t="s">
        <v>45</v>
      </c>
      <c r="E45" s="85"/>
      <c r="H45" s="131"/>
      <c r="I45" s="88"/>
      <c r="K45" s="88"/>
      <c r="L45" s="88"/>
      <c r="M45" s="88"/>
      <c r="N45" s="88"/>
      <c r="O45" s="88"/>
      <c r="P45" s="88"/>
      <c r="Q45" s="88"/>
      <c r="R45" s="88"/>
    </row>
    <row r="46" spans="1:20" ht="22.9" customHeight="1" x14ac:dyDescent="0.4">
      <c r="B46" s="129"/>
      <c r="C46" s="130" t="s">
        <v>92</v>
      </c>
      <c r="E46" s="85"/>
      <c r="H46" s="131"/>
      <c r="I46" s="88"/>
      <c r="K46" s="88"/>
      <c r="L46" s="88"/>
      <c r="M46" s="88"/>
      <c r="N46" s="88"/>
      <c r="O46" s="88"/>
      <c r="P46" s="88"/>
      <c r="Q46" s="88"/>
      <c r="R46" s="88"/>
    </row>
    <row r="47" spans="1:20" ht="22.9" customHeight="1" x14ac:dyDescent="0.4">
      <c r="B47" s="129"/>
      <c r="C47" s="130" t="s">
        <v>42</v>
      </c>
      <c r="E47" s="85"/>
      <c r="I47" s="88"/>
      <c r="K47" s="88"/>
      <c r="L47" s="88"/>
      <c r="M47" s="88"/>
      <c r="N47" s="88"/>
      <c r="O47" s="88"/>
      <c r="P47" s="88"/>
      <c r="Q47" s="88"/>
      <c r="R47" s="88"/>
    </row>
    <row r="48" spans="1:20" ht="22.9" customHeight="1" x14ac:dyDescent="0.4">
      <c r="B48" s="129"/>
      <c r="C48" s="130" t="s">
        <v>43</v>
      </c>
      <c r="E48" s="85"/>
      <c r="L48" s="88"/>
      <c r="M48" s="88"/>
      <c r="N48" s="88"/>
      <c r="O48" s="88"/>
      <c r="P48" s="88"/>
      <c r="Q48" s="88"/>
    </row>
    <row r="49" spans="2:24" ht="22.9" customHeight="1" x14ac:dyDescent="0.4">
      <c r="B49" s="129"/>
      <c r="C49" s="130" t="s">
        <v>90</v>
      </c>
      <c r="H49" s="131"/>
      <c r="I49" s="88"/>
      <c r="K49" s="88"/>
      <c r="R49" s="88"/>
    </row>
    <row r="50" spans="2:24" ht="22.9" customHeight="1" x14ac:dyDescent="0.4">
      <c r="B50" s="129"/>
      <c r="C50" s="130" t="s">
        <v>44</v>
      </c>
      <c r="E50" s="85"/>
      <c r="H50" s="131"/>
      <c r="I50" s="88"/>
      <c r="K50" s="88"/>
      <c r="L50" s="88"/>
      <c r="M50" s="88"/>
      <c r="N50" s="88"/>
      <c r="O50" s="88"/>
      <c r="P50" s="88"/>
      <c r="Q50" s="88"/>
      <c r="R50" s="88"/>
    </row>
    <row r="51" spans="2:24" ht="22.9" customHeight="1" x14ac:dyDescent="0.4">
      <c r="B51" s="129"/>
      <c r="C51" s="130" t="s">
        <v>94</v>
      </c>
      <c r="E51" s="85"/>
      <c r="L51" s="88"/>
      <c r="M51" s="88"/>
      <c r="N51" s="88"/>
      <c r="O51" s="88"/>
      <c r="P51" s="88"/>
      <c r="Q51" s="88"/>
    </row>
    <row r="52" spans="2:24" ht="22.9" customHeight="1" x14ac:dyDescent="0.4">
      <c r="B52" s="129"/>
      <c r="C52" s="130" t="s">
        <v>78</v>
      </c>
    </row>
    <row r="53" spans="2:24" ht="22.9" customHeight="1" x14ac:dyDescent="0.4">
      <c r="C53" s="130" t="s">
        <v>41</v>
      </c>
      <c r="L53" s="35"/>
    </row>
    <row r="54" spans="2:24" ht="22.9" customHeight="1" x14ac:dyDescent="0.4">
      <c r="C54" s="130" t="s">
        <v>85</v>
      </c>
    </row>
    <row r="55" spans="2:24" ht="22.9" customHeight="1" x14ac:dyDescent="0.4">
      <c r="C55" s="130" t="s">
        <v>95</v>
      </c>
    </row>
    <row r="56" spans="2:24" ht="22.9" customHeight="1" x14ac:dyDescent="0.4">
      <c r="C56" s="130" t="s">
        <v>88</v>
      </c>
    </row>
    <row r="57" spans="2:24" ht="22.9" customHeight="1" x14ac:dyDescent="0.4">
      <c r="C57" s="130" t="s">
        <v>89</v>
      </c>
    </row>
    <row r="58" spans="2:24" ht="22.9" customHeight="1" x14ac:dyDescent="0.4">
      <c r="C58" s="130" t="s">
        <v>93</v>
      </c>
    </row>
    <row r="59" spans="2:24" s="85" customFormat="1" x14ac:dyDescent="0.4">
      <c r="D59" s="86"/>
      <c r="E59" s="87"/>
      <c r="F59" s="88"/>
      <c r="H59" s="88"/>
      <c r="J59" s="88"/>
      <c r="K59" s="52"/>
      <c r="L59" s="52"/>
      <c r="M59" s="52"/>
      <c r="N59" s="52"/>
      <c r="O59" s="52"/>
      <c r="P59" s="52"/>
      <c r="Q59" s="52"/>
      <c r="R59" s="94"/>
      <c r="S59" s="88"/>
      <c r="T59" s="88"/>
      <c r="U59" s="88"/>
      <c r="V59" s="88"/>
      <c r="W59" s="88"/>
      <c r="X59" s="88"/>
    </row>
    <row r="60" spans="2:24" s="85" customFormat="1" x14ac:dyDescent="0.4">
      <c r="D60" s="86"/>
      <c r="E60" s="87"/>
      <c r="F60" s="88"/>
      <c r="H60" s="88"/>
      <c r="J60" s="88"/>
      <c r="K60" s="52"/>
      <c r="L60" s="52"/>
      <c r="M60" s="52"/>
      <c r="N60" s="52"/>
      <c r="O60" s="52"/>
      <c r="P60" s="52"/>
      <c r="Q60" s="52"/>
      <c r="R60" s="94"/>
      <c r="S60" s="88"/>
      <c r="T60" s="88"/>
      <c r="U60" s="88"/>
      <c r="V60" s="88"/>
      <c r="W60" s="88"/>
      <c r="X60" s="88"/>
    </row>
    <row r="61" spans="2:24" s="85" customFormat="1" x14ac:dyDescent="0.4">
      <c r="D61" s="86"/>
      <c r="E61" s="87"/>
      <c r="F61" s="88"/>
      <c r="H61" s="88"/>
      <c r="J61" s="88"/>
      <c r="K61" s="52"/>
      <c r="L61" s="52"/>
      <c r="M61" s="52"/>
      <c r="N61" s="52"/>
      <c r="O61" s="52"/>
      <c r="P61" s="52"/>
      <c r="Q61" s="52"/>
      <c r="R61" s="94"/>
      <c r="S61" s="88"/>
      <c r="T61" s="88"/>
      <c r="U61" s="88"/>
      <c r="V61" s="88"/>
      <c r="W61" s="88"/>
      <c r="X61" s="88"/>
    </row>
    <row r="62" spans="2:24" s="85" customFormat="1" x14ac:dyDescent="0.4">
      <c r="D62" s="86"/>
      <c r="E62" s="87"/>
      <c r="F62" s="88"/>
      <c r="H62" s="88"/>
      <c r="J62" s="88"/>
      <c r="K62" s="52"/>
      <c r="L62" s="52"/>
      <c r="M62" s="52"/>
      <c r="N62" s="52"/>
      <c r="O62" s="52"/>
      <c r="P62" s="52"/>
      <c r="Q62" s="52"/>
      <c r="R62" s="94"/>
      <c r="S62" s="88"/>
      <c r="T62" s="88"/>
      <c r="U62" s="88"/>
      <c r="V62" s="88"/>
      <c r="W62" s="88"/>
      <c r="X62" s="88"/>
    </row>
    <row r="63" spans="2:24" s="85" customFormat="1" x14ac:dyDescent="0.4">
      <c r="D63" s="86"/>
      <c r="E63" s="87"/>
      <c r="F63" s="88"/>
      <c r="H63" s="88"/>
      <c r="J63" s="88"/>
      <c r="K63" s="52"/>
      <c r="L63" s="52"/>
      <c r="M63" s="52"/>
      <c r="N63" s="52"/>
      <c r="O63" s="52"/>
      <c r="P63" s="52"/>
      <c r="Q63" s="52"/>
      <c r="R63" s="94"/>
      <c r="S63" s="88"/>
      <c r="T63" s="88"/>
      <c r="U63" s="88"/>
      <c r="V63" s="88"/>
      <c r="W63" s="88"/>
      <c r="X63" s="88"/>
    </row>
    <row r="64" spans="2:24" s="85" customFormat="1" x14ac:dyDescent="0.4">
      <c r="D64" s="86"/>
      <c r="E64" s="87"/>
      <c r="F64" s="88"/>
      <c r="H64" s="88"/>
      <c r="J64" s="88"/>
      <c r="K64" s="52"/>
      <c r="L64" s="52"/>
      <c r="M64" s="52"/>
      <c r="N64" s="52"/>
      <c r="O64" s="52"/>
      <c r="P64" s="52"/>
      <c r="Q64" s="52"/>
      <c r="R64" s="94"/>
      <c r="S64" s="88"/>
      <c r="T64" s="88"/>
      <c r="U64" s="88"/>
      <c r="V64" s="88"/>
      <c r="W64" s="88"/>
      <c r="X64" s="88"/>
    </row>
    <row r="65" spans="4:24" s="85" customFormat="1" x14ac:dyDescent="0.4">
      <c r="D65" s="86"/>
      <c r="E65" s="87"/>
      <c r="F65" s="88"/>
      <c r="H65" s="88"/>
      <c r="J65" s="88"/>
      <c r="K65" s="52"/>
      <c r="L65" s="52"/>
      <c r="M65" s="52"/>
      <c r="N65" s="52"/>
      <c r="O65" s="52"/>
      <c r="P65" s="52"/>
      <c r="Q65" s="52"/>
      <c r="R65" s="94"/>
      <c r="S65" s="88"/>
      <c r="T65" s="88"/>
      <c r="U65" s="88"/>
      <c r="V65" s="88"/>
      <c r="W65" s="88"/>
      <c r="X65" s="88"/>
    </row>
    <row r="66" spans="4:24" s="85" customFormat="1" x14ac:dyDescent="0.4">
      <c r="D66" s="86"/>
      <c r="E66" s="87"/>
      <c r="F66" s="88"/>
      <c r="H66" s="88"/>
      <c r="J66" s="88"/>
      <c r="K66" s="52"/>
      <c r="L66" s="52"/>
      <c r="M66" s="52"/>
      <c r="N66" s="52"/>
      <c r="O66" s="52"/>
      <c r="P66" s="52"/>
      <c r="Q66" s="52"/>
      <c r="R66" s="94"/>
      <c r="S66" s="88"/>
      <c r="T66" s="88"/>
      <c r="U66" s="88"/>
      <c r="V66" s="88"/>
      <c r="W66" s="88"/>
      <c r="X66" s="88"/>
    </row>
    <row r="68" spans="4:24" ht="22.9" customHeight="1" x14ac:dyDescent="0.4"/>
    <row r="69" spans="4:24" ht="22.9" customHeight="1" x14ac:dyDescent="0.4"/>
    <row r="70" spans="4:24" ht="22.9" customHeight="1" x14ac:dyDescent="0.4"/>
    <row r="71" spans="4:24" ht="22.9" customHeight="1" x14ac:dyDescent="0.4"/>
    <row r="72" spans="4:24" ht="22.9" customHeight="1" x14ac:dyDescent="0.4"/>
    <row r="73" spans="4:24" ht="22.9" customHeight="1" x14ac:dyDescent="0.4"/>
    <row r="74" spans="4:24" ht="22.9" customHeight="1" x14ac:dyDescent="0.4"/>
    <row r="75" spans="4:24" ht="22.9" customHeight="1" x14ac:dyDescent="0.4"/>
    <row r="76" spans="4:24" ht="22.9" customHeight="1" x14ac:dyDescent="0.4"/>
    <row r="77" spans="4:24" ht="22.9" customHeight="1" x14ac:dyDescent="0.4"/>
    <row r="78" spans="4:24" ht="22.9" customHeight="1" x14ac:dyDescent="0.4"/>
    <row r="79" spans="4:24" ht="22.9" customHeight="1" x14ac:dyDescent="0.4"/>
  </sheetData>
  <sheetProtection sheet="1" objects="1" scenarios="1" formatCells="0" selectLockedCells="1"/>
  <mergeCells count="48">
    <mergeCell ref="R10:R11"/>
    <mergeCell ref="A6:A7"/>
    <mergeCell ref="B6:B7"/>
    <mergeCell ref="C6:C7"/>
    <mergeCell ref="M6:M7"/>
    <mergeCell ref="N6:N7"/>
    <mergeCell ref="R6:R7"/>
    <mergeCell ref="A10:A11"/>
    <mergeCell ref="B10:B11"/>
    <mergeCell ref="C10:C11"/>
    <mergeCell ref="M10:M11"/>
    <mergeCell ref="N10:N11"/>
    <mergeCell ref="R18:R19"/>
    <mergeCell ref="A14:A15"/>
    <mergeCell ref="B14:B15"/>
    <mergeCell ref="C14:C15"/>
    <mergeCell ref="M14:M15"/>
    <mergeCell ref="N14:N15"/>
    <mergeCell ref="R14:R15"/>
    <mergeCell ref="A18:A19"/>
    <mergeCell ref="B18:B19"/>
    <mergeCell ref="C18:C19"/>
    <mergeCell ref="M18:M19"/>
    <mergeCell ref="N18:N19"/>
    <mergeCell ref="R26:R27"/>
    <mergeCell ref="A22:A23"/>
    <mergeCell ref="B22:B23"/>
    <mergeCell ref="C22:C23"/>
    <mergeCell ref="M22:M23"/>
    <mergeCell ref="N22:N23"/>
    <mergeCell ref="R22:R23"/>
    <mergeCell ref="A26:A27"/>
    <mergeCell ref="B26:B27"/>
    <mergeCell ref="C26:C27"/>
    <mergeCell ref="M26:M27"/>
    <mergeCell ref="N26:N27"/>
    <mergeCell ref="R34:R35"/>
    <mergeCell ref="A30:A31"/>
    <mergeCell ref="B30:B31"/>
    <mergeCell ref="C30:C31"/>
    <mergeCell ref="M30:M31"/>
    <mergeCell ref="N30:N31"/>
    <mergeCell ref="R30:R31"/>
    <mergeCell ref="A34:A35"/>
    <mergeCell ref="B34:B35"/>
    <mergeCell ref="C34:C35"/>
    <mergeCell ref="M34:M35"/>
    <mergeCell ref="N34:N35"/>
  </mergeCells>
  <phoneticPr fontId="1"/>
  <dataValidations count="3">
    <dataValidation type="list" allowBlank="1" showInputMessage="1" showErrorMessage="1" sqref="B30:B31 B26:B27 B22:B23 B18:B19 B14:B15 B6:B7 B10:B11 B34:B35">
      <formula1>$W$12:$W$13</formula1>
    </dataValidation>
    <dataValidation type="list" allowBlank="1" showInputMessage="1" showErrorMessage="1" sqref="I10:I11 I6:I7 I14:I15 I22:I23 I34:I35 I18:I19 I30:I31 I26:I27">
      <formula1>$U$12:$U$14</formula1>
    </dataValidation>
    <dataValidation type="list" allowBlank="1" showInputMessage="1" showErrorMessage="1" sqref="N10:N11 N6:N7 N34:N35 N18:N19 N22:N23 N14:N15 N30:N31 N26:N27">
      <formula1>$Y$12:$Y$13</formula1>
    </dataValidation>
  </dataValidations>
  <pageMargins left="0.70866141732283472" right="0.70866141732283472" top="0.74803149606299213" bottom="0.74803149606299213" header="0.31496062992125984" footer="0.31496062992125984"/>
  <pageSetup paperSize="9" scale="49" orientation="portrait" r:id="rId1"/>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Y58"/>
  <sheetViews>
    <sheetView view="pageBreakPreview" zoomScale="70" zoomScaleNormal="70" zoomScaleSheetLayoutView="70" workbookViewId="0">
      <selection activeCell="C6" sqref="C6:C7"/>
    </sheetView>
  </sheetViews>
  <sheetFormatPr defaultColWidth="8.75" defaultRowHeight="18.75" x14ac:dyDescent="0.4"/>
  <cols>
    <col min="1" max="1" width="3.25" style="133" bestFit="1" customWidth="1"/>
    <col min="2" max="2" width="5.625" style="133" bestFit="1" customWidth="1"/>
    <col min="3" max="3" width="12.875" style="133" customWidth="1"/>
    <col min="4" max="4" width="12.875" style="134" customWidth="1"/>
    <col min="5" max="5" width="12.875" style="3" customWidth="1"/>
    <col min="6" max="6" width="12.875" style="18" customWidth="1"/>
    <col min="7" max="7" width="12.875" style="133" customWidth="1"/>
    <col min="8" max="8" width="12.875" style="18" customWidth="1"/>
    <col min="9" max="9" width="12.875" style="133" customWidth="1"/>
    <col min="10" max="10" width="12.875" style="18" customWidth="1"/>
    <col min="11" max="14" width="12.875" style="3" customWidth="1"/>
    <col min="15" max="17" width="18.25" style="3" customWidth="1"/>
    <col min="18" max="18" width="18.25" style="140" customWidth="1"/>
    <col min="19" max="19" width="7" style="18" customWidth="1"/>
    <col min="20" max="20" width="14.125" style="18" customWidth="1"/>
    <col min="21" max="21" width="17.75" style="18" customWidth="1"/>
    <col min="22" max="22" width="9.625" style="18" customWidth="1"/>
    <col min="23" max="25" width="18.125" style="18" customWidth="1"/>
    <col min="26" max="16384" width="8.75" style="18"/>
  </cols>
  <sheetData>
    <row r="1" spans="1:25" ht="30" x14ac:dyDescent="0.4">
      <c r="A1" s="132" t="s">
        <v>15</v>
      </c>
      <c r="B1" s="132"/>
      <c r="L1" s="135"/>
      <c r="M1" s="135"/>
      <c r="N1" s="60" t="s">
        <v>82</v>
      </c>
      <c r="O1" s="136"/>
      <c r="P1" s="136"/>
      <c r="Q1" s="136"/>
      <c r="R1" s="137"/>
    </row>
    <row r="2" spans="1:25" x14ac:dyDescent="0.4">
      <c r="A2" s="138"/>
      <c r="B2" s="138"/>
      <c r="O2" s="139"/>
      <c r="P2" s="139"/>
      <c r="Q2" s="139"/>
    </row>
    <row r="3" spans="1:25" ht="25.5" x14ac:dyDescent="0.4">
      <c r="A3" s="138"/>
      <c r="B3" s="138"/>
      <c r="N3" s="4" t="s">
        <v>46</v>
      </c>
      <c r="O3" s="141" t="s">
        <v>70</v>
      </c>
      <c r="P3" s="142"/>
      <c r="Q3" s="142"/>
      <c r="R3" s="143"/>
    </row>
    <row r="4" spans="1:25" s="145" customFormat="1" ht="18" customHeight="1" x14ac:dyDescent="0.4">
      <c r="A4" s="144"/>
      <c r="B4" s="144"/>
      <c r="C4" s="144"/>
      <c r="D4" s="144"/>
      <c r="E4" s="144"/>
      <c r="F4" s="144"/>
      <c r="G4" s="144"/>
      <c r="H4" s="144"/>
      <c r="I4" s="144"/>
      <c r="J4" s="144"/>
      <c r="K4" s="144"/>
      <c r="L4" s="144"/>
      <c r="M4" s="144"/>
      <c r="N4" s="144"/>
      <c r="O4" s="144"/>
      <c r="P4" s="144"/>
      <c r="Q4" s="144"/>
      <c r="R4" s="144"/>
    </row>
    <row r="5" spans="1:25" s="133" customFormat="1" ht="18" customHeight="1" thickBot="1" x14ac:dyDescent="0.45">
      <c r="A5" s="146"/>
      <c r="B5" s="147" t="s">
        <v>47</v>
      </c>
      <c r="C5" s="106" t="s">
        <v>86</v>
      </c>
      <c r="D5" s="148" t="s">
        <v>22</v>
      </c>
      <c r="E5" s="62" t="s">
        <v>91</v>
      </c>
      <c r="F5" s="149" t="s">
        <v>4</v>
      </c>
      <c r="G5" s="148" t="s">
        <v>5</v>
      </c>
      <c r="H5" s="148" t="s">
        <v>17</v>
      </c>
      <c r="I5" s="148" t="s">
        <v>21</v>
      </c>
      <c r="J5" s="148" t="s">
        <v>16</v>
      </c>
      <c r="K5" s="148" t="s">
        <v>6</v>
      </c>
      <c r="L5" s="62" t="s">
        <v>66</v>
      </c>
      <c r="M5" s="62" t="s">
        <v>62</v>
      </c>
      <c r="N5" s="6" t="s">
        <v>74</v>
      </c>
      <c r="O5" s="6" t="s">
        <v>63</v>
      </c>
      <c r="P5" s="150" t="s">
        <v>68</v>
      </c>
      <c r="Q5" s="150" t="s">
        <v>69</v>
      </c>
      <c r="R5" s="6" t="s">
        <v>64</v>
      </c>
      <c r="S5" s="151"/>
      <c r="T5" s="16" t="s">
        <v>30</v>
      </c>
      <c r="U5" s="16" t="s">
        <v>24</v>
      </c>
      <c r="V5" s="16" t="s">
        <v>29</v>
      </c>
      <c r="W5" s="16" t="s">
        <v>10</v>
      </c>
      <c r="X5" s="16" t="s">
        <v>11</v>
      </c>
      <c r="Y5" s="16" t="s">
        <v>65</v>
      </c>
    </row>
    <row r="6" spans="1:25" ht="18" customHeight="1" thickTop="1" x14ac:dyDescent="0.4">
      <c r="A6" s="218" t="s">
        <v>2</v>
      </c>
      <c r="B6" s="220" t="s">
        <v>49</v>
      </c>
      <c r="C6" s="202">
        <v>43983</v>
      </c>
      <c r="D6" s="152" t="s">
        <v>0</v>
      </c>
      <c r="E6" s="80">
        <v>40</v>
      </c>
      <c r="F6" s="25" t="s">
        <v>8</v>
      </c>
      <c r="G6" s="26" t="s">
        <v>31</v>
      </c>
      <c r="H6" s="34" t="s">
        <v>32</v>
      </c>
      <c r="I6" s="34" t="s">
        <v>19</v>
      </c>
      <c r="J6" s="27">
        <v>0.875</v>
      </c>
      <c r="K6" s="28">
        <v>550</v>
      </c>
      <c r="L6" s="63">
        <f>IF(K6&gt;0,VLOOKUP(MAX(K6:K7),$V$6:$X$9,2,TRUE),"")</f>
        <v>1000</v>
      </c>
      <c r="M6" s="212">
        <f>IF(COUNTIF(K6:K7,"&lt;&gt;")=2,VLOOKUP(MAX(K6:K7),$V$6:$Y$9,4,TRUE),"")</f>
        <v>1500</v>
      </c>
      <c r="N6" s="216" t="s">
        <v>81</v>
      </c>
      <c r="O6" s="81">
        <v>10</v>
      </c>
      <c r="P6" s="7">
        <f>MAX(O6:O7)-Q6</f>
        <v>10</v>
      </c>
      <c r="Q6" s="7">
        <f>ABS(O6-O7)</f>
        <v>1</v>
      </c>
      <c r="R6" s="214">
        <f>P7+Q7</f>
        <v>16000</v>
      </c>
      <c r="S6" s="153"/>
      <c r="T6" s="24">
        <f>MAX(K6:K7)</f>
        <v>570</v>
      </c>
      <c r="U6" s="17" t="s">
        <v>9</v>
      </c>
      <c r="V6" s="17">
        <v>0</v>
      </c>
      <c r="W6" s="2">
        <v>500</v>
      </c>
      <c r="X6" s="2">
        <f>W6/2</f>
        <v>250</v>
      </c>
      <c r="Y6" s="2">
        <f>SUM(W6,X6)</f>
        <v>750</v>
      </c>
    </row>
    <row r="7" spans="1:25" ht="18" customHeight="1" x14ac:dyDescent="0.4">
      <c r="A7" s="219"/>
      <c r="B7" s="221"/>
      <c r="C7" s="203"/>
      <c r="D7" s="154" t="s">
        <v>1</v>
      </c>
      <c r="E7" s="61">
        <v>1</v>
      </c>
      <c r="F7" s="30" t="s">
        <v>8</v>
      </c>
      <c r="G7" s="31" t="s">
        <v>31</v>
      </c>
      <c r="H7" s="29" t="s">
        <v>33</v>
      </c>
      <c r="I7" s="34" t="s">
        <v>20</v>
      </c>
      <c r="J7" s="32">
        <v>0.27083333333333331</v>
      </c>
      <c r="K7" s="33">
        <v>570</v>
      </c>
      <c r="L7" s="64">
        <f>IF(K7&gt;0,VLOOKUP(MAX(K6:K7),$V$6:$X$9,2,TRUE),"")</f>
        <v>1000</v>
      </c>
      <c r="M7" s="213"/>
      <c r="N7" s="217"/>
      <c r="O7" s="20">
        <v>11</v>
      </c>
      <c r="P7" s="5">
        <f>IF(P6&gt;0,M6*P6,"0")</f>
        <v>15000</v>
      </c>
      <c r="Q7" s="5">
        <f>IF(Q6&gt;0,L6*Q6,"0")</f>
        <v>1000</v>
      </c>
      <c r="R7" s="215"/>
      <c r="S7" s="140"/>
      <c r="U7" s="17" t="s">
        <v>12</v>
      </c>
      <c r="V7" s="17">
        <v>300</v>
      </c>
      <c r="W7" s="2">
        <v>800</v>
      </c>
      <c r="X7" s="2">
        <f t="shared" ref="X7:X9" si="0">W7/2</f>
        <v>400</v>
      </c>
      <c r="Y7" s="2">
        <f t="shared" ref="Y7:Y9" si="1">SUM(W7,X7)</f>
        <v>1200</v>
      </c>
    </row>
    <row r="8" spans="1:25" ht="18" customHeight="1" x14ac:dyDescent="0.4">
      <c r="C8" s="65"/>
      <c r="D8" s="155"/>
      <c r="E8" s="156"/>
      <c r="F8" s="157"/>
      <c r="G8" s="158"/>
      <c r="H8" s="155"/>
      <c r="I8" s="158"/>
      <c r="J8" s="155"/>
      <c r="K8" s="158"/>
      <c r="L8" s="65"/>
      <c r="M8" s="65"/>
      <c r="R8" s="3"/>
      <c r="S8" s="140"/>
      <c r="U8" s="17" t="s">
        <v>13</v>
      </c>
      <c r="V8" s="17">
        <v>500</v>
      </c>
      <c r="W8" s="2">
        <v>1000</v>
      </c>
      <c r="X8" s="2">
        <f t="shared" si="0"/>
        <v>500</v>
      </c>
      <c r="Y8" s="2">
        <f t="shared" si="1"/>
        <v>1500</v>
      </c>
    </row>
    <row r="9" spans="1:25" ht="18" customHeight="1" thickBot="1" x14ac:dyDescent="0.45">
      <c r="A9" s="146"/>
      <c r="B9" s="147" t="s">
        <v>47</v>
      </c>
      <c r="C9" s="106" t="s">
        <v>86</v>
      </c>
      <c r="D9" s="148" t="s">
        <v>22</v>
      </c>
      <c r="E9" s="62" t="s">
        <v>91</v>
      </c>
      <c r="F9" s="149" t="s">
        <v>4</v>
      </c>
      <c r="G9" s="148" t="s">
        <v>5</v>
      </c>
      <c r="H9" s="148" t="s">
        <v>17</v>
      </c>
      <c r="I9" s="148" t="s">
        <v>21</v>
      </c>
      <c r="J9" s="148" t="s">
        <v>16</v>
      </c>
      <c r="K9" s="148" t="s">
        <v>6</v>
      </c>
      <c r="L9" s="66" t="s">
        <v>66</v>
      </c>
      <c r="M9" s="159" t="s">
        <v>62</v>
      </c>
      <c r="N9" s="6" t="s">
        <v>74</v>
      </c>
      <c r="O9" s="150" t="s">
        <v>63</v>
      </c>
      <c r="P9" s="150" t="s">
        <v>68</v>
      </c>
      <c r="Q9" s="150" t="s">
        <v>69</v>
      </c>
      <c r="R9" s="150" t="s">
        <v>64</v>
      </c>
      <c r="S9" s="160"/>
      <c r="T9" s="16" t="s">
        <v>30</v>
      </c>
      <c r="U9" s="17" t="s">
        <v>14</v>
      </c>
      <c r="V9" s="17">
        <v>700</v>
      </c>
      <c r="W9" s="2">
        <v>1200</v>
      </c>
      <c r="X9" s="2">
        <f t="shared" si="0"/>
        <v>600</v>
      </c>
      <c r="Y9" s="2">
        <f t="shared" si="1"/>
        <v>1800</v>
      </c>
    </row>
    <row r="10" spans="1:25" ht="18" customHeight="1" thickTop="1" x14ac:dyDescent="0.4">
      <c r="A10" s="218" t="s">
        <v>3</v>
      </c>
      <c r="B10" s="220" t="s">
        <v>49</v>
      </c>
      <c r="C10" s="202">
        <v>43983</v>
      </c>
      <c r="D10" s="152" t="s">
        <v>0</v>
      </c>
      <c r="E10" s="80">
        <v>60</v>
      </c>
      <c r="F10" s="25" t="s">
        <v>34</v>
      </c>
      <c r="G10" s="26" t="s">
        <v>35</v>
      </c>
      <c r="H10" s="34" t="s">
        <v>18</v>
      </c>
      <c r="I10" s="34" t="s">
        <v>19</v>
      </c>
      <c r="J10" s="27">
        <v>0.95833333333333337</v>
      </c>
      <c r="K10" s="28">
        <v>705</v>
      </c>
      <c r="L10" s="63">
        <f>IF(K10&gt;0,VLOOKUP(MAX(K10:K11),$V$6:$X$9,2,TRUE),"")</f>
        <v>1200</v>
      </c>
      <c r="M10" s="212">
        <f>IF(COUNTIF(K10:K11,"&lt;&gt;")=2,VLOOKUP(MAX(K10:K11),$V$6:$Y$9,4,TRUE),"")</f>
        <v>1800</v>
      </c>
      <c r="N10" s="216" t="s">
        <v>81</v>
      </c>
      <c r="O10" s="81">
        <v>10</v>
      </c>
      <c r="P10" s="7">
        <f>MAX(O10:O11)-Q10</f>
        <v>10</v>
      </c>
      <c r="Q10" s="7">
        <f>ABS(O10-O11)</f>
        <v>1</v>
      </c>
      <c r="R10" s="214">
        <f>P11+Q11</f>
        <v>19200</v>
      </c>
      <c r="S10" s="140"/>
      <c r="T10" s="24">
        <f>MAX(K10:K11)</f>
        <v>705</v>
      </c>
    </row>
    <row r="11" spans="1:25" ht="18" customHeight="1" x14ac:dyDescent="0.4">
      <c r="A11" s="219"/>
      <c r="B11" s="221"/>
      <c r="C11" s="203"/>
      <c r="D11" s="154" t="s">
        <v>1</v>
      </c>
      <c r="E11" s="61">
        <v>20</v>
      </c>
      <c r="F11" s="30" t="s">
        <v>34</v>
      </c>
      <c r="G11" s="31" t="s">
        <v>35</v>
      </c>
      <c r="H11" s="29" t="s">
        <v>36</v>
      </c>
      <c r="I11" s="34" t="s">
        <v>20</v>
      </c>
      <c r="J11" s="32">
        <v>0.23958333333333334</v>
      </c>
      <c r="K11" s="33">
        <v>695</v>
      </c>
      <c r="L11" s="64">
        <f>IF(K11&gt;0,VLOOKUP(MAX(K10:K11),$V$6:$X$9,2,TRUE),"")</f>
        <v>1200</v>
      </c>
      <c r="M11" s="213"/>
      <c r="N11" s="217"/>
      <c r="O11" s="20">
        <v>11</v>
      </c>
      <c r="P11" s="5">
        <f>IF(P10&gt;0,M10*P10,"0")</f>
        <v>18000</v>
      </c>
      <c r="Q11" s="5">
        <f>IF(Q10&gt;0,L10*Q10,"0")</f>
        <v>1200</v>
      </c>
      <c r="R11" s="215"/>
      <c r="S11" s="140"/>
      <c r="U11" s="17" t="s">
        <v>21</v>
      </c>
      <c r="V11" s="19"/>
      <c r="W11" s="17" t="s">
        <v>48</v>
      </c>
      <c r="Y11" s="17" t="s">
        <v>79</v>
      </c>
    </row>
    <row r="12" spans="1:25" ht="18" customHeight="1" x14ac:dyDescent="0.4">
      <c r="C12" s="65"/>
      <c r="D12" s="155"/>
      <c r="E12" s="156"/>
      <c r="F12" s="157"/>
      <c r="G12" s="158"/>
      <c r="H12" s="155"/>
      <c r="I12" s="158"/>
      <c r="J12" s="155"/>
      <c r="K12" s="158"/>
      <c r="L12" s="65"/>
      <c r="M12" s="65"/>
      <c r="R12" s="3"/>
      <c r="S12" s="140"/>
      <c r="U12" s="17" t="s">
        <v>19</v>
      </c>
      <c r="V12" s="19"/>
      <c r="W12" s="17" t="s">
        <v>49</v>
      </c>
      <c r="Y12" s="17" t="s">
        <v>76</v>
      </c>
    </row>
    <row r="13" spans="1:25" ht="18" customHeight="1" thickBot="1" x14ac:dyDescent="0.45">
      <c r="A13" s="146"/>
      <c r="B13" s="147" t="s">
        <v>47</v>
      </c>
      <c r="C13" s="106" t="s">
        <v>86</v>
      </c>
      <c r="D13" s="148" t="s">
        <v>22</v>
      </c>
      <c r="E13" s="62" t="s">
        <v>91</v>
      </c>
      <c r="F13" s="149" t="s">
        <v>4</v>
      </c>
      <c r="G13" s="148" t="s">
        <v>5</v>
      </c>
      <c r="H13" s="148" t="s">
        <v>17</v>
      </c>
      <c r="I13" s="148" t="s">
        <v>21</v>
      </c>
      <c r="J13" s="148" t="s">
        <v>16</v>
      </c>
      <c r="K13" s="148" t="s">
        <v>6</v>
      </c>
      <c r="L13" s="66" t="s">
        <v>66</v>
      </c>
      <c r="M13" s="159" t="s">
        <v>62</v>
      </c>
      <c r="N13" s="6" t="s">
        <v>74</v>
      </c>
      <c r="O13" s="150" t="s">
        <v>63</v>
      </c>
      <c r="P13" s="150" t="s">
        <v>68</v>
      </c>
      <c r="Q13" s="150" t="s">
        <v>69</v>
      </c>
      <c r="R13" s="150" t="s">
        <v>64</v>
      </c>
      <c r="S13" s="160"/>
      <c r="T13" s="16" t="s">
        <v>30</v>
      </c>
      <c r="U13" s="17" t="s">
        <v>20</v>
      </c>
      <c r="V13" s="19"/>
      <c r="W13" s="17" t="s">
        <v>50</v>
      </c>
      <c r="Y13" s="17" t="s">
        <v>75</v>
      </c>
    </row>
    <row r="14" spans="1:25" ht="18" customHeight="1" thickTop="1" x14ac:dyDescent="0.4">
      <c r="A14" s="218" t="s">
        <v>25</v>
      </c>
      <c r="B14" s="220" t="s">
        <v>49</v>
      </c>
      <c r="C14" s="202">
        <v>43983</v>
      </c>
      <c r="D14" s="152" t="s">
        <v>0</v>
      </c>
      <c r="E14" s="80">
        <v>50</v>
      </c>
      <c r="F14" s="25" t="s">
        <v>37</v>
      </c>
      <c r="G14" s="26" t="s">
        <v>38</v>
      </c>
      <c r="H14" s="34" t="s">
        <v>39</v>
      </c>
      <c r="I14" s="34" t="s">
        <v>19</v>
      </c>
      <c r="J14" s="27">
        <v>0.91666666666666663</v>
      </c>
      <c r="K14" s="28">
        <v>480</v>
      </c>
      <c r="L14" s="63">
        <f>IF(K14&gt;0,VLOOKUP(MAX(K14:K15),$V$6:$X$9,2,TRUE),"")</f>
        <v>800</v>
      </c>
      <c r="M14" s="212" t="str">
        <f>IF(COUNTIF(K14:K15,"&lt;&gt;")=2,VLOOKUP(MAX(K14:K15),$V$6:$Y$9,4,TRUE),"")</f>
        <v/>
      </c>
      <c r="N14" s="216" t="s">
        <v>81</v>
      </c>
      <c r="O14" s="81">
        <v>10</v>
      </c>
      <c r="P14" s="7">
        <f>MAX(O14:O15)-Q14</f>
        <v>0</v>
      </c>
      <c r="Q14" s="7">
        <f>ABS(O14-O15)</f>
        <v>10</v>
      </c>
      <c r="R14" s="214">
        <f>P15+Q15</f>
        <v>8000</v>
      </c>
      <c r="S14" s="140"/>
      <c r="T14" s="24">
        <f>MAX(K14:K15)</f>
        <v>480</v>
      </c>
      <c r="U14" s="17" t="s">
        <v>23</v>
      </c>
      <c r="V14" s="19"/>
      <c r="Y14" s="17"/>
    </row>
    <row r="15" spans="1:25" ht="18" customHeight="1" x14ac:dyDescent="0.4">
      <c r="A15" s="219"/>
      <c r="B15" s="221"/>
      <c r="C15" s="203"/>
      <c r="D15" s="154" t="s">
        <v>1</v>
      </c>
      <c r="E15" s="61"/>
      <c r="F15" s="30"/>
      <c r="G15" s="31"/>
      <c r="H15" s="29"/>
      <c r="I15" s="34"/>
      <c r="J15" s="32"/>
      <c r="K15" s="33"/>
      <c r="L15" s="64" t="str">
        <f>IF(K15&gt;0,VLOOKUP(MAX(K14:K15),$V$6:$X$9,2,TRUE),"")</f>
        <v/>
      </c>
      <c r="M15" s="213"/>
      <c r="N15" s="217"/>
      <c r="O15" s="20"/>
      <c r="P15" s="5" t="str">
        <f>IF(P14&gt;0,M14*P14,"0")</f>
        <v>0</v>
      </c>
      <c r="Q15" s="5">
        <f>IF(Q14&gt;0,L14*Q14,"0")</f>
        <v>8000</v>
      </c>
      <c r="R15" s="215"/>
      <c r="S15" s="140"/>
    </row>
    <row r="16" spans="1:25" ht="18" customHeight="1" x14ac:dyDescent="0.4">
      <c r="C16" s="65"/>
      <c r="D16" s="155"/>
      <c r="E16" s="156"/>
      <c r="F16" s="157"/>
      <c r="G16" s="158"/>
      <c r="H16" s="155"/>
      <c r="I16" s="158"/>
      <c r="J16" s="155"/>
      <c r="K16" s="158"/>
      <c r="L16" s="65"/>
      <c r="M16" s="65"/>
      <c r="R16" s="3"/>
      <c r="S16" s="140"/>
    </row>
    <row r="17" spans="1:20" ht="18" customHeight="1" thickBot="1" x14ac:dyDescent="0.45">
      <c r="A17" s="146"/>
      <c r="B17" s="147" t="s">
        <v>47</v>
      </c>
      <c r="C17" s="106" t="s">
        <v>86</v>
      </c>
      <c r="D17" s="148" t="s">
        <v>22</v>
      </c>
      <c r="E17" s="62" t="s">
        <v>91</v>
      </c>
      <c r="F17" s="149" t="s">
        <v>4</v>
      </c>
      <c r="G17" s="148" t="s">
        <v>5</v>
      </c>
      <c r="H17" s="148" t="s">
        <v>17</v>
      </c>
      <c r="I17" s="148" t="s">
        <v>21</v>
      </c>
      <c r="J17" s="148" t="s">
        <v>16</v>
      </c>
      <c r="K17" s="148" t="s">
        <v>6</v>
      </c>
      <c r="L17" s="66" t="s">
        <v>66</v>
      </c>
      <c r="M17" s="159" t="s">
        <v>62</v>
      </c>
      <c r="N17" s="6" t="s">
        <v>74</v>
      </c>
      <c r="O17" s="150" t="s">
        <v>63</v>
      </c>
      <c r="P17" s="150" t="s">
        <v>68</v>
      </c>
      <c r="Q17" s="150" t="s">
        <v>69</v>
      </c>
      <c r="R17" s="150" t="s">
        <v>64</v>
      </c>
      <c r="S17" s="160"/>
      <c r="T17" s="16" t="s">
        <v>30</v>
      </c>
    </row>
    <row r="18" spans="1:20" ht="18" customHeight="1" thickTop="1" x14ac:dyDescent="0.4">
      <c r="A18" s="218" t="s">
        <v>26</v>
      </c>
      <c r="B18" s="220" t="s">
        <v>50</v>
      </c>
      <c r="C18" s="202">
        <v>44044</v>
      </c>
      <c r="D18" s="152" t="s">
        <v>0</v>
      </c>
      <c r="E18" s="80">
        <v>25</v>
      </c>
      <c r="F18" s="25" t="s">
        <v>53</v>
      </c>
      <c r="G18" s="26" t="s">
        <v>54</v>
      </c>
      <c r="H18" s="34" t="s">
        <v>55</v>
      </c>
      <c r="I18" s="34" t="s">
        <v>56</v>
      </c>
      <c r="J18" s="27">
        <v>0.66666666666666663</v>
      </c>
      <c r="K18" s="28">
        <v>400</v>
      </c>
      <c r="L18" s="63">
        <f>IF(K18&gt;0,VLOOKUP(MAX(K18:K19),$V$6:$X$9,2,TRUE),"")</f>
        <v>800</v>
      </c>
      <c r="M18" s="212">
        <f>IF(COUNTIF(K18:K19,"&lt;&gt;")=2,VLOOKUP(MAX(K18:K19),$V$6:$Y$9,4,TRUE),"")</f>
        <v>1200</v>
      </c>
      <c r="N18" s="216" t="s">
        <v>81</v>
      </c>
      <c r="O18" s="81">
        <v>10</v>
      </c>
      <c r="P18" s="7">
        <f>MAX(O18:O19)-Q18</f>
        <v>10</v>
      </c>
      <c r="Q18" s="7">
        <f>ABS(O18-O19)</f>
        <v>0</v>
      </c>
      <c r="R18" s="214">
        <f>P19+Q19</f>
        <v>12000</v>
      </c>
      <c r="S18" s="140"/>
      <c r="T18" s="24">
        <f>MAX(K18:K19)</f>
        <v>405</v>
      </c>
    </row>
    <row r="19" spans="1:20" ht="18" customHeight="1" x14ac:dyDescent="0.4">
      <c r="A19" s="219"/>
      <c r="B19" s="221"/>
      <c r="C19" s="203"/>
      <c r="D19" s="154" t="s">
        <v>1</v>
      </c>
      <c r="E19" s="61">
        <v>3</v>
      </c>
      <c r="F19" s="30" t="s">
        <v>71</v>
      </c>
      <c r="G19" s="31" t="s">
        <v>54</v>
      </c>
      <c r="H19" s="29" t="s">
        <v>72</v>
      </c>
      <c r="I19" s="34" t="s">
        <v>73</v>
      </c>
      <c r="J19" s="32">
        <v>0.29166666666666669</v>
      </c>
      <c r="K19" s="33">
        <v>405</v>
      </c>
      <c r="L19" s="64">
        <f>IF(K19&gt;0,VLOOKUP(MAX(K18:K19),$V$6:$X$9,2,TRUE),"")</f>
        <v>800</v>
      </c>
      <c r="M19" s="213"/>
      <c r="N19" s="217"/>
      <c r="O19" s="20">
        <v>10</v>
      </c>
      <c r="P19" s="5">
        <f>IF(P18&gt;0,M18*P18,"0")</f>
        <v>12000</v>
      </c>
      <c r="Q19" s="5" t="str">
        <f>IF(Q18&gt;0,L18*Q18,"0")</f>
        <v>0</v>
      </c>
      <c r="R19" s="215"/>
      <c r="S19" s="140"/>
    </row>
    <row r="20" spans="1:20" ht="18" customHeight="1" x14ac:dyDescent="0.4">
      <c r="C20" s="65"/>
      <c r="D20" s="155"/>
      <c r="E20" s="156"/>
      <c r="F20" s="157"/>
      <c r="G20" s="158"/>
      <c r="H20" s="155"/>
      <c r="I20" s="158"/>
      <c r="J20" s="155"/>
      <c r="K20" s="158"/>
      <c r="L20" s="65"/>
      <c r="M20" s="65"/>
      <c r="R20" s="3"/>
      <c r="S20" s="140"/>
    </row>
    <row r="21" spans="1:20" ht="18" customHeight="1" thickBot="1" x14ac:dyDescent="0.45">
      <c r="A21" s="146"/>
      <c r="B21" s="147" t="s">
        <v>47</v>
      </c>
      <c r="C21" s="106" t="s">
        <v>86</v>
      </c>
      <c r="D21" s="148" t="s">
        <v>22</v>
      </c>
      <c r="E21" s="62" t="s">
        <v>91</v>
      </c>
      <c r="F21" s="149" t="s">
        <v>4</v>
      </c>
      <c r="G21" s="148" t="s">
        <v>5</v>
      </c>
      <c r="H21" s="148" t="s">
        <v>17</v>
      </c>
      <c r="I21" s="148" t="s">
        <v>21</v>
      </c>
      <c r="J21" s="148" t="s">
        <v>16</v>
      </c>
      <c r="K21" s="148" t="s">
        <v>6</v>
      </c>
      <c r="L21" s="66" t="s">
        <v>66</v>
      </c>
      <c r="M21" s="159" t="s">
        <v>62</v>
      </c>
      <c r="N21" s="6" t="s">
        <v>74</v>
      </c>
      <c r="O21" s="150" t="s">
        <v>63</v>
      </c>
      <c r="P21" s="150" t="s">
        <v>68</v>
      </c>
      <c r="Q21" s="150" t="s">
        <v>69</v>
      </c>
      <c r="R21" s="150" t="s">
        <v>64</v>
      </c>
      <c r="S21" s="160"/>
      <c r="T21" s="16" t="s">
        <v>30</v>
      </c>
    </row>
    <row r="22" spans="1:20" ht="18" customHeight="1" thickTop="1" x14ac:dyDescent="0.4">
      <c r="A22" s="218" t="s">
        <v>27</v>
      </c>
      <c r="B22" s="220" t="s">
        <v>50</v>
      </c>
      <c r="C22" s="202">
        <v>44105</v>
      </c>
      <c r="D22" s="152" t="s">
        <v>0</v>
      </c>
      <c r="E22" s="80">
        <v>5</v>
      </c>
      <c r="F22" s="25" t="s">
        <v>57</v>
      </c>
      <c r="G22" s="26" t="s">
        <v>58</v>
      </c>
      <c r="H22" s="34" t="s">
        <v>77</v>
      </c>
      <c r="I22" s="34" t="s">
        <v>56</v>
      </c>
      <c r="J22" s="27">
        <v>0.29166666666666669</v>
      </c>
      <c r="K22" s="28">
        <v>120</v>
      </c>
      <c r="L22" s="67">
        <f>IF(K22&gt;0,VLOOKUP(MAX(K22:K23),$V$6:$X$9,2,TRUE),"")</f>
        <v>500</v>
      </c>
      <c r="M22" s="212">
        <f>IF(COUNTIF(K22:K23,"&lt;&gt;")=2,VLOOKUP(MAX(K22:K23),$V$6:$Y$9,4,TRUE),"")</f>
        <v>750</v>
      </c>
      <c r="N22" s="216" t="s">
        <v>80</v>
      </c>
      <c r="O22" s="81">
        <v>50</v>
      </c>
      <c r="P22" s="7">
        <f>MAX(O22:O23)-Q22</f>
        <v>50</v>
      </c>
      <c r="Q22" s="7">
        <f>ABS(O22-O23)</f>
        <v>5</v>
      </c>
      <c r="R22" s="214">
        <f>P23+Q23</f>
        <v>40000</v>
      </c>
      <c r="S22" s="140"/>
      <c r="T22" s="24">
        <f>MAX(K22:K23)</f>
        <v>120</v>
      </c>
    </row>
    <row r="23" spans="1:20" ht="18" customHeight="1" x14ac:dyDescent="0.4">
      <c r="A23" s="219"/>
      <c r="B23" s="221"/>
      <c r="C23" s="203"/>
      <c r="D23" s="154" t="s">
        <v>1</v>
      </c>
      <c r="E23" s="61">
        <v>30</v>
      </c>
      <c r="F23" s="30" t="s">
        <v>61</v>
      </c>
      <c r="G23" s="31" t="s">
        <v>58</v>
      </c>
      <c r="H23" s="29" t="s">
        <v>60</v>
      </c>
      <c r="I23" s="34" t="s">
        <v>59</v>
      </c>
      <c r="J23" s="32">
        <v>0.79166666666666663</v>
      </c>
      <c r="K23" s="33">
        <v>120</v>
      </c>
      <c r="L23" s="64">
        <f>IF(K23&gt;0,VLOOKUP(MAX(K22:K23),$V$6:$X$9,2,TRUE),"")</f>
        <v>500</v>
      </c>
      <c r="M23" s="213"/>
      <c r="N23" s="217"/>
      <c r="O23" s="20">
        <v>55</v>
      </c>
      <c r="P23" s="5">
        <f>IF(P22&gt;0,M22*P22,"0")</f>
        <v>37500</v>
      </c>
      <c r="Q23" s="5">
        <f>IF(Q22&gt;0,L22*Q22,"0")</f>
        <v>2500</v>
      </c>
      <c r="R23" s="215"/>
      <c r="S23" s="140"/>
    </row>
    <row r="24" spans="1:20" ht="18" customHeight="1" x14ac:dyDescent="0.4">
      <c r="C24" s="65"/>
      <c r="D24" s="155"/>
      <c r="E24" s="156"/>
      <c r="F24" s="157"/>
      <c r="G24" s="158"/>
      <c r="H24" s="155"/>
      <c r="I24" s="158"/>
      <c r="J24" s="155"/>
      <c r="K24" s="158"/>
      <c r="L24" s="65"/>
      <c r="M24" s="65"/>
      <c r="R24" s="3"/>
      <c r="S24" s="140"/>
    </row>
    <row r="25" spans="1:20" ht="18" customHeight="1" thickBot="1" x14ac:dyDescent="0.45">
      <c r="A25" s="146"/>
      <c r="B25" s="147" t="s">
        <v>47</v>
      </c>
      <c r="C25" s="106" t="s">
        <v>86</v>
      </c>
      <c r="D25" s="148" t="s">
        <v>22</v>
      </c>
      <c r="E25" s="62" t="s">
        <v>91</v>
      </c>
      <c r="F25" s="149" t="s">
        <v>4</v>
      </c>
      <c r="G25" s="148" t="s">
        <v>5</v>
      </c>
      <c r="H25" s="148" t="s">
        <v>17</v>
      </c>
      <c r="I25" s="148" t="s">
        <v>21</v>
      </c>
      <c r="J25" s="148" t="s">
        <v>16</v>
      </c>
      <c r="K25" s="148" t="s">
        <v>6</v>
      </c>
      <c r="L25" s="66" t="s">
        <v>7</v>
      </c>
      <c r="M25" s="159" t="s">
        <v>62</v>
      </c>
      <c r="N25" s="6" t="s">
        <v>74</v>
      </c>
      <c r="O25" s="150" t="s">
        <v>63</v>
      </c>
      <c r="P25" s="150" t="s">
        <v>68</v>
      </c>
      <c r="Q25" s="150" t="s">
        <v>69</v>
      </c>
      <c r="R25" s="150" t="s">
        <v>64</v>
      </c>
      <c r="S25" s="160"/>
      <c r="T25" s="16" t="s">
        <v>30</v>
      </c>
    </row>
    <row r="26" spans="1:20" ht="18" customHeight="1" thickTop="1" x14ac:dyDescent="0.4">
      <c r="A26" s="218" t="s">
        <v>28</v>
      </c>
      <c r="B26" s="220" t="s">
        <v>49</v>
      </c>
      <c r="C26" s="202">
        <v>44105</v>
      </c>
      <c r="D26" s="152" t="s">
        <v>0</v>
      </c>
      <c r="E26" s="80">
        <v>5</v>
      </c>
      <c r="F26" s="25" t="s">
        <v>57</v>
      </c>
      <c r="G26" s="26" t="s">
        <v>58</v>
      </c>
      <c r="H26" s="34" t="s">
        <v>77</v>
      </c>
      <c r="I26" s="34" t="s">
        <v>19</v>
      </c>
      <c r="J26" s="27">
        <v>0.3125</v>
      </c>
      <c r="K26" s="28">
        <v>120</v>
      </c>
      <c r="L26" s="67">
        <f>IF(K26&gt;0,VLOOKUP(MAX(K26:K27),$V$6:$X$9,2,TRUE),"")</f>
        <v>500</v>
      </c>
      <c r="M26" s="212">
        <f>IF(COUNTIF(K26:K27,"&lt;&gt;")=2,VLOOKUP(MAX(K26:K27),$V$6:$Y$9,4,TRUE),"")</f>
        <v>750</v>
      </c>
      <c r="N26" s="216" t="s">
        <v>80</v>
      </c>
      <c r="O26" s="81"/>
      <c r="P26" s="7">
        <f>MAX(O26:O27)-Q26</f>
        <v>0</v>
      </c>
      <c r="Q26" s="7">
        <f>ABS(O26-O27)</f>
        <v>0</v>
      </c>
      <c r="R26" s="214">
        <f>P27+Q27</f>
        <v>0</v>
      </c>
      <c r="S26" s="140"/>
      <c r="T26" s="24">
        <f>MAX(K26:K27)</f>
        <v>120</v>
      </c>
    </row>
    <row r="27" spans="1:20" ht="18" customHeight="1" x14ac:dyDescent="0.4">
      <c r="A27" s="219"/>
      <c r="B27" s="221"/>
      <c r="C27" s="203"/>
      <c r="D27" s="154" t="s">
        <v>1</v>
      </c>
      <c r="E27" s="61">
        <v>30</v>
      </c>
      <c r="F27" s="30" t="s">
        <v>57</v>
      </c>
      <c r="G27" s="31" t="s">
        <v>58</v>
      </c>
      <c r="H27" s="29" t="s">
        <v>33</v>
      </c>
      <c r="I27" s="34" t="s">
        <v>20</v>
      </c>
      <c r="J27" s="32">
        <v>0.8125</v>
      </c>
      <c r="K27" s="33">
        <v>120</v>
      </c>
      <c r="L27" s="64">
        <f>IF(K27&gt;0,VLOOKUP(MAX(K26:K27),$V$6:$X$9,2,TRUE),"")</f>
        <v>500</v>
      </c>
      <c r="M27" s="213"/>
      <c r="N27" s="217"/>
      <c r="O27" s="20"/>
      <c r="P27" s="5" t="str">
        <f>IF(P26&gt;0,M26*P26,"0")</f>
        <v>0</v>
      </c>
      <c r="Q27" s="5" t="str">
        <f>IF(Q26&gt;0,L26*Q26,"0")</f>
        <v>0</v>
      </c>
      <c r="R27" s="215"/>
      <c r="S27" s="140"/>
    </row>
    <row r="28" spans="1:20" ht="18" customHeight="1" x14ac:dyDescent="0.4">
      <c r="C28" s="65"/>
      <c r="D28" s="155"/>
      <c r="E28" s="156"/>
      <c r="F28" s="157"/>
      <c r="G28" s="158"/>
      <c r="H28" s="155"/>
      <c r="I28" s="158"/>
      <c r="J28" s="155"/>
      <c r="K28" s="158"/>
      <c r="L28" s="65"/>
      <c r="M28" s="65"/>
      <c r="R28" s="3"/>
      <c r="S28" s="140"/>
    </row>
    <row r="29" spans="1:20" ht="18" customHeight="1" thickBot="1" x14ac:dyDescent="0.45">
      <c r="A29" s="146"/>
      <c r="B29" s="147" t="s">
        <v>47</v>
      </c>
      <c r="C29" s="106" t="s">
        <v>86</v>
      </c>
      <c r="D29" s="148" t="s">
        <v>22</v>
      </c>
      <c r="E29" s="62" t="s">
        <v>91</v>
      </c>
      <c r="F29" s="149" t="s">
        <v>4</v>
      </c>
      <c r="G29" s="148" t="s">
        <v>5</v>
      </c>
      <c r="H29" s="148" t="s">
        <v>17</v>
      </c>
      <c r="I29" s="148" t="s">
        <v>21</v>
      </c>
      <c r="J29" s="148" t="s">
        <v>16</v>
      </c>
      <c r="K29" s="148" t="s">
        <v>6</v>
      </c>
      <c r="L29" s="66" t="s">
        <v>7</v>
      </c>
      <c r="M29" s="159" t="s">
        <v>62</v>
      </c>
      <c r="N29" s="6" t="s">
        <v>74</v>
      </c>
      <c r="O29" s="150" t="s">
        <v>63</v>
      </c>
      <c r="P29" s="150" t="s">
        <v>68</v>
      </c>
      <c r="Q29" s="150" t="s">
        <v>69</v>
      </c>
      <c r="R29" s="150" t="s">
        <v>64</v>
      </c>
      <c r="S29" s="160"/>
      <c r="T29" s="16" t="s">
        <v>30</v>
      </c>
    </row>
    <row r="30" spans="1:20" ht="18" customHeight="1" thickTop="1" x14ac:dyDescent="0.4">
      <c r="A30" s="218" t="s">
        <v>51</v>
      </c>
      <c r="B30" s="220"/>
      <c r="C30" s="202"/>
      <c r="D30" s="152" t="s">
        <v>0</v>
      </c>
      <c r="E30" s="80"/>
      <c r="F30" s="25"/>
      <c r="G30" s="26"/>
      <c r="H30" s="34"/>
      <c r="I30" s="34"/>
      <c r="J30" s="27"/>
      <c r="K30" s="28"/>
      <c r="L30" s="67" t="str">
        <f>IF(K30&gt;0,VLOOKUP(MAX(K30:K31),$V$6:$X$9,2,TRUE),"")</f>
        <v/>
      </c>
      <c r="M30" s="212" t="str">
        <f>IF(COUNTIF(K30:K31,"&lt;&gt;")=2,VLOOKUP(MAX(K30:K31),$V$6:$Y$9,4,TRUE),"")</f>
        <v/>
      </c>
      <c r="N30" s="216"/>
      <c r="O30" s="81"/>
      <c r="P30" s="7">
        <f>MAX(O30:O31)-Q30</f>
        <v>0</v>
      </c>
      <c r="Q30" s="7">
        <f>ABS(O30-O31)</f>
        <v>0</v>
      </c>
      <c r="R30" s="214">
        <f>P31+Q31</f>
        <v>0</v>
      </c>
      <c r="S30" s="140"/>
      <c r="T30" s="24">
        <f>MAX(K30:K31)</f>
        <v>0</v>
      </c>
    </row>
    <row r="31" spans="1:20" ht="18" customHeight="1" x14ac:dyDescent="0.4">
      <c r="A31" s="219"/>
      <c r="B31" s="221"/>
      <c r="C31" s="203"/>
      <c r="D31" s="154" t="s">
        <v>1</v>
      </c>
      <c r="E31" s="61"/>
      <c r="F31" s="30"/>
      <c r="G31" s="31"/>
      <c r="H31" s="29"/>
      <c r="I31" s="34"/>
      <c r="J31" s="32"/>
      <c r="K31" s="33"/>
      <c r="L31" s="64" t="str">
        <f>IF(K31&gt;0,VLOOKUP(MAX(K30:K31),$V$6:$X$9,3,TRUE),"")</f>
        <v/>
      </c>
      <c r="M31" s="213"/>
      <c r="N31" s="217"/>
      <c r="O31" s="20"/>
      <c r="P31" s="5" t="str">
        <f>IF(P30&gt;0,M30*P30,"0")</f>
        <v>0</v>
      </c>
      <c r="Q31" s="5" t="str">
        <f>IF(Q30&gt;0,L30*Q30,"0")</f>
        <v>0</v>
      </c>
      <c r="R31" s="215"/>
      <c r="S31" s="140"/>
    </row>
    <row r="32" spans="1:20" ht="18" customHeight="1" x14ac:dyDescent="0.4">
      <c r="C32" s="65"/>
      <c r="D32" s="155"/>
      <c r="E32" s="156"/>
      <c r="F32" s="157"/>
      <c r="G32" s="158"/>
      <c r="H32" s="155"/>
      <c r="I32" s="158"/>
      <c r="J32" s="155"/>
      <c r="K32" s="158"/>
      <c r="L32" s="65"/>
      <c r="M32" s="65"/>
      <c r="R32" s="3"/>
      <c r="S32" s="140"/>
    </row>
    <row r="33" spans="1:20" ht="18" customHeight="1" thickBot="1" x14ac:dyDescent="0.45">
      <c r="A33" s="146"/>
      <c r="B33" s="147" t="s">
        <v>47</v>
      </c>
      <c r="C33" s="106" t="s">
        <v>86</v>
      </c>
      <c r="D33" s="148" t="s">
        <v>22</v>
      </c>
      <c r="E33" s="62" t="s">
        <v>91</v>
      </c>
      <c r="F33" s="149" t="s">
        <v>4</v>
      </c>
      <c r="G33" s="148" t="s">
        <v>5</v>
      </c>
      <c r="H33" s="148" t="s">
        <v>17</v>
      </c>
      <c r="I33" s="148" t="s">
        <v>21</v>
      </c>
      <c r="J33" s="148" t="s">
        <v>16</v>
      </c>
      <c r="K33" s="148" t="s">
        <v>6</v>
      </c>
      <c r="L33" s="66" t="s">
        <v>7</v>
      </c>
      <c r="M33" s="159" t="s">
        <v>62</v>
      </c>
      <c r="N33" s="6" t="s">
        <v>74</v>
      </c>
      <c r="O33" s="150" t="s">
        <v>63</v>
      </c>
      <c r="P33" s="150" t="s">
        <v>68</v>
      </c>
      <c r="Q33" s="150" t="s">
        <v>69</v>
      </c>
      <c r="R33" s="150" t="s">
        <v>64</v>
      </c>
      <c r="S33" s="160"/>
      <c r="T33" s="16" t="s">
        <v>30</v>
      </c>
    </row>
    <row r="34" spans="1:20" ht="18" customHeight="1" thickTop="1" x14ac:dyDescent="0.4">
      <c r="A34" s="218" t="s">
        <v>52</v>
      </c>
      <c r="B34" s="220"/>
      <c r="C34" s="202"/>
      <c r="D34" s="152" t="s">
        <v>0</v>
      </c>
      <c r="E34" s="80"/>
      <c r="F34" s="25"/>
      <c r="G34" s="26"/>
      <c r="H34" s="34"/>
      <c r="I34" s="34"/>
      <c r="J34" s="27"/>
      <c r="K34" s="28"/>
      <c r="L34" s="67" t="str">
        <f>IF(K34&gt;0,VLOOKUP(MAX(K34:K35),$V$6:$X$9,2,TRUE),"")</f>
        <v/>
      </c>
      <c r="M34" s="212" t="str">
        <f>IF(COUNTIF(K34:K35,"&lt;&gt;")=2,VLOOKUP(MAX(K34:K35),$V$6:$Y$9,4,TRUE),"")</f>
        <v/>
      </c>
      <c r="N34" s="216"/>
      <c r="O34" s="81"/>
      <c r="P34" s="7">
        <f>MAX(O34:O35)-Q34</f>
        <v>0</v>
      </c>
      <c r="Q34" s="7">
        <f>ABS(O34-O35)</f>
        <v>0</v>
      </c>
      <c r="R34" s="214">
        <f>P35+Q35</f>
        <v>0</v>
      </c>
      <c r="S34" s="140"/>
      <c r="T34" s="24">
        <f>MAX(K34:K35)</f>
        <v>0</v>
      </c>
    </row>
    <row r="35" spans="1:20" ht="18" customHeight="1" x14ac:dyDescent="0.4">
      <c r="A35" s="219"/>
      <c r="B35" s="221"/>
      <c r="C35" s="203"/>
      <c r="D35" s="154" t="s">
        <v>1</v>
      </c>
      <c r="E35" s="61"/>
      <c r="F35" s="30"/>
      <c r="G35" s="31"/>
      <c r="H35" s="29"/>
      <c r="I35" s="34"/>
      <c r="J35" s="32"/>
      <c r="K35" s="33"/>
      <c r="L35" s="64" t="str">
        <f>IF(K35&gt;0,VLOOKUP(MAX(K34:K35),$V$6:$X$9,3,TRUE),"")</f>
        <v/>
      </c>
      <c r="M35" s="213"/>
      <c r="N35" s="217"/>
      <c r="O35" s="20"/>
      <c r="P35" s="5" t="str">
        <f>IF(P34&gt;0,M34*P34,"0")</f>
        <v>0</v>
      </c>
      <c r="Q35" s="5" t="str">
        <f>IF(Q34&gt;0,L34*Q34,"0")</f>
        <v>0</v>
      </c>
      <c r="R35" s="215"/>
      <c r="S35" s="140"/>
    </row>
    <row r="36" spans="1:20" ht="18" customHeight="1" x14ac:dyDescent="0.4">
      <c r="C36" s="161"/>
      <c r="E36" s="162"/>
    </row>
    <row r="37" spans="1:20" ht="18" customHeight="1" x14ac:dyDescent="0.4">
      <c r="A37" s="120" t="s">
        <v>87</v>
      </c>
      <c r="B37" s="163"/>
      <c r="C37" s="164"/>
      <c r="D37" s="165"/>
      <c r="E37" s="166"/>
      <c r="F37" s="165"/>
      <c r="G37" s="167"/>
      <c r="H37" s="163"/>
      <c r="I37" s="167"/>
      <c r="J37" s="163"/>
      <c r="K37" s="163"/>
      <c r="L37" s="167"/>
      <c r="M37" s="168"/>
      <c r="N37" s="169"/>
      <c r="O37" s="18"/>
      <c r="P37" s="18"/>
      <c r="Q37" s="18"/>
      <c r="R37" s="18"/>
    </row>
    <row r="38" spans="1:20" ht="18" customHeight="1" x14ac:dyDescent="0.4">
      <c r="A38" s="82"/>
      <c r="B38" s="8"/>
      <c r="C38" s="8"/>
      <c r="D38" s="83"/>
      <c r="E38" s="1"/>
      <c r="F38" s="83"/>
      <c r="G38" s="14"/>
      <c r="H38" s="8"/>
      <c r="I38" s="14"/>
      <c r="J38" s="8"/>
      <c r="K38" s="8"/>
      <c r="L38" s="14"/>
      <c r="M38" s="9"/>
      <c r="N38" s="10"/>
      <c r="O38" s="18"/>
      <c r="P38" s="18"/>
      <c r="Q38" s="170" t="s">
        <v>67</v>
      </c>
      <c r="R38" s="15">
        <f>SUM(R6,R10,R14,R18,R22,R26,R30,R34)</f>
        <v>95200</v>
      </c>
    </row>
    <row r="39" spans="1:20" ht="18" customHeight="1" x14ac:dyDescent="0.4">
      <c r="A39" s="82"/>
      <c r="B39" s="8"/>
      <c r="C39" s="8"/>
      <c r="D39" s="83"/>
      <c r="E39" s="1"/>
      <c r="F39" s="83"/>
      <c r="G39" s="14"/>
      <c r="H39" s="8"/>
      <c r="I39" s="14"/>
      <c r="J39" s="8"/>
      <c r="K39" s="8"/>
      <c r="L39" s="14"/>
      <c r="M39" s="9"/>
      <c r="N39" s="10"/>
      <c r="O39" s="18"/>
      <c r="P39" s="18"/>
      <c r="Q39" s="18"/>
      <c r="R39" s="18"/>
    </row>
    <row r="40" spans="1:20" ht="18" customHeight="1" x14ac:dyDescent="0.4">
      <c r="A40" s="82"/>
      <c r="B40" s="8"/>
      <c r="C40" s="8"/>
      <c r="D40" s="83"/>
      <c r="E40" s="1"/>
      <c r="F40" s="83"/>
      <c r="G40" s="14"/>
      <c r="H40" s="8"/>
      <c r="I40" s="14"/>
      <c r="J40" s="8"/>
      <c r="K40" s="8"/>
      <c r="L40" s="14"/>
      <c r="M40" s="9"/>
      <c r="N40" s="10"/>
      <c r="O40" s="18"/>
      <c r="P40" s="18"/>
      <c r="Q40" s="18"/>
      <c r="R40" s="18"/>
    </row>
    <row r="41" spans="1:20" ht="18" customHeight="1" x14ac:dyDescent="0.4">
      <c r="A41" s="82"/>
      <c r="B41" s="8"/>
      <c r="C41" s="8"/>
      <c r="D41" s="83"/>
      <c r="E41" s="1"/>
      <c r="F41" s="83"/>
      <c r="G41" s="14"/>
      <c r="H41" s="8"/>
      <c r="I41" s="14"/>
      <c r="J41" s="8"/>
      <c r="K41" s="8"/>
      <c r="L41" s="14"/>
      <c r="M41" s="9"/>
      <c r="N41" s="10"/>
      <c r="O41" s="18"/>
      <c r="P41" s="18"/>
      <c r="Q41" s="18"/>
    </row>
    <row r="42" spans="1:20" ht="18" customHeight="1" x14ac:dyDescent="0.4">
      <c r="A42" s="82"/>
      <c r="B42" s="8"/>
      <c r="C42" s="8"/>
      <c r="D42" s="83"/>
      <c r="E42" s="1"/>
      <c r="F42" s="83"/>
      <c r="G42" s="14"/>
      <c r="H42" s="8"/>
      <c r="I42" s="14"/>
      <c r="J42" s="8"/>
      <c r="K42" s="8"/>
      <c r="L42" s="14"/>
      <c r="M42" s="9"/>
      <c r="N42" s="10"/>
      <c r="R42" s="18"/>
    </row>
    <row r="43" spans="1:20" ht="18" customHeight="1" x14ac:dyDescent="0.4">
      <c r="A43" s="21"/>
      <c r="B43" s="11"/>
      <c r="C43" s="11"/>
      <c r="D43" s="22"/>
      <c r="E43" s="22"/>
      <c r="F43" s="22"/>
      <c r="G43" s="23"/>
      <c r="H43" s="11"/>
      <c r="I43" s="23"/>
      <c r="J43" s="11"/>
      <c r="K43" s="11"/>
      <c r="L43" s="23"/>
      <c r="M43" s="12"/>
      <c r="N43" s="13"/>
      <c r="O43" s="18"/>
      <c r="P43" s="18"/>
      <c r="Q43" s="18"/>
      <c r="R43" s="18"/>
    </row>
    <row r="44" spans="1:20" ht="31.9" customHeight="1" x14ac:dyDescent="0.4">
      <c r="A44" s="128" t="s">
        <v>40</v>
      </c>
      <c r="B44" s="128"/>
      <c r="E44" s="18"/>
      <c r="I44" s="18"/>
      <c r="K44" s="18"/>
      <c r="L44" s="133"/>
      <c r="M44" s="133"/>
      <c r="N44" s="18"/>
      <c r="O44" s="18"/>
      <c r="P44" s="18"/>
      <c r="Q44" s="18"/>
    </row>
    <row r="45" spans="1:20" ht="22.9" customHeight="1" x14ac:dyDescent="0.4">
      <c r="B45" s="128"/>
      <c r="C45" s="130" t="s">
        <v>45</v>
      </c>
      <c r="D45" s="86"/>
      <c r="E45" s="18"/>
      <c r="H45" s="171"/>
      <c r="I45" s="18"/>
      <c r="K45" s="18"/>
      <c r="L45" s="18"/>
      <c r="M45" s="18"/>
      <c r="N45" s="18"/>
    </row>
    <row r="46" spans="1:20" ht="22.9" customHeight="1" x14ac:dyDescent="0.4">
      <c r="B46" s="128"/>
      <c r="C46" s="130" t="s">
        <v>92</v>
      </c>
      <c r="D46" s="86"/>
      <c r="E46" s="18"/>
      <c r="H46" s="171"/>
      <c r="I46" s="18"/>
      <c r="K46" s="18"/>
      <c r="L46" s="18"/>
      <c r="M46" s="18"/>
      <c r="N46" s="18"/>
    </row>
    <row r="47" spans="1:20" ht="22.9" customHeight="1" x14ac:dyDescent="0.4">
      <c r="B47" s="128"/>
      <c r="C47" s="130" t="s">
        <v>42</v>
      </c>
      <c r="D47" s="86"/>
      <c r="E47" s="18"/>
      <c r="I47" s="18"/>
      <c r="K47" s="18"/>
      <c r="L47" s="18"/>
      <c r="M47" s="18"/>
      <c r="N47" s="18"/>
    </row>
    <row r="48" spans="1:20" ht="22.9" customHeight="1" x14ac:dyDescent="0.4">
      <c r="B48" s="128"/>
      <c r="C48" s="130" t="s">
        <v>43</v>
      </c>
      <c r="D48" s="86"/>
      <c r="E48" s="18"/>
      <c r="L48" s="18"/>
      <c r="M48" s="18"/>
      <c r="N48" s="18"/>
    </row>
    <row r="49" spans="1:18" ht="22.9" customHeight="1" x14ac:dyDescent="0.4">
      <c r="B49" s="128"/>
      <c r="C49" s="130" t="s">
        <v>90</v>
      </c>
      <c r="D49" s="86"/>
      <c r="H49" s="171"/>
      <c r="I49" s="18"/>
      <c r="K49" s="18"/>
    </row>
    <row r="50" spans="1:18" ht="22.9" customHeight="1" x14ac:dyDescent="0.4">
      <c r="B50" s="128"/>
      <c r="C50" s="130" t="s">
        <v>44</v>
      </c>
      <c r="D50" s="86"/>
      <c r="E50" s="18"/>
      <c r="H50" s="171"/>
      <c r="I50" s="18"/>
      <c r="K50" s="18"/>
      <c r="L50" s="18"/>
      <c r="M50" s="18"/>
      <c r="N50" s="18"/>
    </row>
    <row r="51" spans="1:18" s="88" customFormat="1" ht="22.9" customHeight="1" x14ac:dyDescent="0.4">
      <c r="A51" s="85"/>
      <c r="B51" s="129"/>
      <c r="C51" s="130" t="s">
        <v>94</v>
      </c>
      <c r="D51" s="86"/>
      <c r="E51" s="85"/>
      <c r="G51" s="85"/>
      <c r="I51" s="85"/>
      <c r="K51" s="52"/>
      <c r="R51" s="94"/>
    </row>
    <row r="52" spans="1:18" ht="22.9" customHeight="1" x14ac:dyDescent="0.4">
      <c r="B52" s="128"/>
      <c r="C52" s="130" t="s">
        <v>78</v>
      </c>
      <c r="D52" s="86"/>
    </row>
    <row r="53" spans="1:18" ht="22.9" customHeight="1" x14ac:dyDescent="0.4">
      <c r="C53" s="130" t="s">
        <v>41</v>
      </c>
      <c r="D53" s="86"/>
      <c r="L53" s="1"/>
    </row>
    <row r="54" spans="1:18" ht="22.9" customHeight="1" x14ac:dyDescent="0.4">
      <c r="C54" s="130" t="s">
        <v>85</v>
      </c>
      <c r="D54" s="86"/>
    </row>
    <row r="55" spans="1:18" ht="22.9" customHeight="1" x14ac:dyDescent="0.4">
      <c r="C55" s="130" t="s">
        <v>95</v>
      </c>
      <c r="D55" s="86"/>
    </row>
    <row r="56" spans="1:18" ht="22.9" customHeight="1" x14ac:dyDescent="0.4">
      <c r="C56" s="130" t="s">
        <v>88</v>
      </c>
      <c r="D56" s="86"/>
    </row>
    <row r="57" spans="1:18" ht="22.9" customHeight="1" x14ac:dyDescent="0.4">
      <c r="C57" s="130" t="s">
        <v>89</v>
      </c>
      <c r="D57" s="86"/>
    </row>
    <row r="58" spans="1:18" s="88" customFormat="1" ht="22.9" customHeight="1" x14ac:dyDescent="0.4">
      <c r="A58" s="85"/>
      <c r="B58" s="85"/>
      <c r="C58" s="130" t="s">
        <v>93</v>
      </c>
      <c r="D58" s="86"/>
      <c r="E58" s="87"/>
      <c r="G58" s="85"/>
      <c r="I58" s="85"/>
      <c r="K58" s="52"/>
      <c r="L58" s="52"/>
      <c r="M58" s="52"/>
      <c r="N58" s="52"/>
      <c r="O58" s="52"/>
      <c r="P58" s="52"/>
      <c r="Q58" s="52"/>
      <c r="R58" s="94"/>
    </row>
  </sheetData>
  <sheetProtection sheet="1" objects="1" scenarios="1" selectLockedCells="1"/>
  <mergeCells count="48">
    <mergeCell ref="C26:C27"/>
    <mergeCell ref="C30:C31"/>
    <mergeCell ref="C34:C35"/>
    <mergeCell ref="C6:C7"/>
    <mergeCell ref="C10:C11"/>
    <mergeCell ref="C14:C15"/>
    <mergeCell ref="C18:C19"/>
    <mergeCell ref="C22:C23"/>
    <mergeCell ref="B30:B31"/>
    <mergeCell ref="B34:B35"/>
    <mergeCell ref="A30:A31"/>
    <mergeCell ref="A34:A35"/>
    <mergeCell ref="A26:A27"/>
    <mergeCell ref="B26:B27"/>
    <mergeCell ref="B6:B7"/>
    <mergeCell ref="B10:B11"/>
    <mergeCell ref="B14:B15"/>
    <mergeCell ref="B18:B19"/>
    <mergeCell ref="B22:B23"/>
    <mergeCell ref="A6:A7"/>
    <mergeCell ref="A10:A11"/>
    <mergeCell ref="A14:A15"/>
    <mergeCell ref="A18:A19"/>
    <mergeCell ref="A22:A23"/>
    <mergeCell ref="M6:M7"/>
    <mergeCell ref="R6:R7"/>
    <mergeCell ref="M10:M11"/>
    <mergeCell ref="R10:R11"/>
    <mergeCell ref="M14:M15"/>
    <mergeCell ref="R14:R15"/>
    <mergeCell ref="N6:N7"/>
    <mergeCell ref="N10:N11"/>
    <mergeCell ref="N14:N15"/>
    <mergeCell ref="M30:M31"/>
    <mergeCell ref="R30:R31"/>
    <mergeCell ref="M34:M35"/>
    <mergeCell ref="R34:R35"/>
    <mergeCell ref="M18:M19"/>
    <mergeCell ref="R18:R19"/>
    <mergeCell ref="M22:M23"/>
    <mergeCell ref="R22:R23"/>
    <mergeCell ref="M26:M27"/>
    <mergeCell ref="R26:R27"/>
    <mergeCell ref="N18:N19"/>
    <mergeCell ref="N22:N23"/>
    <mergeCell ref="N26:N27"/>
    <mergeCell ref="N30:N31"/>
    <mergeCell ref="N34:N35"/>
  </mergeCells>
  <phoneticPr fontId="1"/>
  <dataValidations count="3">
    <dataValidation type="list" allowBlank="1" showInputMessage="1" showErrorMessage="1" sqref="I6:I7 I18:I19 I10:I11 I22:I23 I14:I15 I34:I35 I30:I31 I26:I27">
      <formula1>$U$12:$U$14</formula1>
    </dataValidation>
    <dataValidation type="list" allowBlank="1" showInputMessage="1" showErrorMessage="1" sqref="N6:N7 N10:N11 N14:N15 N18:N19 N22:N23 N34:N35 N30:N31 N26:N27">
      <formula1>$Y$12:$Y$13</formula1>
    </dataValidation>
    <dataValidation type="list" allowBlank="1" showInputMessage="1" showErrorMessage="1" sqref="B34:B35 B30:B31 B6:B7 B22:B23 B18:B19 B10:B11 B14:B15 B26:B27">
      <formula1>$W$12:$W$13</formula1>
    </dataValidation>
  </dataValidations>
  <pageMargins left="0.70866141732283472" right="0.70866141732283472" top="0.74803149606299213" bottom="0.74803149606299213" header="0.31496062992125984" footer="0.31496062992125984"/>
  <pageSetup paperSize="9" scale="49" orientation="portrait"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利用計画(各社提出) </vt:lpstr>
      <vt:lpstr>（記入例）利用計画</vt:lpstr>
      <vt:lpstr>'（記入例）利用計画'!Print_Area</vt:lpstr>
      <vt:lpstr>'利用計画(各社提出)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2021-01-28T02:57:42Z</cp:lastPrinted>
  <dcterms:modified xsi:type="dcterms:W3CDTF">2021-11-05T10:52:14Z</dcterms:modified>
</cp:coreProperties>
</file>